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215" windowWidth="15420" windowHeight="4020"/>
  </bookViews>
  <sheets>
    <sheet name="EJEC. A 31 DE DICIEMBRE DE 2011" sheetId="1" r:id="rId1"/>
  </sheets>
  <externalReferences>
    <externalReference r:id="rId2"/>
  </externalReferences>
  <definedNames>
    <definedName name="_xlnm._FilterDatabase" hidden="1">'[1]INGRESOS 2011'!$A$2:$BE$540</definedName>
    <definedName name="_xlnm.Print_Titles" localSheetId="0">'EJEC. A 31 DE DICIEMBRE DE 2011'!$15:$16</definedName>
  </definedNames>
  <calcPr calcId="144525"/>
</workbook>
</file>

<file path=xl/calcChain.xml><?xml version="1.0" encoding="utf-8"?>
<calcChain xmlns="http://schemas.openxmlformats.org/spreadsheetml/2006/main">
  <c r="BH591" i="1" l="1"/>
  <c r="E578" i="1" l="1"/>
  <c r="BF581" i="1"/>
  <c r="BH581" i="1" s="1"/>
  <c r="BG583" i="1"/>
  <c r="BG580" i="1"/>
  <c r="BG579" i="1"/>
  <c r="BG578" i="1"/>
  <c r="BD578" i="1"/>
  <c r="BD579" i="1"/>
  <c r="BC579" i="1"/>
  <c r="BC578" i="1"/>
  <c r="BG572" i="1"/>
  <c r="BC569" i="1"/>
  <c r="E569" i="1"/>
  <c r="BG568" i="1"/>
  <c r="BD568" i="1"/>
  <c r="BB568" i="1"/>
  <c r="BG566" i="1"/>
  <c r="BD566" i="1"/>
  <c r="BG565" i="1"/>
  <c r="BG73" i="1" l="1"/>
  <c r="BD73" i="1"/>
  <c r="BC73" i="1"/>
  <c r="E73" i="1"/>
  <c r="BF135" i="1"/>
  <c r="BH135" i="1" s="1"/>
  <c r="BE134" i="1"/>
  <c r="BD134" i="1"/>
  <c r="BC134" i="1"/>
  <c r="BB134" i="1"/>
  <c r="E134" i="1"/>
  <c r="BF134" i="1" s="1"/>
  <c r="BG134" i="1"/>
  <c r="BH134" i="1" s="1"/>
  <c r="BD211" i="1"/>
  <c r="BC211" i="1"/>
  <c r="BD81" i="1"/>
  <c r="BC81" i="1"/>
  <c r="E81" i="1"/>
  <c r="BG50" i="1"/>
  <c r="BD50" i="1"/>
  <c r="BC50" i="1"/>
  <c r="E50" i="1"/>
  <c r="BD270" i="1"/>
  <c r="BC270" i="1"/>
  <c r="E270" i="1"/>
  <c r="BD219" i="1"/>
  <c r="BC219" i="1"/>
  <c r="E219" i="1"/>
  <c r="BD202" i="1"/>
  <c r="BC202" i="1"/>
  <c r="E202" i="1"/>
  <c r="BD179" i="1"/>
  <c r="BC179" i="1"/>
  <c r="BD177" i="1"/>
  <c r="BC177" i="1"/>
  <c r="BD145" i="1"/>
  <c r="BC145" i="1"/>
  <c r="E145" i="1"/>
  <c r="BD143" i="1"/>
  <c r="BC143" i="1"/>
  <c r="E143" i="1"/>
  <c r="BD139" i="1"/>
  <c r="BC139" i="1"/>
  <c r="E139" i="1"/>
  <c r="BD127" i="1"/>
  <c r="BC127" i="1"/>
  <c r="E127" i="1"/>
  <c r="BD106" i="1"/>
  <c r="BC106" i="1"/>
  <c r="BD91" i="1"/>
  <c r="BC91" i="1"/>
  <c r="E91" i="1"/>
  <c r="BD85" i="1"/>
  <c r="BC85" i="1"/>
  <c r="BD66" i="1"/>
  <c r="BC66" i="1"/>
  <c r="E66" i="1"/>
  <c r="BD59" i="1"/>
  <c r="BC59" i="1"/>
  <c r="E59" i="1"/>
  <c r="BG46" i="1"/>
  <c r="BD46" i="1"/>
  <c r="BC46" i="1"/>
  <c r="E46" i="1"/>
  <c r="BG43" i="1"/>
  <c r="BD43" i="1"/>
  <c r="BC43" i="1"/>
  <c r="E43" i="1"/>
  <c r="BD40" i="1"/>
  <c r="BC40" i="1"/>
  <c r="E40" i="1"/>
  <c r="BG37" i="1"/>
  <c r="BE37" i="1"/>
  <c r="BD37" i="1"/>
  <c r="BC37" i="1"/>
  <c r="E37" i="1"/>
  <c r="BG33" i="1"/>
  <c r="BD33" i="1"/>
  <c r="BC33" i="1"/>
  <c r="BB33" i="1"/>
  <c r="E33" i="1"/>
  <c r="E29" i="1"/>
  <c r="BD29" i="1"/>
  <c r="BC29" i="1"/>
  <c r="BG24" i="1"/>
  <c r="BD24" i="1"/>
  <c r="BC24" i="1"/>
  <c r="E24" i="1"/>
  <c r="L22" i="1"/>
  <c r="T22" i="1"/>
  <c r="BB22" i="1"/>
  <c r="BE22" i="1"/>
  <c r="BF22" i="1" s="1"/>
  <c r="BH22" i="1"/>
  <c r="F23" i="1"/>
  <c r="H23" i="1"/>
  <c r="J23" i="1"/>
  <c r="L23" i="1"/>
  <c r="N23" i="1"/>
  <c r="P23" i="1"/>
  <c r="R23" i="1"/>
  <c r="V23" i="1"/>
  <c r="Z23" i="1"/>
  <c r="AD23" i="1"/>
  <c r="AH23" i="1"/>
  <c r="AL23" i="1"/>
  <c r="AP23" i="1"/>
  <c r="AT23" i="1"/>
  <c r="AV23" i="1"/>
  <c r="AX23" i="1"/>
  <c r="AZ23" i="1"/>
  <c r="BG23" i="1"/>
  <c r="F24" i="1"/>
  <c r="G24" i="1"/>
  <c r="H24" i="1"/>
  <c r="I24" i="1"/>
  <c r="J24" i="1"/>
  <c r="K24" i="1"/>
  <c r="M24" i="1"/>
  <c r="N24" i="1"/>
  <c r="O24" i="1"/>
  <c r="P24" i="1"/>
  <c r="Q24" i="1"/>
  <c r="R24" i="1"/>
  <c r="S24" i="1"/>
  <c r="U24" i="1"/>
  <c r="V24" i="1"/>
  <c r="W24" i="1"/>
  <c r="Y24" i="1"/>
  <c r="Z24" i="1"/>
  <c r="AA24" i="1"/>
  <c r="AC24" i="1"/>
  <c r="AD24" i="1"/>
  <c r="AE24" i="1"/>
  <c r="AG24" i="1"/>
  <c r="AH24" i="1"/>
  <c r="AI24" i="1"/>
  <c r="AK24" i="1"/>
  <c r="AL24" i="1"/>
  <c r="AM24" i="1"/>
  <c r="AO24" i="1"/>
  <c r="AP24" i="1"/>
  <c r="AQ24" i="1"/>
  <c r="AS24" i="1"/>
  <c r="AT24" i="1"/>
  <c r="AU24" i="1"/>
  <c r="AV24" i="1"/>
  <c r="AW24" i="1"/>
  <c r="AX24" i="1"/>
  <c r="AY24" i="1"/>
  <c r="AZ24" i="1"/>
  <c r="BA24" i="1"/>
  <c r="L25" i="1"/>
  <c r="L24" i="1" s="1"/>
  <c r="T25" i="1"/>
  <c r="BB25" i="1"/>
  <c r="BB24" i="1" s="1"/>
  <c r="BE25" i="1"/>
  <c r="BF25" i="1" s="1"/>
  <c r="BH25" i="1"/>
  <c r="L26" i="1"/>
  <c r="T26" i="1"/>
  <c r="X26" i="1" s="1"/>
  <c r="AB26" i="1" s="1"/>
  <c r="AF26" i="1" s="1"/>
  <c r="AJ26" i="1" s="1"/>
  <c r="AN26" i="1" s="1"/>
  <c r="AR26" i="1" s="1"/>
  <c r="BB26" i="1"/>
  <c r="BE26" i="1"/>
  <c r="BF26" i="1" s="1"/>
  <c r="BH26" i="1"/>
  <c r="L27" i="1"/>
  <c r="T27" i="1"/>
  <c r="X27" i="1" s="1"/>
  <c r="AB27" i="1" s="1"/>
  <c r="AF27" i="1" s="1"/>
  <c r="AJ27" i="1" s="1"/>
  <c r="AN27" i="1" s="1"/>
  <c r="AR27" i="1" s="1"/>
  <c r="BB27" i="1"/>
  <c r="BE27" i="1"/>
  <c r="BF27" i="1" s="1"/>
  <c r="BH27" i="1"/>
  <c r="L28" i="1"/>
  <c r="T28" i="1"/>
  <c r="X28" i="1" s="1"/>
  <c r="AB28" i="1" s="1"/>
  <c r="AF28" i="1" s="1"/>
  <c r="AJ28" i="1" s="1"/>
  <c r="AN28" i="1" s="1"/>
  <c r="AR28" i="1" s="1"/>
  <c r="BB28" i="1"/>
  <c r="BE28" i="1"/>
  <c r="BF28" i="1" s="1"/>
  <c r="BH28" i="1"/>
  <c r="F29" i="1"/>
  <c r="G29" i="1"/>
  <c r="H29" i="1"/>
  <c r="I29" i="1"/>
  <c r="J29" i="1"/>
  <c r="K29" i="1"/>
  <c r="M29" i="1"/>
  <c r="N29" i="1"/>
  <c r="O29" i="1"/>
  <c r="P29" i="1"/>
  <c r="Q29" i="1"/>
  <c r="R29" i="1"/>
  <c r="S29" i="1"/>
  <c r="U29" i="1"/>
  <c r="V29" i="1"/>
  <c r="W29" i="1"/>
  <c r="Y29" i="1"/>
  <c r="Z29" i="1"/>
  <c r="AA29" i="1"/>
  <c r="AC29" i="1"/>
  <c r="AD29" i="1"/>
  <c r="AE29" i="1"/>
  <c r="AG29" i="1"/>
  <c r="AH29" i="1"/>
  <c r="AI29" i="1"/>
  <c r="AK29" i="1"/>
  <c r="AL29" i="1"/>
  <c r="AM29" i="1"/>
  <c r="AO29" i="1"/>
  <c r="AP29" i="1"/>
  <c r="AQ29" i="1"/>
  <c r="AS29" i="1"/>
  <c r="AT29" i="1"/>
  <c r="AU29" i="1"/>
  <c r="AV29" i="1"/>
  <c r="AW29" i="1"/>
  <c r="AX29" i="1"/>
  <c r="AY29" i="1"/>
  <c r="AZ29" i="1"/>
  <c r="BA29" i="1"/>
  <c r="BG29" i="1"/>
  <c r="L30" i="1"/>
  <c r="L29" i="1" s="1"/>
  <c r="T30" i="1"/>
  <c r="BB30" i="1"/>
  <c r="BB29" i="1" s="1"/>
  <c r="BE30" i="1"/>
  <c r="BF30" i="1" s="1"/>
  <c r="BH30" i="1"/>
  <c r="L31" i="1"/>
  <c r="T31" i="1"/>
  <c r="X31" i="1" s="1"/>
  <c r="AB31" i="1" s="1"/>
  <c r="AF31" i="1" s="1"/>
  <c r="AJ31" i="1" s="1"/>
  <c r="AN31" i="1" s="1"/>
  <c r="AR31" i="1" s="1"/>
  <c r="BB31" i="1"/>
  <c r="BE31" i="1"/>
  <c r="BF31" i="1" s="1"/>
  <c r="BH31" i="1"/>
  <c r="E32" i="1"/>
  <c r="F32" i="1"/>
  <c r="H32" i="1"/>
  <c r="J32" i="1"/>
  <c r="N32" i="1"/>
  <c r="P32" i="1"/>
  <c r="R32" i="1"/>
  <c r="V32" i="1"/>
  <c r="Z32" i="1"/>
  <c r="AD32" i="1"/>
  <c r="AH32" i="1"/>
  <c r="AL32" i="1"/>
  <c r="AP32" i="1"/>
  <c r="AT32" i="1"/>
  <c r="AV32" i="1"/>
  <c r="AX32" i="1"/>
  <c r="AZ32" i="1"/>
  <c r="BB32" i="1"/>
  <c r="BG32" i="1"/>
  <c r="F33" i="1"/>
  <c r="G33" i="1"/>
  <c r="G32" i="1" s="1"/>
  <c r="H33" i="1"/>
  <c r="I33" i="1"/>
  <c r="I32" i="1" s="1"/>
  <c r="J33" i="1"/>
  <c r="K33" i="1"/>
  <c r="K32" i="1" s="1"/>
  <c r="M33" i="1"/>
  <c r="M32" i="1" s="1"/>
  <c r="N33" i="1"/>
  <c r="O33" i="1"/>
  <c r="O32" i="1" s="1"/>
  <c r="P33" i="1"/>
  <c r="Q33" i="1"/>
  <c r="Q32" i="1" s="1"/>
  <c r="R33" i="1"/>
  <c r="S33" i="1"/>
  <c r="S32" i="1" s="1"/>
  <c r="U33" i="1"/>
  <c r="U32" i="1" s="1"/>
  <c r="V33" i="1"/>
  <c r="W33" i="1"/>
  <c r="W32" i="1" s="1"/>
  <c r="Y33" i="1"/>
  <c r="Y32" i="1" s="1"/>
  <c r="Z33" i="1"/>
  <c r="AA33" i="1"/>
  <c r="AA32" i="1" s="1"/>
  <c r="AC33" i="1"/>
  <c r="AC32" i="1" s="1"/>
  <c r="AD33" i="1"/>
  <c r="AE33" i="1"/>
  <c r="AE32" i="1" s="1"/>
  <c r="AG33" i="1"/>
  <c r="AG32" i="1" s="1"/>
  <c r="AH33" i="1"/>
  <c r="AI33" i="1"/>
  <c r="AI32" i="1" s="1"/>
  <c r="AK33" i="1"/>
  <c r="AK32" i="1" s="1"/>
  <c r="AL33" i="1"/>
  <c r="AM33" i="1"/>
  <c r="AM32" i="1" s="1"/>
  <c r="AO33" i="1"/>
  <c r="AO32" i="1" s="1"/>
  <c r="AP33" i="1"/>
  <c r="AQ33" i="1"/>
  <c r="AQ32" i="1" s="1"/>
  <c r="AS33" i="1"/>
  <c r="AS32" i="1" s="1"/>
  <c r="AT33" i="1"/>
  <c r="AU33" i="1"/>
  <c r="AU32" i="1" s="1"/>
  <c r="AV33" i="1"/>
  <c r="AW33" i="1"/>
  <c r="AW32" i="1" s="1"/>
  <c r="AX33" i="1"/>
  <c r="AY33" i="1"/>
  <c r="AY32" i="1" s="1"/>
  <c r="AZ33" i="1"/>
  <c r="BA33" i="1"/>
  <c r="BA32" i="1" s="1"/>
  <c r="L34" i="1"/>
  <c r="L33" i="1" s="1"/>
  <c r="L32" i="1" s="1"/>
  <c r="T34" i="1"/>
  <c r="BB34" i="1"/>
  <c r="BE34" i="1"/>
  <c r="L35" i="1"/>
  <c r="T35" i="1"/>
  <c r="X35" i="1" s="1"/>
  <c r="AB35" i="1"/>
  <c r="AF35" i="1" s="1"/>
  <c r="AJ35" i="1" s="1"/>
  <c r="AN35" i="1" s="1"/>
  <c r="AR35" i="1" s="1"/>
  <c r="BB35" i="1"/>
  <c r="BE35" i="1"/>
  <c r="BF35" i="1" s="1"/>
  <c r="BH35" i="1" s="1"/>
  <c r="L36" i="1"/>
  <c r="T36" i="1"/>
  <c r="X36" i="1" s="1"/>
  <c r="AB36" i="1"/>
  <c r="AF36" i="1" s="1"/>
  <c r="AJ36" i="1" s="1"/>
  <c r="AN36" i="1" s="1"/>
  <c r="AR36" i="1" s="1"/>
  <c r="BB36" i="1"/>
  <c r="BE36" i="1"/>
  <c r="BF36" i="1" s="1"/>
  <c r="BH36" i="1" s="1"/>
  <c r="F37" i="1"/>
  <c r="G37" i="1"/>
  <c r="H37" i="1"/>
  <c r="I37" i="1"/>
  <c r="J37" i="1"/>
  <c r="K37" i="1"/>
  <c r="M37" i="1"/>
  <c r="N37" i="1"/>
  <c r="O37" i="1"/>
  <c r="P37" i="1"/>
  <c r="Q37" i="1"/>
  <c r="R37" i="1"/>
  <c r="S37" i="1"/>
  <c r="U37" i="1"/>
  <c r="V37" i="1"/>
  <c r="W37" i="1"/>
  <c r="Y37" i="1"/>
  <c r="Z37" i="1"/>
  <c r="AA37" i="1"/>
  <c r="AC37" i="1"/>
  <c r="AD37" i="1"/>
  <c r="AE37" i="1"/>
  <c r="AG37" i="1"/>
  <c r="AH37" i="1"/>
  <c r="AI37" i="1"/>
  <c r="AK37" i="1"/>
  <c r="AL37" i="1"/>
  <c r="AM37" i="1"/>
  <c r="AO37" i="1"/>
  <c r="AP37" i="1"/>
  <c r="AQ37" i="1"/>
  <c r="AS37" i="1"/>
  <c r="AT37" i="1"/>
  <c r="AU37" i="1"/>
  <c r="AV37" i="1"/>
  <c r="AW37" i="1"/>
  <c r="AX37" i="1"/>
  <c r="AY37" i="1"/>
  <c r="AZ37" i="1"/>
  <c r="BA37" i="1"/>
  <c r="L38" i="1"/>
  <c r="L37" i="1" s="1"/>
  <c r="T38" i="1"/>
  <c r="BB38" i="1"/>
  <c r="BB37" i="1" s="1"/>
  <c r="BE38" i="1"/>
  <c r="BF38" i="1"/>
  <c r="BH38" i="1" s="1"/>
  <c r="L39" i="1"/>
  <c r="T39" i="1"/>
  <c r="X39" i="1"/>
  <c r="AB39" i="1" s="1"/>
  <c r="AF39" i="1"/>
  <c r="AJ39" i="1" s="1"/>
  <c r="AN39" i="1" s="1"/>
  <c r="AR39" i="1" s="1"/>
  <c r="BB39" i="1"/>
  <c r="BE39" i="1"/>
  <c r="BF39" i="1"/>
  <c r="BH39" i="1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G40" i="1"/>
  <c r="AH40" i="1"/>
  <c r="AI40" i="1"/>
  <c r="AK40" i="1"/>
  <c r="AL40" i="1"/>
  <c r="AM40" i="1"/>
  <c r="AO40" i="1"/>
  <c r="AP40" i="1"/>
  <c r="AQ40" i="1"/>
  <c r="AS40" i="1"/>
  <c r="AT40" i="1"/>
  <c r="AU40" i="1"/>
  <c r="AV40" i="1"/>
  <c r="AW40" i="1"/>
  <c r="AX40" i="1"/>
  <c r="AY40" i="1"/>
  <c r="AZ40" i="1"/>
  <c r="BA40" i="1"/>
  <c r="BG40" i="1"/>
  <c r="L41" i="1"/>
  <c r="T41" i="1"/>
  <c r="X41" i="1"/>
  <c r="AB41" i="1" s="1"/>
  <c r="AF41" i="1"/>
  <c r="AJ41" i="1" s="1"/>
  <c r="AN41" i="1" s="1"/>
  <c r="AR41" i="1" s="1"/>
  <c r="AR40" i="1" s="1"/>
  <c r="BB41" i="1"/>
  <c r="BE41" i="1"/>
  <c r="BE40" i="1" s="1"/>
  <c r="BF41" i="1"/>
  <c r="BH41" i="1" s="1"/>
  <c r="L42" i="1"/>
  <c r="T42" i="1"/>
  <c r="X42" i="1"/>
  <c r="AB42" i="1" s="1"/>
  <c r="AF42" i="1"/>
  <c r="AJ42" i="1" s="1"/>
  <c r="AN42" i="1" s="1"/>
  <c r="AR42" i="1" s="1"/>
  <c r="BB42" i="1"/>
  <c r="BE42" i="1"/>
  <c r="BF42" i="1"/>
  <c r="BH42" i="1" s="1"/>
  <c r="F43" i="1"/>
  <c r="G43" i="1"/>
  <c r="H43" i="1"/>
  <c r="I43" i="1"/>
  <c r="J43" i="1"/>
  <c r="K43" i="1"/>
  <c r="M43" i="1"/>
  <c r="N43" i="1"/>
  <c r="O43" i="1"/>
  <c r="P43" i="1"/>
  <c r="Q43" i="1"/>
  <c r="R43" i="1"/>
  <c r="S43" i="1"/>
  <c r="T43" i="1"/>
  <c r="U43" i="1"/>
  <c r="V43" i="1"/>
  <c r="W43" i="1"/>
  <c r="Y43" i="1"/>
  <c r="Z43" i="1"/>
  <c r="AA43" i="1"/>
  <c r="AC43" i="1"/>
  <c r="AD43" i="1"/>
  <c r="AE43" i="1"/>
  <c r="AG43" i="1"/>
  <c r="AH43" i="1"/>
  <c r="AI43" i="1"/>
  <c r="AK43" i="1"/>
  <c r="AL43" i="1"/>
  <c r="AM43" i="1"/>
  <c r="AO43" i="1"/>
  <c r="AP43" i="1"/>
  <c r="AQ43" i="1"/>
  <c r="AS43" i="1"/>
  <c r="AT43" i="1"/>
  <c r="AU43" i="1"/>
  <c r="AV43" i="1"/>
  <c r="AW43" i="1"/>
  <c r="AX43" i="1"/>
  <c r="AY43" i="1"/>
  <c r="AZ43" i="1"/>
  <c r="BA43" i="1"/>
  <c r="L44" i="1"/>
  <c r="L43" i="1" s="1"/>
  <c r="T44" i="1"/>
  <c r="X44" i="1"/>
  <c r="AB44" i="1" s="1"/>
  <c r="AB43" i="1" s="1"/>
  <c r="AF44" i="1"/>
  <c r="BB44" i="1"/>
  <c r="BB43" i="1" s="1"/>
  <c r="BE44" i="1"/>
  <c r="BE43" i="1" s="1"/>
  <c r="BF44" i="1"/>
  <c r="BH44" i="1" s="1"/>
  <c r="L45" i="1"/>
  <c r="T45" i="1"/>
  <c r="X45" i="1"/>
  <c r="AB45" i="1" s="1"/>
  <c r="AF45" i="1"/>
  <c r="AJ45" i="1" s="1"/>
  <c r="AN45" i="1" s="1"/>
  <c r="AR45" i="1" s="1"/>
  <c r="BB45" i="1"/>
  <c r="BE45" i="1"/>
  <c r="BF45" i="1"/>
  <c r="BH45" i="1" s="1"/>
  <c r="F46" i="1"/>
  <c r="G46" i="1"/>
  <c r="H46" i="1"/>
  <c r="I46" i="1"/>
  <c r="J46" i="1"/>
  <c r="K46" i="1"/>
  <c r="M46" i="1"/>
  <c r="N46" i="1"/>
  <c r="O46" i="1"/>
  <c r="P46" i="1"/>
  <c r="Q46" i="1"/>
  <c r="R46" i="1"/>
  <c r="S46" i="1"/>
  <c r="T46" i="1"/>
  <c r="U46" i="1"/>
  <c r="V46" i="1"/>
  <c r="W46" i="1"/>
  <c r="Y46" i="1"/>
  <c r="Z46" i="1"/>
  <c r="AA46" i="1"/>
  <c r="AC46" i="1"/>
  <c r="AD46" i="1"/>
  <c r="AE46" i="1"/>
  <c r="AG46" i="1"/>
  <c r="AH46" i="1"/>
  <c r="AI46" i="1"/>
  <c r="AK46" i="1"/>
  <c r="AL46" i="1"/>
  <c r="AM46" i="1"/>
  <c r="AO46" i="1"/>
  <c r="AP46" i="1"/>
  <c r="AQ46" i="1"/>
  <c r="AS46" i="1"/>
  <c r="AT46" i="1"/>
  <c r="AU46" i="1"/>
  <c r="AV46" i="1"/>
  <c r="AW46" i="1"/>
  <c r="AX46" i="1"/>
  <c r="AY46" i="1"/>
  <c r="AZ46" i="1"/>
  <c r="BA46" i="1"/>
  <c r="L47" i="1"/>
  <c r="L46" i="1" s="1"/>
  <c r="T47" i="1"/>
  <c r="X47" i="1"/>
  <c r="AB47" i="1" s="1"/>
  <c r="AB46" i="1" s="1"/>
  <c r="AF47" i="1"/>
  <c r="BB47" i="1"/>
  <c r="BE47" i="1"/>
  <c r="BF47" i="1"/>
  <c r="BH47" i="1" s="1"/>
  <c r="L48" i="1"/>
  <c r="T48" i="1"/>
  <c r="X48" i="1"/>
  <c r="AB48" i="1" s="1"/>
  <c r="AF48" i="1"/>
  <c r="AJ48" i="1" s="1"/>
  <c r="AN48" i="1" s="1"/>
  <c r="AR48" i="1" s="1"/>
  <c r="BB48" i="1"/>
  <c r="BE48" i="1"/>
  <c r="BF48" i="1"/>
  <c r="BH48" i="1" s="1"/>
  <c r="L49" i="1"/>
  <c r="T49" i="1"/>
  <c r="X49" i="1"/>
  <c r="AB49" i="1" s="1"/>
  <c r="AF49" i="1"/>
  <c r="AJ49" i="1" s="1"/>
  <c r="AN49" i="1" s="1"/>
  <c r="AR49" i="1" s="1"/>
  <c r="BB49" i="1"/>
  <c r="BE49" i="1"/>
  <c r="BF49" i="1"/>
  <c r="BH49" i="1" s="1"/>
  <c r="F50" i="1"/>
  <c r="G50" i="1"/>
  <c r="H50" i="1"/>
  <c r="I50" i="1"/>
  <c r="J50" i="1"/>
  <c r="K50" i="1"/>
  <c r="M50" i="1"/>
  <c r="N50" i="1"/>
  <c r="O50" i="1"/>
  <c r="P50" i="1"/>
  <c r="Q50" i="1"/>
  <c r="R50" i="1"/>
  <c r="S50" i="1"/>
  <c r="U50" i="1"/>
  <c r="V50" i="1"/>
  <c r="W50" i="1"/>
  <c r="Y50" i="1"/>
  <c r="Z50" i="1"/>
  <c r="AA50" i="1"/>
  <c r="AC50" i="1"/>
  <c r="AD50" i="1"/>
  <c r="AE50" i="1"/>
  <c r="AG50" i="1"/>
  <c r="AH50" i="1"/>
  <c r="AI50" i="1"/>
  <c r="AK50" i="1"/>
  <c r="AL50" i="1"/>
  <c r="AM50" i="1"/>
  <c r="AO50" i="1"/>
  <c r="AP50" i="1"/>
  <c r="AQ50" i="1"/>
  <c r="AS50" i="1"/>
  <c r="AT50" i="1"/>
  <c r="AU50" i="1"/>
  <c r="AV50" i="1"/>
  <c r="AW50" i="1"/>
  <c r="AX50" i="1"/>
  <c r="AY50" i="1"/>
  <c r="AZ50" i="1"/>
  <c r="BA50" i="1"/>
  <c r="L51" i="1"/>
  <c r="L50" i="1" s="1"/>
  <c r="T51" i="1"/>
  <c r="X51" i="1"/>
  <c r="AB51" i="1" s="1"/>
  <c r="AF51" i="1"/>
  <c r="BB51" i="1"/>
  <c r="BB50" i="1" s="1"/>
  <c r="BE51" i="1"/>
  <c r="BF51" i="1"/>
  <c r="BH51" i="1" s="1"/>
  <c r="L52" i="1"/>
  <c r="T52" i="1"/>
  <c r="BB52" i="1"/>
  <c r="BE52" i="1"/>
  <c r="BF52" i="1" s="1"/>
  <c r="BH52" i="1" s="1"/>
  <c r="L53" i="1"/>
  <c r="T53" i="1"/>
  <c r="X53" i="1"/>
  <c r="AB53" i="1" s="1"/>
  <c r="AF53" i="1" s="1"/>
  <c r="AJ53" i="1" s="1"/>
  <c r="AN53" i="1" s="1"/>
  <c r="AR53" i="1" s="1"/>
  <c r="BB53" i="1"/>
  <c r="BE53" i="1"/>
  <c r="BF53" i="1"/>
  <c r="BH53" i="1" s="1"/>
  <c r="L54" i="1"/>
  <c r="T54" i="1"/>
  <c r="X54" i="1" s="1"/>
  <c r="AB54" i="1"/>
  <c r="AF54" i="1" s="1"/>
  <c r="AJ54" i="1" s="1"/>
  <c r="AN54" i="1" s="1"/>
  <c r="AR54" i="1"/>
  <c r="BB54" i="1"/>
  <c r="BE54" i="1"/>
  <c r="BF54" i="1" s="1"/>
  <c r="BH54" i="1" s="1"/>
  <c r="L55" i="1"/>
  <c r="T55" i="1"/>
  <c r="X55" i="1"/>
  <c r="AB55" i="1" s="1"/>
  <c r="AF55" i="1"/>
  <c r="AJ55" i="1" s="1"/>
  <c r="AN55" i="1" s="1"/>
  <c r="AR55" i="1" s="1"/>
  <c r="BB55" i="1"/>
  <c r="BE55" i="1"/>
  <c r="BF55" i="1"/>
  <c r="BH55" i="1" s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C57" i="1"/>
  <c r="AD57" i="1"/>
  <c r="AE57" i="1"/>
  <c r="AG57" i="1"/>
  <c r="AH57" i="1"/>
  <c r="AI57" i="1"/>
  <c r="AK57" i="1"/>
  <c r="AL57" i="1"/>
  <c r="AM57" i="1"/>
  <c r="AO57" i="1"/>
  <c r="AP57" i="1"/>
  <c r="AQ57" i="1"/>
  <c r="AS57" i="1"/>
  <c r="AT57" i="1"/>
  <c r="AU57" i="1"/>
  <c r="AV57" i="1"/>
  <c r="AW57" i="1"/>
  <c r="AX57" i="1"/>
  <c r="AY57" i="1"/>
  <c r="AZ57" i="1"/>
  <c r="BA57" i="1"/>
  <c r="BB57" i="1"/>
  <c r="BG57" i="1"/>
  <c r="L58" i="1"/>
  <c r="T58" i="1"/>
  <c r="X58" i="1" s="1"/>
  <c r="AB58" i="1"/>
  <c r="AF58" i="1" s="1"/>
  <c r="AJ58" i="1" s="1"/>
  <c r="AN58" i="1" s="1"/>
  <c r="AN57" i="1" s="1"/>
  <c r="AR58" i="1"/>
  <c r="AR57" i="1" s="1"/>
  <c r="BB58" i="1"/>
  <c r="BE58" i="1"/>
  <c r="F59" i="1"/>
  <c r="G59" i="1"/>
  <c r="H59" i="1"/>
  <c r="I59" i="1"/>
  <c r="J59" i="1"/>
  <c r="K59" i="1"/>
  <c r="M59" i="1"/>
  <c r="N59" i="1"/>
  <c r="O59" i="1"/>
  <c r="P59" i="1"/>
  <c r="Q59" i="1"/>
  <c r="R59" i="1"/>
  <c r="S59" i="1"/>
  <c r="U59" i="1"/>
  <c r="V59" i="1"/>
  <c r="W59" i="1"/>
  <c r="Y59" i="1"/>
  <c r="Z59" i="1"/>
  <c r="AA59" i="1"/>
  <c r="AC59" i="1"/>
  <c r="AD59" i="1"/>
  <c r="AE59" i="1"/>
  <c r="AG59" i="1"/>
  <c r="AH59" i="1"/>
  <c r="AI59" i="1"/>
  <c r="AK59" i="1"/>
  <c r="AL59" i="1"/>
  <c r="AM59" i="1"/>
  <c r="AO59" i="1"/>
  <c r="AP59" i="1"/>
  <c r="AQ59" i="1"/>
  <c r="AS59" i="1"/>
  <c r="AT59" i="1"/>
  <c r="AU59" i="1"/>
  <c r="AV59" i="1"/>
  <c r="AW59" i="1"/>
  <c r="AX59" i="1"/>
  <c r="AY59" i="1"/>
  <c r="AZ59" i="1"/>
  <c r="BA59" i="1"/>
  <c r="L60" i="1"/>
  <c r="T60" i="1"/>
  <c r="BB60" i="1"/>
  <c r="BE60" i="1"/>
  <c r="L61" i="1"/>
  <c r="T61" i="1"/>
  <c r="X61" i="1" s="1"/>
  <c r="AB61" i="1" s="1"/>
  <c r="AF61" i="1" s="1"/>
  <c r="AJ61" i="1"/>
  <c r="AN61" i="1" s="1"/>
  <c r="AR61" i="1" s="1"/>
  <c r="BB61" i="1"/>
  <c r="BE61" i="1"/>
  <c r="BF61" i="1" s="1"/>
  <c r="BG61" i="1"/>
  <c r="L62" i="1"/>
  <c r="T62" i="1"/>
  <c r="X62" i="1"/>
  <c r="AB62" i="1" s="1"/>
  <c r="AF62" i="1"/>
  <c r="AJ62" i="1" s="1"/>
  <c r="AN62" i="1" s="1"/>
  <c r="AR62" i="1" s="1"/>
  <c r="BB62" i="1"/>
  <c r="BE62" i="1"/>
  <c r="BF62" i="1"/>
  <c r="BG62" i="1"/>
  <c r="BH62" i="1"/>
  <c r="E63" i="1"/>
  <c r="F63" i="1"/>
  <c r="G63" i="1"/>
  <c r="H63" i="1"/>
  <c r="I63" i="1"/>
  <c r="J63" i="1"/>
  <c r="K63" i="1"/>
  <c r="M63" i="1"/>
  <c r="N63" i="1"/>
  <c r="O63" i="1"/>
  <c r="P63" i="1"/>
  <c r="Q63" i="1"/>
  <c r="R63" i="1"/>
  <c r="S63" i="1"/>
  <c r="T63" i="1"/>
  <c r="U63" i="1"/>
  <c r="V63" i="1"/>
  <c r="W63" i="1"/>
  <c r="Y63" i="1"/>
  <c r="Z63" i="1"/>
  <c r="AA63" i="1"/>
  <c r="AC63" i="1"/>
  <c r="AD63" i="1"/>
  <c r="AE63" i="1"/>
  <c r="AG63" i="1"/>
  <c r="AH63" i="1"/>
  <c r="AI63" i="1"/>
  <c r="AK63" i="1"/>
  <c r="AL63" i="1"/>
  <c r="AM63" i="1"/>
  <c r="AO63" i="1"/>
  <c r="AP63" i="1"/>
  <c r="AQ63" i="1"/>
  <c r="AS63" i="1"/>
  <c r="AT63" i="1"/>
  <c r="AU63" i="1"/>
  <c r="AV63" i="1"/>
  <c r="AW63" i="1"/>
  <c r="AX63" i="1"/>
  <c r="AY63" i="1"/>
  <c r="AZ63" i="1"/>
  <c r="BA63" i="1"/>
  <c r="BB63" i="1"/>
  <c r="BG63" i="1"/>
  <c r="L64" i="1"/>
  <c r="L63" i="1" s="1"/>
  <c r="T64" i="1"/>
  <c r="X64" i="1"/>
  <c r="AB64" i="1" s="1"/>
  <c r="AF64" i="1" s="1"/>
  <c r="AJ64" i="1" s="1"/>
  <c r="AN64" i="1" s="1"/>
  <c r="AR64" i="1" s="1"/>
  <c r="AR63" i="1" s="1"/>
  <c r="BB64" i="1"/>
  <c r="BE64" i="1"/>
  <c r="BE63" i="1" s="1"/>
  <c r="BF64" i="1"/>
  <c r="BH64" i="1" s="1"/>
  <c r="T65" i="1"/>
  <c r="X65" i="1" s="1"/>
  <c r="AB65" i="1" s="1"/>
  <c r="AF65" i="1" s="1"/>
  <c r="AJ65" i="1"/>
  <c r="AN65" i="1" s="1"/>
  <c r="AR65" i="1" s="1"/>
  <c r="BE65" i="1"/>
  <c r="BF65" i="1"/>
  <c r="BH65" i="1" s="1"/>
  <c r="F66" i="1"/>
  <c r="G66" i="1"/>
  <c r="H66" i="1"/>
  <c r="I66" i="1"/>
  <c r="J66" i="1"/>
  <c r="K66" i="1"/>
  <c r="M66" i="1"/>
  <c r="N66" i="1"/>
  <c r="O66" i="1"/>
  <c r="P66" i="1"/>
  <c r="Q66" i="1"/>
  <c r="R66" i="1"/>
  <c r="S66" i="1"/>
  <c r="T66" i="1"/>
  <c r="U66" i="1"/>
  <c r="V66" i="1"/>
  <c r="W66" i="1"/>
  <c r="Y66" i="1"/>
  <c r="Z66" i="1"/>
  <c r="AA66" i="1"/>
  <c r="AC66" i="1"/>
  <c r="AD66" i="1"/>
  <c r="AE66" i="1"/>
  <c r="AG66" i="1"/>
  <c r="AH66" i="1"/>
  <c r="AI66" i="1"/>
  <c r="AK66" i="1"/>
  <c r="AL66" i="1"/>
  <c r="AM66" i="1"/>
  <c r="AO66" i="1"/>
  <c r="AP66" i="1"/>
  <c r="AQ66" i="1"/>
  <c r="AS66" i="1"/>
  <c r="AT66" i="1"/>
  <c r="AU66" i="1"/>
  <c r="AV66" i="1"/>
  <c r="AW66" i="1"/>
  <c r="AX66" i="1"/>
  <c r="AY66" i="1"/>
  <c r="AZ66" i="1"/>
  <c r="BA66" i="1"/>
  <c r="L67" i="1"/>
  <c r="L66" i="1" s="1"/>
  <c r="T67" i="1"/>
  <c r="X67" i="1"/>
  <c r="AB67" i="1" s="1"/>
  <c r="AF67" i="1" s="1"/>
  <c r="AJ67" i="1" s="1"/>
  <c r="AJ66" i="1" s="1"/>
  <c r="AN67" i="1"/>
  <c r="BB67" i="1"/>
  <c r="BE67" i="1"/>
  <c r="BF67" i="1"/>
  <c r="BH67" i="1" s="1"/>
  <c r="L68" i="1"/>
  <c r="T68" i="1"/>
  <c r="X68" i="1"/>
  <c r="AB68" i="1" s="1"/>
  <c r="AF68" i="1" s="1"/>
  <c r="AJ68" i="1" s="1"/>
  <c r="AN68" i="1" s="1"/>
  <c r="AR68" i="1" s="1"/>
  <c r="BB68" i="1"/>
  <c r="BE68" i="1"/>
  <c r="BF68" i="1"/>
  <c r="BG68" i="1"/>
  <c r="BG66" i="1" s="1"/>
  <c r="BH68" i="1"/>
  <c r="F70" i="1"/>
  <c r="J70" i="1"/>
  <c r="N70" i="1"/>
  <c r="R70" i="1"/>
  <c r="V70" i="1"/>
  <c r="Z70" i="1"/>
  <c r="AD70" i="1"/>
  <c r="AH70" i="1"/>
  <c r="AL70" i="1"/>
  <c r="AP70" i="1"/>
  <c r="AT70" i="1"/>
  <c r="AX70" i="1"/>
  <c r="E71" i="1"/>
  <c r="F71" i="1"/>
  <c r="G71" i="1"/>
  <c r="G70" i="1" s="1"/>
  <c r="H71" i="1"/>
  <c r="H70" i="1" s="1"/>
  <c r="I71" i="1"/>
  <c r="I70" i="1" s="1"/>
  <c r="J71" i="1"/>
  <c r="K71" i="1"/>
  <c r="K70" i="1" s="1"/>
  <c r="M71" i="1"/>
  <c r="M70" i="1" s="1"/>
  <c r="N71" i="1"/>
  <c r="O71" i="1"/>
  <c r="O70" i="1" s="1"/>
  <c r="P71" i="1"/>
  <c r="P70" i="1" s="1"/>
  <c r="Q71" i="1"/>
  <c r="Q70" i="1" s="1"/>
  <c r="R71" i="1"/>
  <c r="S71" i="1"/>
  <c r="S70" i="1" s="1"/>
  <c r="T71" i="1"/>
  <c r="U71" i="1"/>
  <c r="U70" i="1" s="1"/>
  <c r="V71" i="1"/>
  <c r="W71" i="1"/>
  <c r="W70" i="1" s="1"/>
  <c r="Y71" i="1"/>
  <c r="Y70" i="1" s="1"/>
  <c r="Z71" i="1"/>
  <c r="AA71" i="1"/>
  <c r="AA70" i="1" s="1"/>
  <c r="AC71" i="1"/>
  <c r="AC70" i="1" s="1"/>
  <c r="AD71" i="1"/>
  <c r="AE71" i="1"/>
  <c r="AE70" i="1" s="1"/>
  <c r="AG71" i="1"/>
  <c r="AG70" i="1" s="1"/>
  <c r="AH71" i="1"/>
  <c r="AI71" i="1"/>
  <c r="AI70" i="1" s="1"/>
  <c r="AK71" i="1"/>
  <c r="AK70" i="1" s="1"/>
  <c r="AL71" i="1"/>
  <c r="AM71" i="1"/>
  <c r="AM70" i="1" s="1"/>
  <c r="AO71" i="1"/>
  <c r="AO70" i="1" s="1"/>
  <c r="AP71" i="1"/>
  <c r="AQ71" i="1"/>
  <c r="AQ70" i="1" s="1"/>
  <c r="AS71" i="1"/>
  <c r="AS70" i="1" s="1"/>
  <c r="AT71" i="1"/>
  <c r="AU71" i="1"/>
  <c r="AU70" i="1" s="1"/>
  <c r="AV71" i="1"/>
  <c r="AV70" i="1" s="1"/>
  <c r="AW71" i="1"/>
  <c r="AW70" i="1" s="1"/>
  <c r="AX71" i="1"/>
  <c r="AY71" i="1"/>
  <c r="AY70" i="1" s="1"/>
  <c r="AZ71" i="1"/>
  <c r="AZ70" i="1" s="1"/>
  <c r="BA71" i="1"/>
  <c r="BA70" i="1" s="1"/>
  <c r="BG71" i="1"/>
  <c r="L72" i="1"/>
  <c r="L71" i="1" s="1"/>
  <c r="T72" i="1"/>
  <c r="X72" i="1"/>
  <c r="AB72" i="1" s="1"/>
  <c r="AB71" i="1" s="1"/>
  <c r="AF72" i="1"/>
  <c r="BB72" i="1"/>
  <c r="BB71" i="1" s="1"/>
  <c r="BB70" i="1" s="1"/>
  <c r="BE72" i="1"/>
  <c r="BE71" i="1" s="1"/>
  <c r="BF72" i="1"/>
  <c r="BH72" i="1" s="1"/>
  <c r="F73" i="1"/>
  <c r="G73" i="1"/>
  <c r="H73" i="1"/>
  <c r="I73" i="1"/>
  <c r="J73" i="1"/>
  <c r="K73" i="1"/>
  <c r="M73" i="1"/>
  <c r="N73" i="1"/>
  <c r="O73" i="1"/>
  <c r="P73" i="1"/>
  <c r="Q73" i="1"/>
  <c r="R73" i="1"/>
  <c r="S73" i="1"/>
  <c r="U73" i="1"/>
  <c r="V73" i="1"/>
  <c r="W73" i="1"/>
  <c r="Y73" i="1"/>
  <c r="Z73" i="1"/>
  <c r="AA73" i="1"/>
  <c r="AC73" i="1"/>
  <c r="AD73" i="1"/>
  <c r="AE73" i="1"/>
  <c r="AG73" i="1"/>
  <c r="AH73" i="1"/>
  <c r="AI73" i="1"/>
  <c r="AK73" i="1"/>
  <c r="AL73" i="1"/>
  <c r="AM73" i="1"/>
  <c r="AO73" i="1"/>
  <c r="AP73" i="1"/>
  <c r="AQ73" i="1"/>
  <c r="AS73" i="1"/>
  <c r="AT73" i="1"/>
  <c r="AU73" i="1"/>
  <c r="AV73" i="1"/>
  <c r="AW73" i="1"/>
  <c r="AX73" i="1"/>
  <c r="AY73" i="1"/>
  <c r="AZ73" i="1"/>
  <c r="BA73" i="1"/>
  <c r="L74" i="1"/>
  <c r="L73" i="1" s="1"/>
  <c r="T74" i="1"/>
  <c r="X74" i="1"/>
  <c r="AB74" i="1" s="1"/>
  <c r="AB73" i="1" s="1"/>
  <c r="AF74" i="1"/>
  <c r="BE74" i="1"/>
  <c r="L75" i="1"/>
  <c r="T75" i="1"/>
  <c r="X75" i="1" s="1"/>
  <c r="AB75" i="1"/>
  <c r="AF75" i="1" s="1"/>
  <c r="AJ75" i="1" s="1"/>
  <c r="AN75" i="1" s="1"/>
  <c r="AR75" i="1"/>
  <c r="BB75" i="1"/>
  <c r="BB73" i="1" s="1"/>
  <c r="BE75" i="1"/>
  <c r="BF75" i="1" s="1"/>
  <c r="BH75" i="1" s="1"/>
  <c r="L76" i="1"/>
  <c r="T76" i="1"/>
  <c r="X76" i="1" s="1"/>
  <c r="AB76" i="1"/>
  <c r="AF76" i="1" s="1"/>
  <c r="AJ76" i="1" s="1"/>
  <c r="AN76" i="1" s="1"/>
  <c r="AR76" i="1"/>
  <c r="BB76" i="1"/>
  <c r="BE76" i="1"/>
  <c r="BF76" i="1" s="1"/>
  <c r="BH76" i="1" s="1"/>
  <c r="E79" i="1"/>
  <c r="F79" i="1"/>
  <c r="G79" i="1"/>
  <c r="H79" i="1"/>
  <c r="I79" i="1"/>
  <c r="J79" i="1"/>
  <c r="K79" i="1"/>
  <c r="M79" i="1"/>
  <c r="N79" i="1"/>
  <c r="O79" i="1"/>
  <c r="Q79" i="1"/>
  <c r="R79" i="1"/>
  <c r="S79" i="1"/>
  <c r="U79" i="1"/>
  <c r="V79" i="1"/>
  <c r="W79" i="1"/>
  <c r="Y79" i="1"/>
  <c r="Z79" i="1"/>
  <c r="AA79" i="1"/>
  <c r="AC79" i="1"/>
  <c r="AD79" i="1"/>
  <c r="AE79" i="1"/>
  <c r="AG79" i="1"/>
  <c r="AH79" i="1"/>
  <c r="AI79" i="1"/>
  <c r="AK79" i="1"/>
  <c r="AL79" i="1"/>
  <c r="AM79" i="1"/>
  <c r="AO79" i="1"/>
  <c r="AP79" i="1"/>
  <c r="AQ79" i="1"/>
  <c r="AS79" i="1"/>
  <c r="AT79" i="1"/>
  <c r="AU79" i="1"/>
  <c r="AV79" i="1"/>
  <c r="AW79" i="1"/>
  <c r="AX79" i="1"/>
  <c r="AY79" i="1"/>
  <c r="AZ79" i="1"/>
  <c r="BA79" i="1"/>
  <c r="BB79" i="1"/>
  <c r="BG79" i="1"/>
  <c r="L80" i="1"/>
  <c r="P80" i="1" s="1"/>
  <c r="P79" i="1" s="1"/>
  <c r="T80" i="1"/>
  <c r="BB80" i="1"/>
  <c r="BE80" i="1"/>
  <c r="F81" i="1"/>
  <c r="G81" i="1"/>
  <c r="H81" i="1"/>
  <c r="I81" i="1"/>
  <c r="J81" i="1"/>
  <c r="K81" i="1"/>
  <c r="M81" i="1"/>
  <c r="N81" i="1"/>
  <c r="O81" i="1"/>
  <c r="P81" i="1"/>
  <c r="Q81" i="1"/>
  <c r="R81" i="1"/>
  <c r="S81" i="1"/>
  <c r="U81" i="1"/>
  <c r="V81" i="1"/>
  <c r="W81" i="1"/>
  <c r="Y81" i="1"/>
  <c r="Z81" i="1"/>
  <c r="AA81" i="1"/>
  <c r="AC81" i="1"/>
  <c r="AD81" i="1"/>
  <c r="AE81" i="1"/>
  <c r="AG81" i="1"/>
  <c r="AH81" i="1"/>
  <c r="AI81" i="1"/>
  <c r="AK81" i="1"/>
  <c r="AL81" i="1"/>
  <c r="AM81" i="1"/>
  <c r="AO81" i="1"/>
  <c r="AP81" i="1"/>
  <c r="AQ81" i="1"/>
  <c r="AS81" i="1"/>
  <c r="AT81" i="1"/>
  <c r="AU81" i="1"/>
  <c r="AV81" i="1"/>
  <c r="AW81" i="1"/>
  <c r="AX81" i="1"/>
  <c r="AY81" i="1"/>
  <c r="AZ81" i="1"/>
  <c r="BA81" i="1"/>
  <c r="L82" i="1"/>
  <c r="T82" i="1"/>
  <c r="BB82" i="1"/>
  <c r="BE82" i="1"/>
  <c r="BG82" i="1"/>
  <c r="L83" i="1"/>
  <c r="T83" i="1"/>
  <c r="X83" i="1"/>
  <c r="AB83" i="1" s="1"/>
  <c r="AF83" i="1"/>
  <c r="AJ83" i="1" s="1"/>
  <c r="AN83" i="1" s="1"/>
  <c r="AR83" i="1" s="1"/>
  <c r="BB83" i="1"/>
  <c r="BE83" i="1"/>
  <c r="BF83" i="1"/>
  <c r="BG83" i="1"/>
  <c r="BH83" i="1"/>
  <c r="L84" i="1"/>
  <c r="T84" i="1"/>
  <c r="X84" i="1" s="1"/>
  <c r="AB84" i="1" s="1"/>
  <c r="AF84" i="1" s="1"/>
  <c r="AJ84" i="1"/>
  <c r="AN84" i="1" s="1"/>
  <c r="AR84" i="1" s="1"/>
  <c r="BB84" i="1"/>
  <c r="BE84" i="1"/>
  <c r="BF84" i="1" s="1"/>
  <c r="BH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U85" i="1"/>
  <c r="V85" i="1"/>
  <c r="W85" i="1"/>
  <c r="Y85" i="1"/>
  <c r="Z85" i="1"/>
  <c r="AA85" i="1"/>
  <c r="AC85" i="1"/>
  <c r="AD85" i="1"/>
  <c r="AE85" i="1"/>
  <c r="AG85" i="1"/>
  <c r="AH85" i="1"/>
  <c r="AI85" i="1"/>
  <c r="AK85" i="1"/>
  <c r="AL85" i="1"/>
  <c r="AM85" i="1"/>
  <c r="AO85" i="1"/>
  <c r="AP85" i="1"/>
  <c r="AQ85" i="1"/>
  <c r="AS85" i="1"/>
  <c r="AT85" i="1"/>
  <c r="AU85" i="1"/>
  <c r="AV85" i="1"/>
  <c r="AW85" i="1"/>
  <c r="AX85" i="1"/>
  <c r="AY85" i="1"/>
  <c r="AZ85" i="1"/>
  <c r="BA85" i="1"/>
  <c r="L86" i="1"/>
  <c r="T86" i="1"/>
  <c r="X86" i="1" s="1"/>
  <c r="AB86" i="1" s="1"/>
  <c r="AF86" i="1" s="1"/>
  <c r="AF85" i="1" s="1"/>
  <c r="AJ86" i="1"/>
  <c r="BB86" i="1"/>
  <c r="BE86" i="1"/>
  <c r="AR87" i="1"/>
  <c r="BB87" i="1"/>
  <c r="BE87" i="1"/>
  <c r="BG87" i="1"/>
  <c r="L88" i="1"/>
  <c r="T88" i="1"/>
  <c r="X88" i="1"/>
  <c r="AB88" i="1" s="1"/>
  <c r="AF88" i="1"/>
  <c r="AJ88" i="1" s="1"/>
  <c r="AN88" i="1" s="1"/>
  <c r="AR88" i="1" s="1"/>
  <c r="BB88" i="1"/>
  <c r="BE88" i="1"/>
  <c r="BF88" i="1"/>
  <c r="BH88" i="1" s="1"/>
  <c r="AR89" i="1"/>
  <c r="BB89" i="1"/>
  <c r="BE89" i="1"/>
  <c r="BH89" i="1"/>
  <c r="E90" i="1"/>
  <c r="E78" i="1" s="1"/>
  <c r="E77" i="1" s="1"/>
  <c r="G90" i="1"/>
  <c r="K90" i="1"/>
  <c r="P90" i="1"/>
  <c r="U90" i="1"/>
  <c r="Z90" i="1"/>
  <c r="AE90" i="1"/>
  <c r="AK90" i="1"/>
  <c r="AP90" i="1"/>
  <c r="AU90" i="1"/>
  <c r="AY90" i="1"/>
  <c r="F91" i="1"/>
  <c r="F90" i="1" s="1"/>
  <c r="G91" i="1"/>
  <c r="H91" i="1"/>
  <c r="H90" i="1" s="1"/>
  <c r="I91" i="1"/>
  <c r="I90" i="1" s="1"/>
  <c r="J91" i="1"/>
  <c r="J90" i="1" s="1"/>
  <c r="K91" i="1"/>
  <c r="M91" i="1"/>
  <c r="M90" i="1" s="1"/>
  <c r="N91" i="1"/>
  <c r="N90" i="1" s="1"/>
  <c r="O91" i="1"/>
  <c r="O90" i="1" s="1"/>
  <c r="P91" i="1"/>
  <c r="Q91" i="1"/>
  <c r="Q90" i="1" s="1"/>
  <c r="R91" i="1"/>
  <c r="R90" i="1" s="1"/>
  <c r="S91" i="1"/>
  <c r="S90" i="1" s="1"/>
  <c r="U91" i="1"/>
  <c r="V91" i="1"/>
  <c r="V90" i="1" s="1"/>
  <c r="W91" i="1"/>
  <c r="W90" i="1" s="1"/>
  <c r="Y91" i="1"/>
  <c r="Y90" i="1" s="1"/>
  <c r="Z91" i="1"/>
  <c r="AA91" i="1"/>
  <c r="AA90" i="1" s="1"/>
  <c r="AC91" i="1"/>
  <c r="AC90" i="1" s="1"/>
  <c r="AD91" i="1"/>
  <c r="AD90" i="1" s="1"/>
  <c r="AE91" i="1"/>
  <c r="AG91" i="1"/>
  <c r="AG90" i="1" s="1"/>
  <c r="AH91" i="1"/>
  <c r="AH90" i="1" s="1"/>
  <c r="AI91" i="1"/>
  <c r="AI90" i="1" s="1"/>
  <c r="AK91" i="1"/>
  <c r="AL91" i="1"/>
  <c r="AL90" i="1" s="1"/>
  <c r="AM91" i="1"/>
  <c r="AM90" i="1" s="1"/>
  <c r="AO91" i="1"/>
  <c r="AO90" i="1" s="1"/>
  <c r="AP91" i="1"/>
  <c r="AQ91" i="1"/>
  <c r="AQ90" i="1" s="1"/>
  <c r="AS91" i="1"/>
  <c r="AS90" i="1" s="1"/>
  <c r="AT91" i="1"/>
  <c r="AT90" i="1" s="1"/>
  <c r="AU91" i="1"/>
  <c r="AV91" i="1"/>
  <c r="AV90" i="1" s="1"/>
  <c r="AW91" i="1"/>
  <c r="AW90" i="1" s="1"/>
  <c r="AX91" i="1"/>
  <c r="AX90" i="1" s="1"/>
  <c r="AY91" i="1"/>
  <c r="AZ91" i="1"/>
  <c r="AZ90" i="1" s="1"/>
  <c r="BA91" i="1"/>
  <c r="BA90" i="1" s="1"/>
  <c r="L92" i="1"/>
  <c r="T92" i="1"/>
  <c r="X92" i="1" s="1"/>
  <c r="BB92" i="1"/>
  <c r="BE92" i="1"/>
  <c r="BG92" i="1"/>
  <c r="AJ93" i="1"/>
  <c r="AN93" i="1" s="1"/>
  <c r="AR93" i="1" s="1"/>
  <c r="BB93" i="1"/>
  <c r="BE93" i="1"/>
  <c r="BF93" i="1"/>
  <c r="BG93" i="1"/>
  <c r="BH93" i="1" s="1"/>
  <c r="AJ94" i="1"/>
  <c r="AN94" i="1" s="1"/>
  <c r="AR94" i="1" s="1"/>
  <c r="BB94" i="1"/>
  <c r="BE94" i="1"/>
  <c r="BG94" i="1"/>
  <c r="L95" i="1"/>
  <c r="T95" i="1"/>
  <c r="BB95" i="1"/>
  <c r="BE95" i="1"/>
  <c r="BG95" i="1"/>
  <c r="L96" i="1"/>
  <c r="T96" i="1"/>
  <c r="X96" i="1" s="1"/>
  <c r="AB96" i="1" s="1"/>
  <c r="AF96" i="1" s="1"/>
  <c r="AJ96" i="1" s="1"/>
  <c r="AN96" i="1" s="1"/>
  <c r="AR96" i="1" s="1"/>
  <c r="BB96" i="1"/>
  <c r="BE96" i="1"/>
  <c r="BF96" i="1" s="1"/>
  <c r="BG96" i="1"/>
  <c r="L97" i="1"/>
  <c r="T97" i="1"/>
  <c r="X97" i="1" s="1"/>
  <c r="AB97" i="1" s="1"/>
  <c r="AF97" i="1" s="1"/>
  <c r="AJ97" i="1" s="1"/>
  <c r="AN97" i="1" s="1"/>
  <c r="AR97" i="1" s="1"/>
  <c r="BB97" i="1"/>
  <c r="BE97" i="1"/>
  <c r="BG97" i="1"/>
  <c r="L98" i="1"/>
  <c r="T98" i="1"/>
  <c r="X98" i="1" s="1"/>
  <c r="AB98" i="1" s="1"/>
  <c r="AF98" i="1" s="1"/>
  <c r="AJ98" i="1" s="1"/>
  <c r="AN98" i="1" s="1"/>
  <c r="AR98" i="1" s="1"/>
  <c r="BB98" i="1"/>
  <c r="BE98" i="1"/>
  <c r="BG98" i="1"/>
  <c r="L99" i="1"/>
  <c r="T99" i="1"/>
  <c r="X99" i="1" s="1"/>
  <c r="AB99" i="1" s="1"/>
  <c r="AF99" i="1" s="1"/>
  <c r="AJ99" i="1" s="1"/>
  <c r="AN99" i="1" s="1"/>
  <c r="AR99" i="1" s="1"/>
  <c r="BB99" i="1"/>
  <c r="BE99" i="1"/>
  <c r="BG99" i="1"/>
  <c r="L100" i="1"/>
  <c r="T100" i="1"/>
  <c r="X100" i="1" s="1"/>
  <c r="AB100" i="1" s="1"/>
  <c r="AF100" i="1" s="1"/>
  <c r="AJ100" i="1" s="1"/>
  <c r="AN100" i="1" s="1"/>
  <c r="AR100" i="1" s="1"/>
  <c r="BB100" i="1"/>
  <c r="BE100" i="1"/>
  <c r="BF100" i="1" s="1"/>
  <c r="BH100" i="1" s="1"/>
  <c r="L101" i="1"/>
  <c r="T101" i="1"/>
  <c r="X101" i="1" s="1"/>
  <c r="AB101" i="1" s="1"/>
  <c r="AF101" i="1" s="1"/>
  <c r="AJ101" i="1" s="1"/>
  <c r="AN101" i="1" s="1"/>
  <c r="AR101" i="1" s="1"/>
  <c r="BB101" i="1"/>
  <c r="BE101" i="1"/>
  <c r="BF101" i="1" s="1"/>
  <c r="BG101" i="1"/>
  <c r="AJ102" i="1"/>
  <c r="AN102" i="1" s="1"/>
  <c r="AR102" i="1" s="1"/>
  <c r="BB102" i="1"/>
  <c r="BE102" i="1"/>
  <c r="BG102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U104" i="1"/>
  <c r="V104" i="1"/>
  <c r="W104" i="1"/>
  <c r="Y104" i="1"/>
  <c r="Z104" i="1"/>
  <c r="AA104" i="1"/>
  <c r="AC104" i="1"/>
  <c r="AD104" i="1"/>
  <c r="AE104" i="1"/>
  <c r="AG104" i="1"/>
  <c r="AH104" i="1"/>
  <c r="AI104" i="1"/>
  <c r="AK104" i="1"/>
  <c r="AL104" i="1"/>
  <c r="AM104" i="1"/>
  <c r="AO104" i="1"/>
  <c r="AP104" i="1"/>
  <c r="AQ104" i="1"/>
  <c r="AS104" i="1"/>
  <c r="AT104" i="1"/>
  <c r="AU104" i="1"/>
  <c r="AV104" i="1"/>
  <c r="AW104" i="1"/>
  <c r="BB104" i="1"/>
  <c r="BG104" i="1"/>
  <c r="T105" i="1"/>
  <c r="X105" i="1" s="1"/>
  <c r="AB105" i="1" s="1"/>
  <c r="AF105" i="1" s="1"/>
  <c r="AJ105" i="1" s="1"/>
  <c r="AN105" i="1" s="1"/>
  <c r="AR105" i="1" s="1"/>
  <c r="AR104" i="1" s="1"/>
  <c r="BE105" i="1"/>
  <c r="BE104" i="1" s="1"/>
  <c r="BF105" i="1"/>
  <c r="BH105" i="1" s="1"/>
  <c r="E106" i="1"/>
  <c r="F106" i="1"/>
  <c r="G106" i="1"/>
  <c r="H106" i="1"/>
  <c r="I106" i="1"/>
  <c r="J106" i="1"/>
  <c r="K106" i="1"/>
  <c r="M106" i="1"/>
  <c r="N106" i="1"/>
  <c r="O106" i="1"/>
  <c r="P106" i="1"/>
  <c r="Q106" i="1"/>
  <c r="R106" i="1"/>
  <c r="S106" i="1"/>
  <c r="U106" i="1"/>
  <c r="V106" i="1"/>
  <c r="W106" i="1"/>
  <c r="Y106" i="1"/>
  <c r="Z106" i="1"/>
  <c r="AA106" i="1"/>
  <c r="AC106" i="1"/>
  <c r="AD106" i="1"/>
  <c r="AE106" i="1"/>
  <c r="AG106" i="1"/>
  <c r="AH106" i="1"/>
  <c r="AI106" i="1"/>
  <c r="AK106" i="1"/>
  <c r="AL106" i="1"/>
  <c r="AM106" i="1"/>
  <c r="AO106" i="1"/>
  <c r="AP106" i="1"/>
  <c r="AQ106" i="1"/>
  <c r="AS106" i="1"/>
  <c r="AT106" i="1"/>
  <c r="AU106" i="1"/>
  <c r="AV106" i="1"/>
  <c r="AW106" i="1"/>
  <c r="L107" i="1"/>
  <c r="T107" i="1"/>
  <c r="X107" i="1" s="1"/>
  <c r="AB107" i="1" s="1"/>
  <c r="BB107" i="1"/>
  <c r="BE107" i="1"/>
  <c r="L108" i="1"/>
  <c r="T108" i="1"/>
  <c r="X108" i="1" s="1"/>
  <c r="AB108" i="1" s="1"/>
  <c r="AF108" i="1" s="1"/>
  <c r="AJ108" i="1" s="1"/>
  <c r="AN108" i="1" s="1"/>
  <c r="AR108" i="1" s="1"/>
  <c r="BB108" i="1"/>
  <c r="BE108" i="1"/>
  <c r="BG108" i="1"/>
  <c r="L109" i="1"/>
  <c r="T109" i="1"/>
  <c r="X109" i="1" s="1"/>
  <c r="AB109" i="1" s="1"/>
  <c r="AF109" i="1" s="1"/>
  <c r="AJ109" i="1" s="1"/>
  <c r="AN109" i="1" s="1"/>
  <c r="AR109" i="1" s="1"/>
  <c r="BB109" i="1"/>
  <c r="BE109" i="1"/>
  <c r="BG109" i="1"/>
  <c r="L110" i="1"/>
  <c r="T110" i="1"/>
  <c r="X110" i="1" s="1"/>
  <c r="AB110" i="1" s="1"/>
  <c r="AF110" i="1" s="1"/>
  <c r="AJ110" i="1" s="1"/>
  <c r="AN110" i="1" s="1"/>
  <c r="AR110" i="1" s="1"/>
  <c r="BB110" i="1"/>
  <c r="BE110" i="1"/>
  <c r="BF110" i="1" s="1"/>
  <c r="BH110" i="1" s="1"/>
  <c r="L111" i="1"/>
  <c r="T111" i="1"/>
  <c r="X111" i="1" s="1"/>
  <c r="AB111" i="1" s="1"/>
  <c r="AF111" i="1" s="1"/>
  <c r="AJ111" i="1" s="1"/>
  <c r="AN111" i="1" s="1"/>
  <c r="AR111" i="1" s="1"/>
  <c r="BB111" i="1"/>
  <c r="BE111" i="1"/>
  <c r="BF111" i="1" s="1"/>
  <c r="BG111" i="1" s="1"/>
  <c r="L112" i="1"/>
  <c r="T112" i="1"/>
  <c r="X112" i="1" s="1"/>
  <c r="AB112" i="1" s="1"/>
  <c r="AF112" i="1" s="1"/>
  <c r="AJ112" i="1" s="1"/>
  <c r="AN112" i="1" s="1"/>
  <c r="AR112" i="1" s="1"/>
  <c r="BB112" i="1"/>
  <c r="BE112" i="1"/>
  <c r="BG112" i="1"/>
  <c r="E113" i="1"/>
  <c r="F113" i="1"/>
  <c r="G113" i="1"/>
  <c r="H113" i="1"/>
  <c r="I113" i="1"/>
  <c r="J113" i="1"/>
  <c r="K113" i="1"/>
  <c r="M113" i="1"/>
  <c r="N113" i="1"/>
  <c r="O113" i="1"/>
  <c r="P113" i="1"/>
  <c r="Q113" i="1"/>
  <c r="R113" i="1"/>
  <c r="S113" i="1"/>
  <c r="U113" i="1"/>
  <c r="V113" i="1"/>
  <c r="W113" i="1"/>
  <c r="Y113" i="1"/>
  <c r="Z113" i="1"/>
  <c r="AA113" i="1"/>
  <c r="AC113" i="1"/>
  <c r="AD113" i="1"/>
  <c r="AE113" i="1"/>
  <c r="AG113" i="1"/>
  <c r="AH113" i="1"/>
  <c r="AI113" i="1"/>
  <c r="AK113" i="1"/>
  <c r="AL113" i="1"/>
  <c r="AM113" i="1"/>
  <c r="AO113" i="1"/>
  <c r="AP113" i="1"/>
  <c r="AQ113" i="1"/>
  <c r="AS113" i="1"/>
  <c r="AT113" i="1"/>
  <c r="AU113" i="1"/>
  <c r="AV113" i="1"/>
  <c r="AW113" i="1"/>
  <c r="AX113" i="1"/>
  <c r="AY113" i="1"/>
  <c r="AZ113" i="1"/>
  <c r="BA113" i="1"/>
  <c r="BC113" i="1"/>
  <c r="BD113" i="1"/>
  <c r="BG113" i="1"/>
  <c r="L114" i="1"/>
  <c r="L113" i="1" s="1"/>
  <c r="T114" i="1"/>
  <c r="BB114" i="1"/>
  <c r="BE114" i="1"/>
  <c r="BG114" i="1"/>
  <c r="L115" i="1"/>
  <c r="T115" i="1"/>
  <c r="X115" i="1"/>
  <c r="AB115" i="1" s="1"/>
  <c r="AF115" i="1" s="1"/>
  <c r="AJ115" i="1" s="1"/>
  <c r="AN115" i="1"/>
  <c r="AR115" i="1" s="1"/>
  <c r="BB115" i="1"/>
  <c r="BE115" i="1"/>
  <c r="BF115" i="1" s="1"/>
  <c r="BH115" i="1" s="1"/>
  <c r="BG115" i="1"/>
  <c r="L116" i="1"/>
  <c r="T116" i="1"/>
  <c r="X116" i="1" s="1"/>
  <c r="AB116" i="1"/>
  <c r="AF116" i="1" s="1"/>
  <c r="AJ116" i="1" s="1"/>
  <c r="AN116" i="1" s="1"/>
  <c r="AR116" i="1" s="1"/>
  <c r="BB116" i="1"/>
  <c r="BE116" i="1"/>
  <c r="BF116" i="1" s="1"/>
  <c r="BH116" i="1" s="1"/>
  <c r="BG116" i="1"/>
  <c r="L117" i="1"/>
  <c r="T117" i="1"/>
  <c r="X117" i="1"/>
  <c r="AB117" i="1" s="1"/>
  <c r="AF117" i="1" s="1"/>
  <c r="AJ117" i="1" s="1"/>
  <c r="AN117" i="1"/>
  <c r="AR117" i="1" s="1"/>
  <c r="BB117" i="1"/>
  <c r="BE117" i="1"/>
  <c r="BF117" i="1"/>
  <c r="BH117" i="1" s="1"/>
  <c r="L118" i="1"/>
  <c r="T118" i="1"/>
  <c r="X118" i="1" s="1"/>
  <c r="AB118" i="1"/>
  <c r="AF118" i="1" s="1"/>
  <c r="AJ118" i="1" s="1"/>
  <c r="AN118" i="1" s="1"/>
  <c r="AR118" i="1" s="1"/>
  <c r="BB118" i="1"/>
  <c r="BE118" i="1"/>
  <c r="BG118" i="1"/>
  <c r="AR119" i="1"/>
  <c r="BB119" i="1"/>
  <c r="BE119" i="1"/>
  <c r="BH119" i="1"/>
  <c r="AR120" i="1"/>
  <c r="BB120" i="1"/>
  <c r="BE120" i="1"/>
  <c r="BH120" i="1"/>
  <c r="AG121" i="1"/>
  <c r="AX121" i="1"/>
  <c r="AY121" i="1"/>
  <c r="AZ121" i="1"/>
  <c r="BA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U122" i="1"/>
  <c r="V122" i="1"/>
  <c r="W122" i="1"/>
  <c r="W121" i="1" s="1"/>
  <c r="Y122" i="1"/>
  <c r="Z122" i="1"/>
  <c r="AA122" i="1"/>
  <c r="AC122" i="1"/>
  <c r="AD122" i="1"/>
  <c r="AE122" i="1"/>
  <c r="AG122" i="1"/>
  <c r="AH122" i="1"/>
  <c r="AI122" i="1"/>
  <c r="AK122" i="1"/>
  <c r="AL122" i="1"/>
  <c r="AM122" i="1"/>
  <c r="AO122" i="1"/>
  <c r="AP122" i="1"/>
  <c r="AQ122" i="1"/>
  <c r="AS122" i="1"/>
  <c r="AT122" i="1"/>
  <c r="AU122" i="1"/>
  <c r="AV122" i="1"/>
  <c r="AW122" i="1"/>
  <c r="T123" i="1"/>
  <c r="T122" i="1" s="1"/>
  <c r="X123" i="1"/>
  <c r="BB123" i="1"/>
  <c r="BB122" i="1" s="1"/>
  <c r="BE123" i="1"/>
  <c r="BF123" i="1"/>
  <c r="BG123" i="1"/>
  <c r="BH123" i="1"/>
  <c r="T124" i="1"/>
  <c r="X124" i="1"/>
  <c r="AB124" i="1" s="1"/>
  <c r="AF124" i="1" s="1"/>
  <c r="AJ124" i="1" s="1"/>
  <c r="AN124" i="1"/>
  <c r="AR124" i="1" s="1"/>
  <c r="BB124" i="1"/>
  <c r="BE124" i="1"/>
  <c r="BG124" i="1"/>
  <c r="E125" i="1"/>
  <c r="F125" i="1"/>
  <c r="G125" i="1"/>
  <c r="H125" i="1"/>
  <c r="I125" i="1"/>
  <c r="I121" i="1" s="1"/>
  <c r="J125" i="1"/>
  <c r="K125" i="1"/>
  <c r="L125" i="1"/>
  <c r="M125" i="1"/>
  <c r="N125" i="1"/>
  <c r="O125" i="1"/>
  <c r="P125" i="1"/>
  <c r="Q125" i="1"/>
  <c r="R125" i="1"/>
  <c r="S125" i="1"/>
  <c r="U125" i="1"/>
  <c r="U121" i="1" s="1"/>
  <c r="V125" i="1"/>
  <c r="W125" i="1"/>
  <c r="Y125" i="1"/>
  <c r="Z125" i="1"/>
  <c r="AA125" i="1"/>
  <c r="AC125" i="1"/>
  <c r="AC121" i="1" s="1"/>
  <c r="AD125" i="1"/>
  <c r="AE125" i="1"/>
  <c r="AG125" i="1"/>
  <c r="AH125" i="1"/>
  <c r="AI125" i="1"/>
  <c r="AK125" i="1"/>
  <c r="AK121" i="1" s="1"/>
  <c r="AL125" i="1"/>
  <c r="AM125" i="1"/>
  <c r="AO125" i="1"/>
  <c r="AP125" i="1"/>
  <c r="AQ125" i="1"/>
  <c r="AS125" i="1"/>
  <c r="AS121" i="1" s="1"/>
  <c r="AT125" i="1"/>
  <c r="AU125" i="1"/>
  <c r="AV125" i="1"/>
  <c r="AW125" i="1"/>
  <c r="AW121" i="1" s="1"/>
  <c r="BE125" i="1"/>
  <c r="T126" i="1"/>
  <c r="T125" i="1" s="1"/>
  <c r="X126" i="1"/>
  <c r="BB126" i="1"/>
  <c r="BB125" i="1" s="1"/>
  <c r="BE126" i="1"/>
  <c r="BF126" i="1"/>
  <c r="BG126" i="1"/>
  <c r="BG125" i="1" s="1"/>
  <c r="BH126" i="1"/>
  <c r="F127" i="1"/>
  <c r="G127" i="1"/>
  <c r="H127" i="1"/>
  <c r="I127" i="1"/>
  <c r="J127" i="1"/>
  <c r="K127" i="1"/>
  <c r="M127" i="1"/>
  <c r="N127" i="1"/>
  <c r="O127" i="1"/>
  <c r="P127" i="1"/>
  <c r="Q127" i="1"/>
  <c r="Q121" i="1" s="1"/>
  <c r="R127" i="1"/>
  <c r="S127" i="1"/>
  <c r="U127" i="1"/>
  <c r="V127" i="1"/>
  <c r="W127" i="1"/>
  <c r="Y127" i="1"/>
  <c r="Z127" i="1"/>
  <c r="AA127" i="1"/>
  <c r="AC127" i="1"/>
  <c r="AD127" i="1"/>
  <c r="AE127" i="1"/>
  <c r="AG127" i="1"/>
  <c r="AH127" i="1"/>
  <c r="AI127" i="1"/>
  <c r="AK127" i="1"/>
  <c r="AL127" i="1"/>
  <c r="AM127" i="1"/>
  <c r="AO127" i="1"/>
  <c r="AP127" i="1"/>
  <c r="AQ127" i="1"/>
  <c r="AS127" i="1"/>
  <c r="AT127" i="1"/>
  <c r="AU127" i="1"/>
  <c r="AV127" i="1"/>
  <c r="AW127" i="1"/>
  <c r="L128" i="1"/>
  <c r="T128" i="1"/>
  <c r="BB128" i="1"/>
  <c r="BE128" i="1"/>
  <c r="BG128" i="1"/>
  <c r="L129" i="1"/>
  <c r="T129" i="1"/>
  <c r="X129" i="1"/>
  <c r="AB129" i="1" s="1"/>
  <c r="AF129" i="1" s="1"/>
  <c r="AJ129" i="1" s="1"/>
  <c r="AN129" i="1" s="1"/>
  <c r="AR129" i="1" s="1"/>
  <c r="BB129" i="1"/>
  <c r="BE129" i="1"/>
  <c r="BF129" i="1"/>
  <c r="BG129" i="1"/>
  <c r="BH129" i="1"/>
  <c r="AN130" i="1"/>
  <c r="AR130" i="1"/>
  <c r="BB130" i="1"/>
  <c r="BE130" i="1"/>
  <c r="BF130" i="1" s="1"/>
  <c r="BG130" i="1"/>
  <c r="BH130" i="1" s="1"/>
  <c r="E131" i="1"/>
  <c r="E132" i="1"/>
  <c r="F132" i="1"/>
  <c r="F131" i="1" s="1"/>
  <c r="G132" i="1"/>
  <c r="G131" i="1" s="1"/>
  <c r="H132" i="1"/>
  <c r="H131" i="1" s="1"/>
  <c r="I132" i="1"/>
  <c r="I131" i="1" s="1"/>
  <c r="J132" i="1"/>
  <c r="J131" i="1" s="1"/>
  <c r="K132" i="1"/>
  <c r="K131" i="1" s="1"/>
  <c r="L132" i="1"/>
  <c r="L131" i="1" s="1"/>
  <c r="M132" i="1"/>
  <c r="M131" i="1" s="1"/>
  <c r="N132" i="1"/>
  <c r="N131" i="1" s="1"/>
  <c r="O132" i="1"/>
  <c r="O131" i="1" s="1"/>
  <c r="P132" i="1"/>
  <c r="P131" i="1" s="1"/>
  <c r="Q132" i="1"/>
  <c r="Q131" i="1" s="1"/>
  <c r="R132" i="1"/>
  <c r="R131" i="1" s="1"/>
  <c r="S132" i="1"/>
  <c r="S131" i="1" s="1"/>
  <c r="U132" i="1"/>
  <c r="U131" i="1" s="1"/>
  <c r="V132" i="1"/>
  <c r="V131" i="1" s="1"/>
  <c r="W132" i="1"/>
  <c r="W131" i="1" s="1"/>
  <c r="Y132" i="1"/>
  <c r="Y131" i="1" s="1"/>
  <c r="Z132" i="1"/>
  <c r="Z131" i="1" s="1"/>
  <c r="AA132" i="1"/>
  <c r="AA131" i="1" s="1"/>
  <c r="AC132" i="1"/>
  <c r="AC131" i="1" s="1"/>
  <c r="AD132" i="1"/>
  <c r="AD131" i="1" s="1"/>
  <c r="AE132" i="1"/>
  <c r="AE131" i="1" s="1"/>
  <c r="AG132" i="1"/>
  <c r="AG131" i="1" s="1"/>
  <c r="AH132" i="1"/>
  <c r="AH131" i="1" s="1"/>
  <c r="AI132" i="1"/>
  <c r="AI131" i="1" s="1"/>
  <c r="AK132" i="1"/>
  <c r="AK131" i="1" s="1"/>
  <c r="AL132" i="1"/>
  <c r="AL131" i="1" s="1"/>
  <c r="AM132" i="1"/>
  <c r="AM131" i="1" s="1"/>
  <c r="AO132" i="1"/>
  <c r="AO131" i="1" s="1"/>
  <c r="AP132" i="1"/>
  <c r="AP131" i="1" s="1"/>
  <c r="AQ132" i="1"/>
  <c r="AQ131" i="1" s="1"/>
  <c r="AS132" i="1"/>
  <c r="AS131" i="1" s="1"/>
  <c r="AT132" i="1"/>
  <c r="AT131" i="1" s="1"/>
  <c r="AU132" i="1"/>
  <c r="AU131" i="1" s="1"/>
  <c r="AV132" i="1"/>
  <c r="AV131" i="1" s="1"/>
  <c r="AW132" i="1"/>
  <c r="AW131" i="1" s="1"/>
  <c r="AX132" i="1"/>
  <c r="AX131" i="1" s="1"/>
  <c r="AY132" i="1"/>
  <c r="AY131" i="1" s="1"/>
  <c r="AZ132" i="1"/>
  <c r="AZ131" i="1" s="1"/>
  <c r="BA132" i="1"/>
  <c r="BA131" i="1" s="1"/>
  <c r="BB132" i="1"/>
  <c r="BG132" i="1"/>
  <c r="BG131" i="1" s="1"/>
  <c r="L133" i="1"/>
  <c r="T133" i="1"/>
  <c r="BB133" i="1"/>
  <c r="BE133" i="1"/>
  <c r="BE132" i="1" s="1"/>
  <c r="BE131" i="1" s="1"/>
  <c r="F139" i="1"/>
  <c r="F138" i="1" s="1"/>
  <c r="F137" i="1" s="1"/>
  <c r="G139" i="1"/>
  <c r="H139" i="1"/>
  <c r="H138" i="1" s="1"/>
  <c r="H137" i="1" s="1"/>
  <c r="I139" i="1"/>
  <c r="J139" i="1"/>
  <c r="J138" i="1" s="1"/>
  <c r="J137" i="1" s="1"/>
  <c r="K139" i="1"/>
  <c r="L139" i="1"/>
  <c r="M139" i="1"/>
  <c r="N139" i="1"/>
  <c r="N138" i="1" s="1"/>
  <c r="N137" i="1" s="1"/>
  <c r="O139" i="1"/>
  <c r="P139" i="1"/>
  <c r="P138" i="1" s="1"/>
  <c r="P137" i="1" s="1"/>
  <c r="Q139" i="1"/>
  <c r="R139" i="1"/>
  <c r="R138" i="1" s="1"/>
  <c r="R137" i="1" s="1"/>
  <c r="S139" i="1"/>
  <c r="T139" i="1"/>
  <c r="U139" i="1"/>
  <c r="V139" i="1"/>
  <c r="V138" i="1" s="1"/>
  <c r="V137" i="1" s="1"/>
  <c r="W139" i="1"/>
  <c r="X139" i="1"/>
  <c r="Y139" i="1"/>
  <c r="Z139" i="1"/>
  <c r="Z138" i="1" s="1"/>
  <c r="Z137" i="1" s="1"/>
  <c r="AA139" i="1"/>
  <c r="AB139" i="1"/>
  <c r="AC139" i="1"/>
  <c r="AD139" i="1"/>
  <c r="AD138" i="1" s="1"/>
  <c r="AD137" i="1" s="1"/>
  <c r="AE139" i="1"/>
  <c r="AG139" i="1"/>
  <c r="AH139" i="1"/>
  <c r="AH138" i="1" s="1"/>
  <c r="AH137" i="1" s="1"/>
  <c r="AI139" i="1"/>
  <c r="AK139" i="1"/>
  <c r="AL139" i="1"/>
  <c r="AL138" i="1" s="1"/>
  <c r="AL137" i="1" s="1"/>
  <c r="AM139" i="1"/>
  <c r="AO139" i="1"/>
  <c r="AP139" i="1"/>
  <c r="AP138" i="1" s="1"/>
  <c r="AP137" i="1" s="1"/>
  <c r="AQ139" i="1"/>
  <c r="AS139" i="1"/>
  <c r="AT139" i="1"/>
  <c r="AT138" i="1" s="1"/>
  <c r="AT137" i="1" s="1"/>
  <c r="AU139" i="1"/>
  <c r="AV139" i="1"/>
  <c r="AV138" i="1" s="1"/>
  <c r="AV137" i="1" s="1"/>
  <c r="AW139" i="1"/>
  <c r="AX139" i="1"/>
  <c r="AX138" i="1" s="1"/>
  <c r="AX137" i="1" s="1"/>
  <c r="AY139" i="1"/>
  <c r="AZ139" i="1"/>
  <c r="AZ138" i="1" s="1"/>
  <c r="AZ137" i="1" s="1"/>
  <c r="BA139" i="1"/>
  <c r="BG139" i="1"/>
  <c r="L140" i="1"/>
  <c r="T140" i="1"/>
  <c r="X140" i="1"/>
  <c r="AB140" i="1" s="1"/>
  <c r="AF140" i="1"/>
  <c r="AJ140" i="1" s="1"/>
  <c r="AN140" i="1" s="1"/>
  <c r="AR140" i="1" s="1"/>
  <c r="AR139" i="1" s="1"/>
  <c r="BB140" i="1"/>
  <c r="BB139" i="1" s="1"/>
  <c r="BE140" i="1"/>
  <c r="BF140" i="1"/>
  <c r="BG140" i="1"/>
  <c r="BH140" i="1"/>
  <c r="L141" i="1"/>
  <c r="T141" i="1"/>
  <c r="X141" i="1" s="1"/>
  <c r="AB141" i="1" s="1"/>
  <c r="AF141" i="1" s="1"/>
  <c r="AJ141" i="1"/>
  <c r="AN141" i="1" s="1"/>
  <c r="AR141" i="1" s="1"/>
  <c r="BB141" i="1"/>
  <c r="BE141" i="1"/>
  <c r="BF141" i="1" s="1"/>
  <c r="BG141" i="1"/>
  <c r="BH141" i="1" s="1"/>
  <c r="E142" i="1"/>
  <c r="E138" i="1" s="1"/>
  <c r="K142" i="1"/>
  <c r="O142" i="1"/>
  <c r="S142" i="1"/>
  <c r="AA142" i="1"/>
  <c r="AI142" i="1"/>
  <c r="AQ142" i="1"/>
  <c r="AY142" i="1"/>
  <c r="F143" i="1"/>
  <c r="F142" i="1" s="1"/>
  <c r="G143" i="1"/>
  <c r="H143" i="1"/>
  <c r="H142" i="1" s="1"/>
  <c r="I143" i="1"/>
  <c r="J143" i="1"/>
  <c r="J142" i="1" s="1"/>
  <c r="K143" i="1"/>
  <c r="M143" i="1"/>
  <c r="N143" i="1"/>
  <c r="N142" i="1" s="1"/>
  <c r="O143" i="1"/>
  <c r="P143" i="1"/>
  <c r="P142" i="1" s="1"/>
  <c r="Q143" i="1"/>
  <c r="R143" i="1"/>
  <c r="R142" i="1" s="1"/>
  <c r="S143" i="1"/>
  <c r="T143" i="1"/>
  <c r="U143" i="1"/>
  <c r="V143" i="1"/>
  <c r="V142" i="1" s="1"/>
  <c r="W143" i="1"/>
  <c r="Y143" i="1"/>
  <c r="Z143" i="1"/>
  <c r="Z142" i="1" s="1"/>
  <c r="AA143" i="1"/>
  <c r="AC143" i="1"/>
  <c r="AD143" i="1"/>
  <c r="AD142" i="1" s="1"/>
  <c r="AE143" i="1"/>
  <c r="AG143" i="1"/>
  <c r="AH143" i="1"/>
  <c r="AH142" i="1" s="1"/>
  <c r="AI143" i="1"/>
  <c r="AK143" i="1"/>
  <c r="AL143" i="1"/>
  <c r="AL142" i="1" s="1"/>
  <c r="AM143" i="1"/>
  <c r="AO143" i="1"/>
  <c r="AP143" i="1"/>
  <c r="AP142" i="1" s="1"/>
  <c r="AQ143" i="1"/>
  <c r="AS143" i="1"/>
  <c r="AT143" i="1"/>
  <c r="AT142" i="1" s="1"/>
  <c r="AU143" i="1"/>
  <c r="AV143" i="1"/>
  <c r="AV142" i="1" s="1"/>
  <c r="AW143" i="1"/>
  <c r="AX143" i="1"/>
  <c r="AX142" i="1" s="1"/>
  <c r="AY143" i="1"/>
  <c r="AZ143" i="1"/>
  <c r="AZ142" i="1" s="1"/>
  <c r="BA143" i="1"/>
  <c r="L144" i="1"/>
  <c r="L143" i="1" s="1"/>
  <c r="T144" i="1"/>
  <c r="X144" i="1"/>
  <c r="AB144" i="1" s="1"/>
  <c r="AB143" i="1" s="1"/>
  <c r="AF144" i="1"/>
  <c r="BB144" i="1"/>
  <c r="BB143" i="1" s="1"/>
  <c r="BE144" i="1"/>
  <c r="BE143" i="1" s="1"/>
  <c r="BF144" i="1"/>
  <c r="BG144" i="1"/>
  <c r="BG143" i="1" s="1"/>
  <c r="BH144" i="1"/>
  <c r="BH143" i="1" s="1"/>
  <c r="F145" i="1"/>
  <c r="G145" i="1"/>
  <c r="G142" i="1" s="1"/>
  <c r="H145" i="1"/>
  <c r="I145" i="1"/>
  <c r="I142" i="1" s="1"/>
  <c r="J145" i="1"/>
  <c r="K145" i="1"/>
  <c r="M145" i="1"/>
  <c r="M142" i="1" s="1"/>
  <c r="N145" i="1"/>
  <c r="O145" i="1"/>
  <c r="P145" i="1"/>
  <c r="Q145" i="1"/>
  <c r="Q142" i="1" s="1"/>
  <c r="R145" i="1"/>
  <c r="S145" i="1"/>
  <c r="U145" i="1"/>
  <c r="U142" i="1" s="1"/>
  <c r="V145" i="1"/>
  <c r="W145" i="1"/>
  <c r="W142" i="1" s="1"/>
  <c r="Y145" i="1"/>
  <c r="Y142" i="1" s="1"/>
  <c r="Z145" i="1"/>
  <c r="AA145" i="1"/>
  <c r="AC145" i="1"/>
  <c r="AC142" i="1" s="1"/>
  <c r="AD145" i="1"/>
  <c r="AE145" i="1"/>
  <c r="AE142" i="1" s="1"/>
  <c r="AG145" i="1"/>
  <c r="AG142" i="1" s="1"/>
  <c r="AH145" i="1"/>
  <c r="AI145" i="1"/>
  <c r="AK145" i="1"/>
  <c r="AK142" i="1" s="1"/>
  <c r="AL145" i="1"/>
  <c r="AM145" i="1"/>
  <c r="AM142" i="1" s="1"/>
  <c r="AO145" i="1"/>
  <c r="AO142" i="1" s="1"/>
  <c r="AP145" i="1"/>
  <c r="AQ145" i="1"/>
  <c r="AS145" i="1"/>
  <c r="AS142" i="1" s="1"/>
  <c r="AT145" i="1"/>
  <c r="AU145" i="1"/>
  <c r="AU142" i="1" s="1"/>
  <c r="AV145" i="1"/>
  <c r="AW145" i="1"/>
  <c r="AW142" i="1" s="1"/>
  <c r="AX145" i="1"/>
  <c r="AY145" i="1"/>
  <c r="AZ145" i="1"/>
  <c r="BA145" i="1"/>
  <c r="BA142" i="1" s="1"/>
  <c r="L146" i="1"/>
  <c r="T146" i="1"/>
  <c r="BB146" i="1"/>
  <c r="BE146" i="1"/>
  <c r="BG146" i="1"/>
  <c r="L147" i="1"/>
  <c r="T147" i="1"/>
  <c r="X147" i="1"/>
  <c r="AB147" i="1" s="1"/>
  <c r="AF147" i="1" s="1"/>
  <c r="AJ147" i="1" s="1"/>
  <c r="AN147" i="1" s="1"/>
  <c r="AR147" i="1" s="1"/>
  <c r="BB147" i="1"/>
  <c r="BE147" i="1"/>
  <c r="BF147" i="1"/>
  <c r="BG147" i="1"/>
  <c r="BH147" i="1"/>
  <c r="L148" i="1"/>
  <c r="T148" i="1"/>
  <c r="X148" i="1" s="1"/>
  <c r="AB148" i="1" s="1"/>
  <c r="AF148" i="1" s="1"/>
  <c r="AJ148" i="1" s="1"/>
  <c r="AN148" i="1" s="1"/>
  <c r="AR148" i="1" s="1"/>
  <c r="BB148" i="1"/>
  <c r="BE148" i="1"/>
  <c r="BF148" i="1" s="1"/>
  <c r="BG148" i="1"/>
  <c r="L149" i="1"/>
  <c r="T149" i="1"/>
  <c r="X149" i="1"/>
  <c r="AB149" i="1" s="1"/>
  <c r="AF149" i="1" s="1"/>
  <c r="AJ149" i="1" s="1"/>
  <c r="AN149" i="1" s="1"/>
  <c r="AR149" i="1" s="1"/>
  <c r="BB149" i="1"/>
  <c r="BE149" i="1"/>
  <c r="BF149" i="1"/>
  <c r="BG149" i="1"/>
  <c r="BH149" i="1"/>
  <c r="L150" i="1"/>
  <c r="T150" i="1"/>
  <c r="X150" i="1" s="1"/>
  <c r="AB150" i="1" s="1"/>
  <c r="AF150" i="1" s="1"/>
  <c r="AJ150" i="1" s="1"/>
  <c r="AN150" i="1" s="1"/>
  <c r="AR150" i="1" s="1"/>
  <c r="BB150" i="1"/>
  <c r="BE150" i="1"/>
  <c r="BG150" i="1"/>
  <c r="L151" i="1"/>
  <c r="T151" i="1"/>
  <c r="X151" i="1" s="1"/>
  <c r="AB151" i="1" s="1"/>
  <c r="AF151" i="1" s="1"/>
  <c r="AJ151" i="1" s="1"/>
  <c r="AN151" i="1" s="1"/>
  <c r="AR151" i="1" s="1"/>
  <c r="BB151" i="1"/>
  <c r="BE151" i="1"/>
  <c r="BF151" i="1" s="1"/>
  <c r="BG151" i="1"/>
  <c r="L152" i="1"/>
  <c r="T152" i="1"/>
  <c r="X152" i="1" s="1"/>
  <c r="AB152" i="1" s="1"/>
  <c r="AF152" i="1" s="1"/>
  <c r="AJ152" i="1" s="1"/>
  <c r="AN152" i="1" s="1"/>
  <c r="AR152" i="1" s="1"/>
  <c r="BB152" i="1"/>
  <c r="BE152" i="1"/>
  <c r="BG152" i="1"/>
  <c r="L153" i="1"/>
  <c r="T153" i="1"/>
  <c r="X153" i="1" s="1"/>
  <c r="AB153" i="1" s="1"/>
  <c r="AF153" i="1" s="1"/>
  <c r="AJ153" i="1" s="1"/>
  <c r="AN153" i="1" s="1"/>
  <c r="AR153" i="1" s="1"/>
  <c r="BB153" i="1"/>
  <c r="BE153" i="1"/>
  <c r="BF153" i="1" s="1"/>
  <c r="BG153" i="1"/>
  <c r="L154" i="1"/>
  <c r="T154" i="1"/>
  <c r="X154" i="1" s="1"/>
  <c r="AB154" i="1" s="1"/>
  <c r="AF154" i="1" s="1"/>
  <c r="AJ154" i="1"/>
  <c r="AN154" i="1" s="1"/>
  <c r="AR154" i="1" s="1"/>
  <c r="BB154" i="1"/>
  <c r="BE154" i="1"/>
  <c r="BF154" i="1" s="1"/>
  <c r="BG154" i="1"/>
  <c r="L155" i="1"/>
  <c r="T155" i="1"/>
  <c r="X155" i="1"/>
  <c r="AB155" i="1" s="1"/>
  <c r="AF155" i="1" s="1"/>
  <c r="AJ155" i="1" s="1"/>
  <c r="AN155" i="1" s="1"/>
  <c r="AR155" i="1" s="1"/>
  <c r="BB155" i="1"/>
  <c r="BE155" i="1"/>
  <c r="BF155" i="1"/>
  <c r="BG155" i="1"/>
  <c r="BH155" i="1"/>
  <c r="L156" i="1"/>
  <c r="T156" i="1"/>
  <c r="X156" i="1" s="1"/>
  <c r="AB156" i="1" s="1"/>
  <c r="AF156" i="1" s="1"/>
  <c r="AJ156" i="1" s="1"/>
  <c r="AN156" i="1" s="1"/>
  <c r="AR156" i="1" s="1"/>
  <c r="BB156" i="1"/>
  <c r="BE156" i="1"/>
  <c r="BF156" i="1" s="1"/>
  <c r="BG156" i="1"/>
  <c r="L157" i="1"/>
  <c r="T157" i="1"/>
  <c r="X157" i="1"/>
  <c r="AB157" i="1" s="1"/>
  <c r="AF157" i="1" s="1"/>
  <c r="AJ157" i="1" s="1"/>
  <c r="AN157" i="1" s="1"/>
  <c r="AR157" i="1" s="1"/>
  <c r="BB157" i="1"/>
  <c r="BE157" i="1"/>
  <c r="BF157" i="1"/>
  <c r="BG157" i="1"/>
  <c r="BH157" i="1"/>
  <c r="L158" i="1"/>
  <c r="T158" i="1"/>
  <c r="X158" i="1" s="1"/>
  <c r="AB158" i="1" s="1"/>
  <c r="AF158" i="1" s="1"/>
  <c r="AJ158" i="1" s="1"/>
  <c r="AN158" i="1" s="1"/>
  <c r="AR158" i="1" s="1"/>
  <c r="BB158" i="1"/>
  <c r="BE158" i="1"/>
  <c r="BG158" i="1"/>
  <c r="L159" i="1"/>
  <c r="T159" i="1"/>
  <c r="X159" i="1" s="1"/>
  <c r="AB159" i="1" s="1"/>
  <c r="AF159" i="1" s="1"/>
  <c r="AJ159" i="1" s="1"/>
  <c r="AN159" i="1" s="1"/>
  <c r="AR159" i="1" s="1"/>
  <c r="BB159" i="1"/>
  <c r="BE159" i="1"/>
  <c r="BF159" i="1" s="1"/>
  <c r="BG159" i="1"/>
  <c r="BH159" i="1" s="1"/>
  <c r="E161" i="1"/>
  <c r="G161" i="1"/>
  <c r="K161" i="1"/>
  <c r="E162" i="1"/>
  <c r="F162" i="1"/>
  <c r="F161" i="1" s="1"/>
  <c r="F160" i="1" s="1"/>
  <c r="G162" i="1"/>
  <c r="H162" i="1"/>
  <c r="H161" i="1" s="1"/>
  <c r="I162" i="1"/>
  <c r="I161" i="1" s="1"/>
  <c r="J162" i="1"/>
  <c r="J161" i="1" s="1"/>
  <c r="J160" i="1" s="1"/>
  <c r="K162" i="1"/>
  <c r="M162" i="1"/>
  <c r="M161" i="1" s="1"/>
  <c r="N162" i="1"/>
  <c r="N161" i="1" s="1"/>
  <c r="N160" i="1" s="1"/>
  <c r="O162" i="1"/>
  <c r="O161" i="1" s="1"/>
  <c r="P162" i="1"/>
  <c r="P161" i="1" s="1"/>
  <c r="Q162" i="1"/>
  <c r="Q161" i="1" s="1"/>
  <c r="R162" i="1"/>
  <c r="R161" i="1" s="1"/>
  <c r="R160" i="1" s="1"/>
  <c r="S162" i="1"/>
  <c r="S161" i="1" s="1"/>
  <c r="T162" i="1"/>
  <c r="T161" i="1" s="1"/>
  <c r="U162" i="1"/>
  <c r="U161" i="1" s="1"/>
  <c r="V162" i="1"/>
  <c r="V161" i="1" s="1"/>
  <c r="V160" i="1" s="1"/>
  <c r="W162" i="1"/>
  <c r="W161" i="1" s="1"/>
  <c r="Y162" i="1"/>
  <c r="Y161" i="1" s="1"/>
  <c r="Z162" i="1"/>
  <c r="Z161" i="1" s="1"/>
  <c r="Z160" i="1" s="1"/>
  <c r="AA162" i="1"/>
  <c r="AA161" i="1" s="1"/>
  <c r="AC162" i="1"/>
  <c r="AC161" i="1" s="1"/>
  <c r="AD162" i="1"/>
  <c r="AD161" i="1" s="1"/>
  <c r="AD160" i="1" s="1"/>
  <c r="AE162" i="1"/>
  <c r="AE161" i="1" s="1"/>
  <c r="AG162" i="1"/>
  <c r="AG161" i="1" s="1"/>
  <c r="AH162" i="1"/>
  <c r="AH161" i="1" s="1"/>
  <c r="AH160" i="1" s="1"/>
  <c r="AI162" i="1"/>
  <c r="AI161" i="1" s="1"/>
  <c r="AK162" i="1"/>
  <c r="AK161" i="1" s="1"/>
  <c r="AL162" i="1"/>
  <c r="AL161" i="1" s="1"/>
  <c r="AL160" i="1" s="1"/>
  <c r="AM162" i="1"/>
  <c r="AM161" i="1" s="1"/>
  <c r="AO162" i="1"/>
  <c r="AO161" i="1" s="1"/>
  <c r="AP162" i="1"/>
  <c r="AP161" i="1" s="1"/>
  <c r="AP160" i="1" s="1"/>
  <c r="AQ162" i="1"/>
  <c r="AQ161" i="1" s="1"/>
  <c r="AS162" i="1"/>
  <c r="AS161" i="1" s="1"/>
  <c r="AT162" i="1"/>
  <c r="AT161" i="1" s="1"/>
  <c r="AT160" i="1" s="1"/>
  <c r="AU162" i="1"/>
  <c r="AU161" i="1" s="1"/>
  <c r="AV162" i="1"/>
  <c r="AV161" i="1" s="1"/>
  <c r="AW162" i="1"/>
  <c r="AW161" i="1" s="1"/>
  <c r="AX162" i="1"/>
  <c r="AX161" i="1" s="1"/>
  <c r="AX160" i="1" s="1"/>
  <c r="AY162" i="1"/>
  <c r="AY161" i="1" s="1"/>
  <c r="AZ162" i="1"/>
  <c r="AZ161" i="1" s="1"/>
  <c r="AZ160" i="1" s="1"/>
  <c r="BA162" i="1"/>
  <c r="BA161" i="1" s="1"/>
  <c r="BG162" i="1"/>
  <c r="L163" i="1"/>
  <c r="L162" i="1" s="1"/>
  <c r="L161" i="1" s="1"/>
  <c r="T163" i="1"/>
  <c r="X163" i="1"/>
  <c r="AB163" i="1" s="1"/>
  <c r="AB162" i="1" s="1"/>
  <c r="AB161" i="1" s="1"/>
  <c r="AF163" i="1"/>
  <c r="BB163" i="1"/>
  <c r="BB162" i="1" s="1"/>
  <c r="BB161" i="1" s="1"/>
  <c r="BE163" i="1"/>
  <c r="BE162" i="1" s="1"/>
  <c r="BE161" i="1" s="1"/>
  <c r="BF163" i="1"/>
  <c r="BG163" i="1"/>
  <c r="BH163" i="1"/>
  <c r="F164" i="1"/>
  <c r="H164" i="1"/>
  <c r="H160" i="1" s="1"/>
  <c r="J164" i="1"/>
  <c r="N164" i="1"/>
  <c r="P164" i="1"/>
  <c r="P160" i="1" s="1"/>
  <c r="R164" i="1"/>
  <c r="V164" i="1"/>
  <c r="Z164" i="1"/>
  <c r="AD164" i="1"/>
  <c r="AH164" i="1"/>
  <c r="AL164" i="1"/>
  <c r="AP164" i="1"/>
  <c r="AT164" i="1"/>
  <c r="AV164" i="1"/>
  <c r="AV160" i="1" s="1"/>
  <c r="AX164" i="1"/>
  <c r="AZ164" i="1"/>
  <c r="E165" i="1"/>
  <c r="F165" i="1"/>
  <c r="G165" i="1"/>
  <c r="H165" i="1"/>
  <c r="I165" i="1"/>
  <c r="J165" i="1"/>
  <c r="K165" i="1"/>
  <c r="M165" i="1"/>
  <c r="M164" i="1" s="1"/>
  <c r="N165" i="1"/>
  <c r="O165" i="1"/>
  <c r="O164" i="1" s="1"/>
  <c r="P165" i="1"/>
  <c r="Q165" i="1"/>
  <c r="Q164" i="1" s="1"/>
  <c r="R165" i="1"/>
  <c r="S165" i="1"/>
  <c r="S164" i="1" s="1"/>
  <c r="U165" i="1"/>
  <c r="V165" i="1"/>
  <c r="W165" i="1"/>
  <c r="Y165" i="1"/>
  <c r="Y164" i="1" s="1"/>
  <c r="Z165" i="1"/>
  <c r="AA165" i="1"/>
  <c r="AA164" i="1" s="1"/>
  <c r="AC165" i="1"/>
  <c r="AD165" i="1"/>
  <c r="AE165" i="1"/>
  <c r="AG165" i="1"/>
  <c r="AG164" i="1" s="1"/>
  <c r="AH165" i="1"/>
  <c r="AI165" i="1"/>
  <c r="AI164" i="1" s="1"/>
  <c r="AK165" i="1"/>
  <c r="AL165" i="1"/>
  <c r="AM165" i="1"/>
  <c r="AO165" i="1"/>
  <c r="AO164" i="1" s="1"/>
  <c r="AP165" i="1"/>
  <c r="AQ165" i="1"/>
  <c r="AQ164" i="1" s="1"/>
  <c r="AS165" i="1"/>
  <c r="AT165" i="1"/>
  <c r="AU165" i="1"/>
  <c r="AV165" i="1"/>
  <c r="AW165" i="1"/>
  <c r="AX165" i="1"/>
  <c r="AY165" i="1"/>
  <c r="AZ165" i="1"/>
  <c r="BA165" i="1"/>
  <c r="L166" i="1"/>
  <c r="L165" i="1" s="1"/>
  <c r="T166" i="1"/>
  <c r="BB166" i="1"/>
  <c r="BB165" i="1" s="1"/>
  <c r="BE166" i="1"/>
  <c r="BF166" i="1" s="1"/>
  <c r="BG166" i="1"/>
  <c r="E167" i="1"/>
  <c r="F167" i="1"/>
  <c r="G167" i="1"/>
  <c r="H167" i="1"/>
  <c r="I167" i="1"/>
  <c r="J167" i="1"/>
  <c r="K167" i="1"/>
  <c r="M167" i="1"/>
  <c r="N167" i="1"/>
  <c r="O167" i="1"/>
  <c r="P167" i="1"/>
  <c r="Q167" i="1"/>
  <c r="R167" i="1"/>
  <c r="S167" i="1"/>
  <c r="U167" i="1"/>
  <c r="V167" i="1"/>
  <c r="W167" i="1"/>
  <c r="Y167" i="1"/>
  <c r="Z167" i="1"/>
  <c r="AA167" i="1"/>
  <c r="AC167" i="1"/>
  <c r="AD167" i="1"/>
  <c r="AE167" i="1"/>
  <c r="AG167" i="1"/>
  <c r="AH167" i="1"/>
  <c r="AI167" i="1"/>
  <c r="AK167" i="1"/>
  <c r="AL167" i="1"/>
  <c r="AM167" i="1"/>
  <c r="AO167" i="1"/>
  <c r="AP167" i="1"/>
  <c r="AQ167" i="1"/>
  <c r="AS167" i="1"/>
  <c r="AT167" i="1"/>
  <c r="AU167" i="1"/>
  <c r="AV167" i="1"/>
  <c r="AW167" i="1"/>
  <c r="AX167" i="1"/>
  <c r="AY167" i="1"/>
  <c r="AZ167" i="1"/>
  <c r="BA167" i="1"/>
  <c r="L168" i="1"/>
  <c r="T168" i="1"/>
  <c r="BB168" i="1"/>
  <c r="BE168" i="1"/>
  <c r="BF168" i="1" s="1"/>
  <c r="BG168" i="1"/>
  <c r="L169" i="1"/>
  <c r="T169" i="1"/>
  <c r="X169" i="1" s="1"/>
  <c r="AB169" i="1" s="1"/>
  <c r="AF169" i="1" s="1"/>
  <c r="AJ169" i="1" s="1"/>
  <c r="AN169" i="1" s="1"/>
  <c r="AR169" i="1" s="1"/>
  <c r="BB169" i="1"/>
  <c r="BE169" i="1"/>
  <c r="BF169" i="1"/>
  <c r="BG169" i="1"/>
  <c r="BH169" i="1" s="1"/>
  <c r="L170" i="1"/>
  <c r="T170" i="1"/>
  <c r="X170" i="1" s="1"/>
  <c r="AB170" i="1" s="1"/>
  <c r="AF170" i="1" s="1"/>
  <c r="AJ170" i="1" s="1"/>
  <c r="AN170" i="1" s="1"/>
  <c r="AR170" i="1" s="1"/>
  <c r="BB170" i="1"/>
  <c r="BE170" i="1"/>
  <c r="BF170" i="1" s="1"/>
  <c r="BG170" i="1"/>
  <c r="L171" i="1"/>
  <c r="T171" i="1"/>
  <c r="X171" i="1"/>
  <c r="AB171" i="1" s="1"/>
  <c r="AF171" i="1" s="1"/>
  <c r="AJ171" i="1" s="1"/>
  <c r="AN171" i="1" s="1"/>
  <c r="AR171" i="1" s="1"/>
  <c r="BB171" i="1"/>
  <c r="BE171" i="1"/>
  <c r="BF171" i="1"/>
  <c r="BG171" i="1"/>
  <c r="BH171" i="1"/>
  <c r="L172" i="1"/>
  <c r="T172" i="1"/>
  <c r="X172" i="1" s="1"/>
  <c r="AB172" i="1" s="1"/>
  <c r="AF172" i="1" s="1"/>
  <c r="AJ172" i="1" s="1"/>
  <c r="AN172" i="1" s="1"/>
  <c r="AR172" i="1" s="1"/>
  <c r="BB172" i="1"/>
  <c r="BE172" i="1"/>
  <c r="BG172" i="1"/>
  <c r="L173" i="1"/>
  <c r="T173" i="1"/>
  <c r="X173" i="1" s="1"/>
  <c r="AB173" i="1" s="1"/>
  <c r="AF173" i="1" s="1"/>
  <c r="AJ173" i="1" s="1"/>
  <c r="AN173" i="1" s="1"/>
  <c r="AR173" i="1" s="1"/>
  <c r="BB173" i="1"/>
  <c r="BE173" i="1"/>
  <c r="BF173" i="1" s="1"/>
  <c r="BG173" i="1"/>
  <c r="L174" i="1"/>
  <c r="T174" i="1"/>
  <c r="X174" i="1" s="1"/>
  <c r="AB174" i="1" s="1"/>
  <c r="AF174" i="1" s="1"/>
  <c r="AJ174" i="1" s="1"/>
  <c r="AN174" i="1" s="1"/>
  <c r="AR174" i="1" s="1"/>
  <c r="BB174" i="1"/>
  <c r="BE174" i="1"/>
  <c r="BG174" i="1"/>
  <c r="E175" i="1"/>
  <c r="F175" i="1"/>
  <c r="G175" i="1"/>
  <c r="H175" i="1"/>
  <c r="I175" i="1"/>
  <c r="J175" i="1"/>
  <c r="K175" i="1"/>
  <c r="M175" i="1"/>
  <c r="N175" i="1"/>
  <c r="O175" i="1"/>
  <c r="P175" i="1"/>
  <c r="Q175" i="1"/>
  <c r="R175" i="1"/>
  <c r="S175" i="1"/>
  <c r="U175" i="1"/>
  <c r="V175" i="1"/>
  <c r="W175" i="1"/>
  <c r="Y175" i="1"/>
  <c r="Z175" i="1"/>
  <c r="AA175" i="1"/>
  <c r="AC175" i="1"/>
  <c r="AD175" i="1"/>
  <c r="AE175" i="1"/>
  <c r="AG175" i="1"/>
  <c r="AH175" i="1"/>
  <c r="AI175" i="1"/>
  <c r="AK175" i="1"/>
  <c r="AL175" i="1"/>
  <c r="AM175" i="1"/>
  <c r="AO175" i="1"/>
  <c r="AP175" i="1"/>
  <c r="AQ175" i="1"/>
  <c r="AS175" i="1"/>
  <c r="AT175" i="1"/>
  <c r="AU175" i="1"/>
  <c r="AV175" i="1"/>
  <c r="AW175" i="1"/>
  <c r="AX175" i="1"/>
  <c r="AY175" i="1"/>
  <c r="AZ175" i="1"/>
  <c r="BA175" i="1"/>
  <c r="L176" i="1"/>
  <c r="L175" i="1" s="1"/>
  <c r="T176" i="1"/>
  <c r="BB176" i="1"/>
  <c r="BB175" i="1" s="1"/>
  <c r="BE176" i="1"/>
  <c r="BF176" i="1" s="1"/>
  <c r="BG176" i="1"/>
  <c r="F177" i="1"/>
  <c r="V177" i="1"/>
  <c r="AD177" i="1"/>
  <c r="AL177" i="1"/>
  <c r="AT177" i="1"/>
  <c r="L178" i="1"/>
  <c r="T178" i="1"/>
  <c r="X178" i="1"/>
  <c r="BB178" i="1"/>
  <c r="BE178" i="1"/>
  <c r="BF178" i="1"/>
  <c r="BH178" i="1" s="1"/>
  <c r="F179" i="1"/>
  <c r="H179" i="1"/>
  <c r="H177" i="1" s="1"/>
  <c r="J179" i="1"/>
  <c r="J177" i="1" s="1"/>
  <c r="N179" i="1"/>
  <c r="N177" i="1" s="1"/>
  <c r="P179" i="1"/>
  <c r="P177" i="1" s="1"/>
  <c r="R179" i="1"/>
  <c r="R177" i="1" s="1"/>
  <c r="V179" i="1"/>
  <c r="Z179" i="1"/>
  <c r="Z177" i="1" s="1"/>
  <c r="AD179" i="1"/>
  <c r="AH179" i="1"/>
  <c r="AH177" i="1" s="1"/>
  <c r="AL179" i="1"/>
  <c r="AP179" i="1"/>
  <c r="AP177" i="1" s="1"/>
  <c r="AT179" i="1"/>
  <c r="AV179" i="1"/>
  <c r="AV177" i="1" s="1"/>
  <c r="AX179" i="1"/>
  <c r="AX177" i="1" s="1"/>
  <c r="AZ179" i="1"/>
  <c r="AZ177" i="1" s="1"/>
  <c r="E180" i="1"/>
  <c r="E179" i="1" s="1"/>
  <c r="F180" i="1"/>
  <c r="G180" i="1"/>
  <c r="G179" i="1" s="1"/>
  <c r="G177" i="1" s="1"/>
  <c r="H180" i="1"/>
  <c r="I180" i="1"/>
  <c r="I179" i="1" s="1"/>
  <c r="I177" i="1" s="1"/>
  <c r="J180" i="1"/>
  <c r="K180" i="1"/>
  <c r="K179" i="1" s="1"/>
  <c r="K177" i="1" s="1"/>
  <c r="M180" i="1"/>
  <c r="N180" i="1"/>
  <c r="O180" i="1"/>
  <c r="P180" i="1"/>
  <c r="Q180" i="1"/>
  <c r="R180" i="1"/>
  <c r="S180" i="1"/>
  <c r="U180" i="1"/>
  <c r="U179" i="1" s="1"/>
  <c r="U177" i="1" s="1"/>
  <c r="V180" i="1"/>
  <c r="W180" i="1"/>
  <c r="W179" i="1" s="1"/>
  <c r="W177" i="1" s="1"/>
  <c r="Y180" i="1"/>
  <c r="Z180" i="1"/>
  <c r="AA180" i="1"/>
  <c r="AC180" i="1"/>
  <c r="AC179" i="1" s="1"/>
  <c r="AC177" i="1" s="1"/>
  <c r="AD180" i="1"/>
  <c r="AE180" i="1"/>
  <c r="AE179" i="1" s="1"/>
  <c r="AE177" i="1" s="1"/>
  <c r="AG180" i="1"/>
  <c r="AH180" i="1"/>
  <c r="AI180" i="1"/>
  <c r="AK180" i="1"/>
  <c r="AK179" i="1" s="1"/>
  <c r="AK177" i="1" s="1"/>
  <c r="AL180" i="1"/>
  <c r="AM180" i="1"/>
  <c r="AM179" i="1" s="1"/>
  <c r="AM177" i="1" s="1"/>
  <c r="AO180" i="1"/>
  <c r="AP180" i="1"/>
  <c r="AQ180" i="1"/>
  <c r="AS180" i="1"/>
  <c r="AS179" i="1" s="1"/>
  <c r="AS177" i="1" s="1"/>
  <c r="AT180" i="1"/>
  <c r="AU180" i="1"/>
  <c r="AU179" i="1" s="1"/>
  <c r="AU177" i="1" s="1"/>
  <c r="AV180" i="1"/>
  <c r="AW180" i="1"/>
  <c r="AW179" i="1" s="1"/>
  <c r="AW177" i="1" s="1"/>
  <c r="AX180" i="1"/>
  <c r="AY180" i="1"/>
  <c r="AY179" i="1" s="1"/>
  <c r="AY177" i="1" s="1"/>
  <c r="AZ180" i="1"/>
  <c r="BA180" i="1"/>
  <c r="BA179" i="1" s="1"/>
  <c r="BA177" i="1" s="1"/>
  <c r="BE180" i="1"/>
  <c r="BG180" i="1"/>
  <c r="L181" i="1"/>
  <c r="L180" i="1" s="1"/>
  <c r="T181" i="1"/>
  <c r="T180" i="1" s="1"/>
  <c r="X181" i="1"/>
  <c r="BB181" i="1"/>
  <c r="BB180" i="1" s="1"/>
  <c r="BE181" i="1"/>
  <c r="BF181" i="1"/>
  <c r="L182" i="1"/>
  <c r="T182" i="1"/>
  <c r="X182" i="1"/>
  <c r="AB182" i="1" s="1"/>
  <c r="AF182" i="1"/>
  <c r="AJ182" i="1" s="1"/>
  <c r="AN182" i="1" s="1"/>
  <c r="AR182" i="1" s="1"/>
  <c r="BB182" i="1"/>
  <c r="BE182" i="1"/>
  <c r="BF182" i="1"/>
  <c r="BH182" i="1" s="1"/>
  <c r="E183" i="1"/>
  <c r="F183" i="1"/>
  <c r="G183" i="1"/>
  <c r="H183" i="1"/>
  <c r="I183" i="1"/>
  <c r="J183" i="1"/>
  <c r="K183" i="1"/>
  <c r="M183" i="1"/>
  <c r="N183" i="1"/>
  <c r="O183" i="1"/>
  <c r="P183" i="1"/>
  <c r="Q183" i="1"/>
  <c r="R183" i="1"/>
  <c r="S183" i="1"/>
  <c r="U183" i="1"/>
  <c r="V183" i="1"/>
  <c r="W183" i="1"/>
  <c r="Y183" i="1"/>
  <c r="Z183" i="1"/>
  <c r="AA183" i="1"/>
  <c r="AC183" i="1"/>
  <c r="AD183" i="1"/>
  <c r="AE183" i="1"/>
  <c r="AG183" i="1"/>
  <c r="AH183" i="1"/>
  <c r="AI183" i="1"/>
  <c r="AK183" i="1"/>
  <c r="AL183" i="1"/>
  <c r="AM183" i="1"/>
  <c r="AO183" i="1"/>
  <c r="AP183" i="1"/>
  <c r="AQ183" i="1"/>
  <c r="AS183" i="1"/>
  <c r="AT183" i="1"/>
  <c r="AU183" i="1"/>
  <c r="AV183" i="1"/>
  <c r="AW183" i="1"/>
  <c r="AX183" i="1"/>
  <c r="AY183" i="1"/>
  <c r="AZ183" i="1"/>
  <c r="BA183" i="1"/>
  <c r="BG183" i="1"/>
  <c r="L184" i="1"/>
  <c r="T184" i="1"/>
  <c r="BB184" i="1"/>
  <c r="BE184" i="1"/>
  <c r="BE183" i="1" s="1"/>
  <c r="L185" i="1"/>
  <c r="T185" i="1"/>
  <c r="X185" i="1" s="1"/>
  <c r="AB185" i="1" s="1"/>
  <c r="AF185" i="1" s="1"/>
  <c r="AJ185" i="1" s="1"/>
  <c r="AN185" i="1" s="1"/>
  <c r="AR185" i="1" s="1"/>
  <c r="BB185" i="1"/>
  <c r="BE185" i="1"/>
  <c r="L186" i="1"/>
  <c r="T186" i="1"/>
  <c r="X186" i="1" s="1"/>
  <c r="AB186" i="1" s="1"/>
  <c r="AF186" i="1" s="1"/>
  <c r="AJ186" i="1" s="1"/>
  <c r="AN186" i="1" s="1"/>
  <c r="AR186" i="1" s="1"/>
  <c r="BB186" i="1"/>
  <c r="BE186" i="1"/>
  <c r="L187" i="1"/>
  <c r="T187" i="1"/>
  <c r="X187" i="1" s="1"/>
  <c r="AB187" i="1" s="1"/>
  <c r="AF187" i="1" s="1"/>
  <c r="AJ187" i="1" s="1"/>
  <c r="AN187" i="1" s="1"/>
  <c r="AR187" i="1" s="1"/>
  <c r="BB187" i="1"/>
  <c r="BE187" i="1"/>
  <c r="L188" i="1"/>
  <c r="T188" i="1"/>
  <c r="X188" i="1" s="1"/>
  <c r="AB188" i="1" s="1"/>
  <c r="AF188" i="1" s="1"/>
  <c r="AJ188" i="1" s="1"/>
  <c r="AN188" i="1" s="1"/>
  <c r="AR188" i="1" s="1"/>
  <c r="BB188" i="1"/>
  <c r="BE188" i="1"/>
  <c r="L189" i="1"/>
  <c r="T189" i="1"/>
  <c r="X189" i="1" s="1"/>
  <c r="AB189" i="1" s="1"/>
  <c r="AF189" i="1" s="1"/>
  <c r="AJ189" i="1" s="1"/>
  <c r="AN189" i="1" s="1"/>
  <c r="AR189" i="1" s="1"/>
  <c r="BB189" i="1"/>
  <c r="BE189" i="1"/>
  <c r="L190" i="1"/>
  <c r="T190" i="1"/>
  <c r="X190" i="1" s="1"/>
  <c r="AB190" i="1" s="1"/>
  <c r="AF190" i="1" s="1"/>
  <c r="AJ190" i="1" s="1"/>
  <c r="AN190" i="1" s="1"/>
  <c r="AR190" i="1" s="1"/>
  <c r="BB190" i="1"/>
  <c r="BE190" i="1"/>
  <c r="L191" i="1"/>
  <c r="T191" i="1"/>
  <c r="X191" i="1" s="1"/>
  <c r="AB191" i="1" s="1"/>
  <c r="AF191" i="1" s="1"/>
  <c r="AJ191" i="1" s="1"/>
  <c r="AN191" i="1" s="1"/>
  <c r="AR191" i="1" s="1"/>
  <c r="BB191" i="1"/>
  <c r="BE191" i="1"/>
  <c r="AB192" i="1"/>
  <c r="AF192" i="1"/>
  <c r="AJ192" i="1" s="1"/>
  <c r="AN192" i="1" s="1"/>
  <c r="AR192" i="1" s="1"/>
  <c r="BB192" i="1"/>
  <c r="BE192" i="1"/>
  <c r="BF192" i="1" s="1"/>
  <c r="BH192" i="1" s="1"/>
  <c r="E201" i="1"/>
  <c r="G201" i="1"/>
  <c r="G200" i="1" s="1"/>
  <c r="G199" i="1" s="1"/>
  <c r="G198" i="1" s="1"/>
  <c r="G197" i="1" s="1"/>
  <c r="G196" i="1" s="1"/>
  <c r="I201" i="1"/>
  <c r="I200" i="1" s="1"/>
  <c r="I199" i="1" s="1"/>
  <c r="I198" i="1" s="1"/>
  <c r="I197" i="1" s="1"/>
  <c r="I196" i="1" s="1"/>
  <c r="K201" i="1"/>
  <c r="K200" i="1" s="1"/>
  <c r="K199" i="1" s="1"/>
  <c r="K198" i="1" s="1"/>
  <c r="K197" i="1" s="1"/>
  <c r="K196" i="1" s="1"/>
  <c r="M201" i="1"/>
  <c r="M200" i="1" s="1"/>
  <c r="M199" i="1" s="1"/>
  <c r="M198" i="1" s="1"/>
  <c r="M197" i="1" s="1"/>
  <c r="M196" i="1" s="1"/>
  <c r="O201" i="1"/>
  <c r="O200" i="1" s="1"/>
  <c r="O199" i="1" s="1"/>
  <c r="O198" i="1" s="1"/>
  <c r="O197" i="1" s="1"/>
  <c r="O196" i="1" s="1"/>
  <c r="Q201" i="1"/>
  <c r="Q200" i="1" s="1"/>
  <c r="Q199" i="1" s="1"/>
  <c r="Q198" i="1" s="1"/>
  <c r="Q197" i="1" s="1"/>
  <c r="Q196" i="1" s="1"/>
  <c r="S201" i="1"/>
  <c r="S200" i="1" s="1"/>
  <c r="S199" i="1" s="1"/>
  <c r="S198" i="1" s="1"/>
  <c r="S197" i="1" s="1"/>
  <c r="S196" i="1" s="1"/>
  <c r="U201" i="1"/>
  <c r="U200" i="1" s="1"/>
  <c r="U199" i="1" s="1"/>
  <c r="U198" i="1" s="1"/>
  <c r="U197" i="1" s="1"/>
  <c r="U196" i="1" s="1"/>
  <c r="W201" i="1"/>
  <c r="W200" i="1" s="1"/>
  <c r="W199" i="1" s="1"/>
  <c r="W198" i="1" s="1"/>
  <c r="W197" i="1" s="1"/>
  <c r="W196" i="1" s="1"/>
  <c r="Y201" i="1"/>
  <c r="Y200" i="1" s="1"/>
  <c r="Y199" i="1" s="1"/>
  <c r="Y198" i="1" s="1"/>
  <c r="Y197" i="1" s="1"/>
  <c r="Y196" i="1" s="1"/>
  <c r="AA201" i="1"/>
  <c r="AA200" i="1" s="1"/>
  <c r="AA199" i="1" s="1"/>
  <c r="AA198" i="1" s="1"/>
  <c r="AA197" i="1" s="1"/>
  <c r="AA196" i="1" s="1"/>
  <c r="AC201" i="1"/>
  <c r="AC200" i="1" s="1"/>
  <c r="AC199" i="1" s="1"/>
  <c r="AC198" i="1" s="1"/>
  <c r="AC197" i="1" s="1"/>
  <c r="AC196" i="1" s="1"/>
  <c r="AE201" i="1"/>
  <c r="AE200" i="1" s="1"/>
  <c r="AE199" i="1" s="1"/>
  <c r="AE198" i="1" s="1"/>
  <c r="AE197" i="1" s="1"/>
  <c r="AE196" i="1" s="1"/>
  <c r="AG201" i="1"/>
  <c r="AG200" i="1" s="1"/>
  <c r="AG199" i="1" s="1"/>
  <c r="AG198" i="1" s="1"/>
  <c r="AG197" i="1" s="1"/>
  <c r="AG196" i="1" s="1"/>
  <c r="AI201" i="1"/>
  <c r="AI200" i="1" s="1"/>
  <c r="AI199" i="1" s="1"/>
  <c r="AI198" i="1" s="1"/>
  <c r="AI197" i="1" s="1"/>
  <c r="AI196" i="1" s="1"/>
  <c r="AK201" i="1"/>
  <c r="AK200" i="1" s="1"/>
  <c r="AK199" i="1" s="1"/>
  <c r="AK198" i="1" s="1"/>
  <c r="AK197" i="1" s="1"/>
  <c r="AK196" i="1" s="1"/>
  <c r="AM201" i="1"/>
  <c r="AM200" i="1" s="1"/>
  <c r="AM199" i="1" s="1"/>
  <c r="AM198" i="1" s="1"/>
  <c r="AM197" i="1" s="1"/>
  <c r="AM196" i="1" s="1"/>
  <c r="AO201" i="1"/>
  <c r="AO200" i="1" s="1"/>
  <c r="AO199" i="1" s="1"/>
  <c r="AO198" i="1" s="1"/>
  <c r="AO197" i="1" s="1"/>
  <c r="AO196" i="1" s="1"/>
  <c r="AQ201" i="1"/>
  <c r="AQ200" i="1" s="1"/>
  <c r="AQ199" i="1" s="1"/>
  <c r="AQ198" i="1" s="1"/>
  <c r="AQ197" i="1" s="1"/>
  <c r="AQ196" i="1" s="1"/>
  <c r="AS201" i="1"/>
  <c r="AS200" i="1" s="1"/>
  <c r="AS199" i="1" s="1"/>
  <c r="AS198" i="1" s="1"/>
  <c r="AS197" i="1" s="1"/>
  <c r="AS196" i="1" s="1"/>
  <c r="AU201" i="1"/>
  <c r="AU200" i="1" s="1"/>
  <c r="AU199" i="1" s="1"/>
  <c r="AU198" i="1" s="1"/>
  <c r="AU197" i="1" s="1"/>
  <c r="AU196" i="1" s="1"/>
  <c r="AW201" i="1"/>
  <c r="AW200" i="1" s="1"/>
  <c r="AW199" i="1" s="1"/>
  <c r="AW198" i="1" s="1"/>
  <c r="AW197" i="1" s="1"/>
  <c r="AW196" i="1" s="1"/>
  <c r="AY201" i="1"/>
  <c r="AY200" i="1" s="1"/>
  <c r="AY199" i="1" s="1"/>
  <c r="AY198" i="1" s="1"/>
  <c r="AY197" i="1" s="1"/>
  <c r="AY196" i="1" s="1"/>
  <c r="BA201" i="1"/>
  <c r="BA200" i="1" s="1"/>
  <c r="BA199" i="1" s="1"/>
  <c r="BA198" i="1" s="1"/>
  <c r="BA197" i="1" s="1"/>
  <c r="BA196" i="1" s="1"/>
  <c r="F202" i="1"/>
  <c r="F201" i="1" s="1"/>
  <c r="F200" i="1" s="1"/>
  <c r="F199" i="1" s="1"/>
  <c r="F198" i="1" s="1"/>
  <c r="F197" i="1" s="1"/>
  <c r="F196" i="1" s="1"/>
  <c r="G202" i="1"/>
  <c r="H202" i="1"/>
  <c r="H201" i="1" s="1"/>
  <c r="H200" i="1" s="1"/>
  <c r="H199" i="1" s="1"/>
  <c r="H198" i="1" s="1"/>
  <c r="H197" i="1" s="1"/>
  <c r="H196" i="1" s="1"/>
  <c r="I202" i="1"/>
  <c r="J202" i="1"/>
  <c r="J201" i="1" s="1"/>
  <c r="J200" i="1" s="1"/>
  <c r="J199" i="1" s="1"/>
  <c r="J198" i="1" s="1"/>
  <c r="J197" i="1" s="1"/>
  <c r="J196" i="1" s="1"/>
  <c r="K202" i="1"/>
  <c r="M202" i="1"/>
  <c r="N202" i="1"/>
  <c r="N201" i="1" s="1"/>
  <c r="N200" i="1" s="1"/>
  <c r="N199" i="1" s="1"/>
  <c r="N198" i="1" s="1"/>
  <c r="N197" i="1" s="1"/>
  <c r="N196" i="1" s="1"/>
  <c r="O202" i="1"/>
  <c r="P202" i="1"/>
  <c r="P201" i="1" s="1"/>
  <c r="P200" i="1" s="1"/>
  <c r="P199" i="1" s="1"/>
  <c r="P198" i="1" s="1"/>
  <c r="P197" i="1" s="1"/>
  <c r="P196" i="1" s="1"/>
  <c r="Q202" i="1"/>
  <c r="R202" i="1"/>
  <c r="R201" i="1" s="1"/>
  <c r="R200" i="1" s="1"/>
  <c r="R199" i="1" s="1"/>
  <c r="R198" i="1" s="1"/>
  <c r="R197" i="1" s="1"/>
  <c r="R196" i="1" s="1"/>
  <c r="S202" i="1"/>
  <c r="U202" i="1"/>
  <c r="V202" i="1"/>
  <c r="V201" i="1" s="1"/>
  <c r="V200" i="1" s="1"/>
  <c r="V199" i="1" s="1"/>
  <c r="V198" i="1" s="1"/>
  <c r="V197" i="1" s="1"/>
  <c r="V196" i="1" s="1"/>
  <c r="W202" i="1"/>
  <c r="Y202" i="1"/>
  <c r="Z202" i="1"/>
  <c r="Z201" i="1" s="1"/>
  <c r="Z200" i="1" s="1"/>
  <c r="Z199" i="1" s="1"/>
  <c r="Z198" i="1" s="1"/>
  <c r="Z197" i="1" s="1"/>
  <c r="Z196" i="1" s="1"/>
  <c r="AA202" i="1"/>
  <c r="AC202" i="1"/>
  <c r="AD202" i="1"/>
  <c r="AD201" i="1" s="1"/>
  <c r="AD200" i="1" s="1"/>
  <c r="AD199" i="1" s="1"/>
  <c r="AD198" i="1" s="1"/>
  <c r="AD197" i="1" s="1"/>
  <c r="AD196" i="1" s="1"/>
  <c r="AE202" i="1"/>
  <c r="AG202" i="1"/>
  <c r="AH202" i="1"/>
  <c r="AH201" i="1" s="1"/>
  <c r="AH200" i="1" s="1"/>
  <c r="AH199" i="1" s="1"/>
  <c r="AH198" i="1" s="1"/>
  <c r="AH197" i="1" s="1"/>
  <c r="AH196" i="1" s="1"/>
  <c r="AI202" i="1"/>
  <c r="AK202" i="1"/>
  <c r="AL202" i="1"/>
  <c r="AL201" i="1" s="1"/>
  <c r="AL200" i="1" s="1"/>
  <c r="AL199" i="1" s="1"/>
  <c r="AL198" i="1" s="1"/>
  <c r="AL197" i="1" s="1"/>
  <c r="AL196" i="1" s="1"/>
  <c r="AM202" i="1"/>
  <c r="AO202" i="1"/>
  <c r="AP202" i="1"/>
  <c r="AP201" i="1" s="1"/>
  <c r="AP200" i="1" s="1"/>
  <c r="AP199" i="1" s="1"/>
  <c r="AP198" i="1" s="1"/>
  <c r="AP197" i="1" s="1"/>
  <c r="AP196" i="1" s="1"/>
  <c r="AQ202" i="1"/>
  <c r="AS202" i="1"/>
  <c r="AT202" i="1"/>
  <c r="AT201" i="1" s="1"/>
  <c r="AT200" i="1" s="1"/>
  <c r="AT199" i="1" s="1"/>
  <c r="AT198" i="1" s="1"/>
  <c r="AT197" i="1" s="1"/>
  <c r="AT196" i="1" s="1"/>
  <c r="AU202" i="1"/>
  <c r="AV202" i="1"/>
  <c r="AV201" i="1" s="1"/>
  <c r="AV200" i="1" s="1"/>
  <c r="AV199" i="1" s="1"/>
  <c r="AV198" i="1" s="1"/>
  <c r="AV197" i="1" s="1"/>
  <c r="AV196" i="1" s="1"/>
  <c r="AW202" i="1"/>
  <c r="AX202" i="1"/>
  <c r="AX201" i="1" s="1"/>
  <c r="AX200" i="1" s="1"/>
  <c r="AX199" i="1" s="1"/>
  <c r="AX198" i="1" s="1"/>
  <c r="AX197" i="1" s="1"/>
  <c r="AX196" i="1" s="1"/>
  <c r="AY202" i="1"/>
  <c r="AZ202" i="1"/>
  <c r="AZ201" i="1" s="1"/>
  <c r="AZ200" i="1" s="1"/>
  <c r="AZ199" i="1" s="1"/>
  <c r="AZ198" i="1" s="1"/>
  <c r="AZ197" i="1" s="1"/>
  <c r="AZ196" i="1" s="1"/>
  <c r="BA202" i="1"/>
  <c r="L203" i="1"/>
  <c r="L202" i="1" s="1"/>
  <c r="L201" i="1" s="1"/>
  <c r="L200" i="1" s="1"/>
  <c r="L199" i="1" s="1"/>
  <c r="L198" i="1" s="1"/>
  <c r="L197" i="1" s="1"/>
  <c r="L196" i="1" s="1"/>
  <c r="T203" i="1"/>
  <c r="X203" i="1"/>
  <c r="BE203" i="1"/>
  <c r="BF203" i="1" s="1"/>
  <c r="BH203" i="1" s="1"/>
  <c r="L204" i="1"/>
  <c r="T204" i="1"/>
  <c r="T202" i="1" s="1"/>
  <c r="T201" i="1" s="1"/>
  <c r="T200" i="1" s="1"/>
  <c r="T199" i="1" s="1"/>
  <c r="T198" i="1" s="1"/>
  <c r="T197" i="1" s="1"/>
  <c r="T196" i="1" s="1"/>
  <c r="BB204" i="1"/>
  <c r="BB202" i="1" s="1"/>
  <c r="BB201" i="1" s="1"/>
  <c r="BB200" i="1" s="1"/>
  <c r="BB199" i="1" s="1"/>
  <c r="BB198" i="1" s="1"/>
  <c r="BB197" i="1" s="1"/>
  <c r="BB196" i="1" s="1"/>
  <c r="BE204" i="1"/>
  <c r="BF204" i="1" s="1"/>
  <c r="BH204" i="1" s="1"/>
  <c r="AR205" i="1"/>
  <c r="BE205" i="1"/>
  <c r="BF205" i="1" s="1"/>
  <c r="BG205" i="1"/>
  <c r="BG202" i="1" s="1"/>
  <c r="BG201" i="1" s="1"/>
  <c r="BG200" i="1" s="1"/>
  <c r="BG199" i="1" s="1"/>
  <c r="BG198" i="1" s="1"/>
  <c r="BG197" i="1" s="1"/>
  <c r="BG196" i="1" s="1"/>
  <c r="E206" i="1"/>
  <c r="O206" i="1"/>
  <c r="W206" i="1"/>
  <c r="AE206" i="1"/>
  <c r="E207" i="1"/>
  <c r="F207" i="1"/>
  <c r="F206" i="1" s="1"/>
  <c r="G207" i="1"/>
  <c r="G206" i="1" s="1"/>
  <c r="H207" i="1"/>
  <c r="H206" i="1" s="1"/>
  <c r="I207" i="1"/>
  <c r="I206" i="1" s="1"/>
  <c r="J207" i="1"/>
  <c r="J206" i="1" s="1"/>
  <c r="K207" i="1"/>
  <c r="K206" i="1" s="1"/>
  <c r="M207" i="1"/>
  <c r="M206" i="1" s="1"/>
  <c r="N207" i="1"/>
  <c r="N206" i="1" s="1"/>
  <c r="O207" i="1"/>
  <c r="P207" i="1"/>
  <c r="P206" i="1" s="1"/>
  <c r="Q207" i="1"/>
  <c r="Q206" i="1" s="1"/>
  <c r="R207" i="1"/>
  <c r="R206" i="1" s="1"/>
  <c r="S207" i="1"/>
  <c r="S206" i="1" s="1"/>
  <c r="T207" i="1"/>
  <c r="T206" i="1" s="1"/>
  <c r="U207" i="1"/>
  <c r="U206" i="1" s="1"/>
  <c r="V207" i="1"/>
  <c r="V206" i="1" s="1"/>
  <c r="W207" i="1"/>
  <c r="Y207" i="1"/>
  <c r="Y206" i="1" s="1"/>
  <c r="Z207" i="1"/>
  <c r="Z206" i="1" s="1"/>
  <c r="AA207" i="1"/>
  <c r="AA206" i="1" s="1"/>
  <c r="AC207" i="1"/>
  <c r="AC206" i="1" s="1"/>
  <c r="AD207" i="1"/>
  <c r="AD206" i="1" s="1"/>
  <c r="AE207" i="1"/>
  <c r="AG207" i="1"/>
  <c r="AG206" i="1" s="1"/>
  <c r="AH207" i="1"/>
  <c r="AH206" i="1" s="1"/>
  <c r="AI207" i="1"/>
  <c r="AI206" i="1" s="1"/>
  <c r="AK207" i="1"/>
  <c r="AK206" i="1" s="1"/>
  <c r="AL207" i="1"/>
  <c r="AL206" i="1" s="1"/>
  <c r="AM207" i="1"/>
  <c r="AM206" i="1" s="1"/>
  <c r="AO207" i="1"/>
  <c r="AO206" i="1" s="1"/>
  <c r="AP207" i="1"/>
  <c r="AP206" i="1" s="1"/>
  <c r="AQ207" i="1"/>
  <c r="AQ206" i="1" s="1"/>
  <c r="AS207" i="1"/>
  <c r="AS206" i="1" s="1"/>
  <c r="AT207" i="1"/>
  <c r="AT206" i="1" s="1"/>
  <c r="AU207" i="1"/>
  <c r="AU206" i="1" s="1"/>
  <c r="AV207" i="1"/>
  <c r="AV206" i="1" s="1"/>
  <c r="AW207" i="1"/>
  <c r="AW206" i="1" s="1"/>
  <c r="AX207" i="1"/>
  <c r="AX206" i="1" s="1"/>
  <c r="AY207" i="1"/>
  <c r="AY206" i="1" s="1"/>
  <c r="AZ207" i="1"/>
  <c r="AZ206" i="1" s="1"/>
  <c r="BA207" i="1"/>
  <c r="BA206" i="1" s="1"/>
  <c r="BG207" i="1"/>
  <c r="BG206" i="1" s="1"/>
  <c r="L208" i="1"/>
  <c r="L207" i="1" s="1"/>
  <c r="L206" i="1" s="1"/>
  <c r="T208" i="1"/>
  <c r="X208" i="1"/>
  <c r="X207" i="1" s="1"/>
  <c r="X206" i="1" s="1"/>
  <c r="BB208" i="1"/>
  <c r="BB207" i="1" s="1"/>
  <c r="BB206" i="1" s="1"/>
  <c r="BE208" i="1"/>
  <c r="BE207" i="1" s="1"/>
  <c r="BE206" i="1" s="1"/>
  <c r="BF208" i="1"/>
  <c r="BH208" i="1" s="1"/>
  <c r="L210" i="1"/>
  <c r="T210" i="1"/>
  <c r="X210" i="1"/>
  <c r="BB210" i="1"/>
  <c r="BE210" i="1"/>
  <c r="BF210" i="1"/>
  <c r="BH210" i="1" s="1"/>
  <c r="L212" i="1"/>
  <c r="T212" i="1"/>
  <c r="X212" i="1"/>
  <c r="BB212" i="1"/>
  <c r="BE212" i="1"/>
  <c r="BF212" i="1"/>
  <c r="BG212" i="1"/>
  <c r="BH212" i="1"/>
  <c r="AR213" i="1"/>
  <c r="BB213" i="1"/>
  <c r="BE213" i="1"/>
  <c r="BG213" i="1"/>
  <c r="BH213" i="1" s="1"/>
  <c r="AR214" i="1"/>
  <c r="BB214" i="1"/>
  <c r="BE214" i="1"/>
  <c r="BG214" i="1"/>
  <c r="BH214" i="1"/>
  <c r="AX217" i="1"/>
  <c r="AY217" i="1"/>
  <c r="E218" i="1"/>
  <c r="F219" i="1"/>
  <c r="F218" i="1" s="1"/>
  <c r="F217" i="1" s="1"/>
  <c r="F216" i="1" s="1"/>
  <c r="F215" i="1" s="1"/>
  <c r="G219" i="1"/>
  <c r="G218" i="1" s="1"/>
  <c r="G217" i="1" s="1"/>
  <c r="G216" i="1" s="1"/>
  <c r="G215" i="1" s="1"/>
  <c r="H219" i="1"/>
  <c r="H218" i="1" s="1"/>
  <c r="H217" i="1" s="1"/>
  <c r="H216" i="1" s="1"/>
  <c r="H215" i="1" s="1"/>
  <c r="I219" i="1"/>
  <c r="I218" i="1" s="1"/>
  <c r="I217" i="1" s="1"/>
  <c r="I216" i="1" s="1"/>
  <c r="I215" i="1" s="1"/>
  <c r="J219" i="1"/>
  <c r="J218" i="1" s="1"/>
  <c r="J217" i="1" s="1"/>
  <c r="J216" i="1" s="1"/>
  <c r="J215" i="1" s="1"/>
  <c r="K219" i="1"/>
  <c r="K218" i="1" s="1"/>
  <c r="K217" i="1" s="1"/>
  <c r="K216" i="1" s="1"/>
  <c r="K215" i="1" s="1"/>
  <c r="M219" i="1"/>
  <c r="M218" i="1" s="1"/>
  <c r="M217" i="1" s="1"/>
  <c r="M216" i="1" s="1"/>
  <c r="M215" i="1" s="1"/>
  <c r="N219" i="1"/>
  <c r="N218" i="1" s="1"/>
  <c r="N217" i="1" s="1"/>
  <c r="N216" i="1" s="1"/>
  <c r="N215" i="1" s="1"/>
  <c r="O219" i="1"/>
  <c r="O218" i="1" s="1"/>
  <c r="O217" i="1" s="1"/>
  <c r="O216" i="1" s="1"/>
  <c r="O215" i="1" s="1"/>
  <c r="P219" i="1"/>
  <c r="P218" i="1" s="1"/>
  <c r="Q219" i="1"/>
  <c r="Q218" i="1" s="1"/>
  <c r="Q217" i="1" s="1"/>
  <c r="Q216" i="1" s="1"/>
  <c r="Q215" i="1" s="1"/>
  <c r="R219" i="1"/>
  <c r="R218" i="1" s="1"/>
  <c r="R217" i="1" s="1"/>
  <c r="R216" i="1" s="1"/>
  <c r="R215" i="1" s="1"/>
  <c r="S219" i="1"/>
  <c r="S218" i="1" s="1"/>
  <c r="S217" i="1" s="1"/>
  <c r="S216" i="1" s="1"/>
  <c r="S215" i="1" s="1"/>
  <c r="U219" i="1"/>
  <c r="U218" i="1" s="1"/>
  <c r="U217" i="1" s="1"/>
  <c r="U216" i="1" s="1"/>
  <c r="U215" i="1" s="1"/>
  <c r="V219" i="1"/>
  <c r="V218" i="1" s="1"/>
  <c r="V217" i="1" s="1"/>
  <c r="V216" i="1" s="1"/>
  <c r="V215" i="1" s="1"/>
  <c r="W219" i="1"/>
  <c r="W218" i="1" s="1"/>
  <c r="W217" i="1" s="1"/>
  <c r="W216" i="1" s="1"/>
  <c r="W215" i="1" s="1"/>
  <c r="Y219" i="1"/>
  <c r="Y218" i="1" s="1"/>
  <c r="Y217" i="1" s="1"/>
  <c r="Y216" i="1" s="1"/>
  <c r="Y215" i="1" s="1"/>
  <c r="Z219" i="1"/>
  <c r="Z218" i="1" s="1"/>
  <c r="Z217" i="1" s="1"/>
  <c r="Z216" i="1" s="1"/>
  <c r="Z215" i="1" s="1"/>
  <c r="AA219" i="1"/>
  <c r="AA218" i="1" s="1"/>
  <c r="AA217" i="1" s="1"/>
  <c r="AA216" i="1" s="1"/>
  <c r="AA215" i="1" s="1"/>
  <c r="AC219" i="1"/>
  <c r="AC218" i="1" s="1"/>
  <c r="AC217" i="1" s="1"/>
  <c r="AC216" i="1" s="1"/>
  <c r="AC215" i="1" s="1"/>
  <c r="AD219" i="1"/>
  <c r="AD218" i="1" s="1"/>
  <c r="AD217" i="1" s="1"/>
  <c r="AD216" i="1" s="1"/>
  <c r="AD215" i="1" s="1"/>
  <c r="AE219" i="1"/>
  <c r="AE218" i="1" s="1"/>
  <c r="AE217" i="1" s="1"/>
  <c r="AE216" i="1" s="1"/>
  <c r="AE215" i="1" s="1"/>
  <c r="AG219" i="1"/>
  <c r="AG218" i="1" s="1"/>
  <c r="AG217" i="1" s="1"/>
  <c r="AG216" i="1" s="1"/>
  <c r="AG215" i="1" s="1"/>
  <c r="AH219" i="1"/>
  <c r="AH218" i="1" s="1"/>
  <c r="AH217" i="1" s="1"/>
  <c r="AH216" i="1" s="1"/>
  <c r="AH215" i="1" s="1"/>
  <c r="AI219" i="1"/>
  <c r="AI218" i="1" s="1"/>
  <c r="AI217" i="1" s="1"/>
  <c r="AI216" i="1" s="1"/>
  <c r="AI215" i="1" s="1"/>
  <c r="AK219" i="1"/>
  <c r="AK218" i="1" s="1"/>
  <c r="AK217" i="1" s="1"/>
  <c r="AK216" i="1" s="1"/>
  <c r="AK215" i="1" s="1"/>
  <c r="AL219" i="1"/>
  <c r="AL218" i="1" s="1"/>
  <c r="AL217" i="1" s="1"/>
  <c r="AL216" i="1" s="1"/>
  <c r="AL215" i="1" s="1"/>
  <c r="AM219" i="1"/>
  <c r="AM218" i="1" s="1"/>
  <c r="AM217" i="1" s="1"/>
  <c r="AM216" i="1" s="1"/>
  <c r="AM215" i="1" s="1"/>
  <c r="AO219" i="1"/>
  <c r="AO218" i="1" s="1"/>
  <c r="AO217" i="1" s="1"/>
  <c r="AO216" i="1" s="1"/>
  <c r="AO215" i="1" s="1"/>
  <c r="AP219" i="1"/>
  <c r="AP218" i="1" s="1"/>
  <c r="AP217" i="1" s="1"/>
  <c r="AP216" i="1" s="1"/>
  <c r="AP215" i="1" s="1"/>
  <c r="AP211" i="1" s="1"/>
  <c r="AQ219" i="1"/>
  <c r="AQ218" i="1" s="1"/>
  <c r="AQ217" i="1" s="1"/>
  <c r="AQ216" i="1" s="1"/>
  <c r="AQ215" i="1" s="1"/>
  <c r="AQ211" i="1" s="1"/>
  <c r="AS219" i="1"/>
  <c r="AS218" i="1" s="1"/>
  <c r="AS217" i="1" s="1"/>
  <c r="AS216" i="1" s="1"/>
  <c r="AS215" i="1" s="1"/>
  <c r="AS211" i="1" s="1"/>
  <c r="AT219" i="1"/>
  <c r="AT218" i="1" s="1"/>
  <c r="AT217" i="1" s="1"/>
  <c r="AT216" i="1" s="1"/>
  <c r="AT215" i="1" s="1"/>
  <c r="AU219" i="1"/>
  <c r="AU218" i="1" s="1"/>
  <c r="AU217" i="1" s="1"/>
  <c r="AU216" i="1" s="1"/>
  <c r="AU215" i="1" s="1"/>
  <c r="AV219" i="1"/>
  <c r="AV218" i="1" s="1"/>
  <c r="AV217" i="1" s="1"/>
  <c r="AV216" i="1" s="1"/>
  <c r="AV215" i="1" s="1"/>
  <c r="AW219" i="1"/>
  <c r="AW218" i="1" s="1"/>
  <c r="AW217" i="1" s="1"/>
  <c r="AW216" i="1" s="1"/>
  <c r="AW215" i="1" s="1"/>
  <c r="L220" i="1"/>
  <c r="L219" i="1" s="1"/>
  <c r="L218" i="1" s="1"/>
  <c r="T220" i="1"/>
  <c r="X220" i="1"/>
  <c r="BB220" i="1"/>
  <c r="BB219" i="1" s="1"/>
  <c r="BB218" i="1" s="1"/>
  <c r="BE220" i="1"/>
  <c r="BF220" i="1"/>
  <c r="BG220" i="1"/>
  <c r="BH220" i="1"/>
  <c r="L221" i="1"/>
  <c r="T221" i="1"/>
  <c r="T219" i="1" s="1"/>
  <c r="T218" i="1" s="1"/>
  <c r="BB221" i="1"/>
  <c r="BE221" i="1"/>
  <c r="BF221" i="1" s="1"/>
  <c r="BG221" i="1"/>
  <c r="BG219" i="1" s="1"/>
  <c r="E222" i="1"/>
  <c r="F222" i="1"/>
  <c r="G222" i="1"/>
  <c r="H222" i="1"/>
  <c r="I222" i="1"/>
  <c r="J222" i="1"/>
  <c r="K222" i="1"/>
  <c r="M222" i="1"/>
  <c r="N222" i="1"/>
  <c r="O222" i="1"/>
  <c r="Q222" i="1"/>
  <c r="R222" i="1"/>
  <c r="S222" i="1"/>
  <c r="U222" i="1"/>
  <c r="V222" i="1"/>
  <c r="W222" i="1"/>
  <c r="Y222" i="1"/>
  <c r="Z222" i="1"/>
  <c r="AA222" i="1"/>
  <c r="AC222" i="1"/>
  <c r="AD222" i="1"/>
  <c r="AE222" i="1"/>
  <c r="AG222" i="1"/>
  <c r="AH222" i="1"/>
  <c r="AI222" i="1"/>
  <c r="AK222" i="1"/>
  <c r="AL222" i="1"/>
  <c r="AM222" i="1"/>
  <c r="AO222" i="1"/>
  <c r="AP222" i="1"/>
  <c r="AQ222" i="1"/>
  <c r="AS222" i="1"/>
  <c r="AT222" i="1"/>
  <c r="AU222" i="1"/>
  <c r="AV222" i="1"/>
  <c r="AW222" i="1"/>
  <c r="L223" i="1"/>
  <c r="L222" i="1" s="1"/>
  <c r="P223" i="1"/>
  <c r="P222" i="1" s="1"/>
  <c r="BB223" i="1"/>
  <c r="BB222" i="1" s="1"/>
  <c r="BE223" i="1"/>
  <c r="BF223" i="1"/>
  <c r="BG223" i="1"/>
  <c r="BG222" i="1" s="1"/>
  <c r="BH223" i="1"/>
  <c r="L224" i="1"/>
  <c r="T224" i="1"/>
  <c r="X224" i="1" s="1"/>
  <c r="AB224" i="1" s="1"/>
  <c r="AF224" i="1" s="1"/>
  <c r="AJ224" i="1" s="1"/>
  <c r="AN224" i="1" s="1"/>
  <c r="AR224" i="1" s="1"/>
  <c r="BB224" i="1"/>
  <c r="BE224" i="1"/>
  <c r="BE222" i="1" s="1"/>
  <c r="BG224" i="1"/>
  <c r="L225" i="1"/>
  <c r="T225" i="1"/>
  <c r="X225" i="1"/>
  <c r="AB225" i="1" s="1"/>
  <c r="AF225" i="1" s="1"/>
  <c r="AJ225" i="1" s="1"/>
  <c r="AN225" i="1" s="1"/>
  <c r="AR225" i="1" s="1"/>
  <c r="BB225" i="1"/>
  <c r="BE225" i="1"/>
  <c r="BF225" i="1"/>
  <c r="BG225" i="1"/>
  <c r="BH225" i="1"/>
  <c r="L226" i="1"/>
  <c r="T226" i="1"/>
  <c r="X226" i="1" s="1"/>
  <c r="AB226" i="1" s="1"/>
  <c r="AF226" i="1" s="1"/>
  <c r="AJ226" i="1" s="1"/>
  <c r="AN226" i="1" s="1"/>
  <c r="AR226" i="1" s="1"/>
  <c r="BB226" i="1"/>
  <c r="BE226" i="1"/>
  <c r="BF226" i="1" s="1"/>
  <c r="BG226" i="1"/>
  <c r="BH226" i="1" s="1"/>
  <c r="E230" i="1"/>
  <c r="E229" i="1" s="1"/>
  <c r="F230" i="1"/>
  <c r="F229" i="1" s="1"/>
  <c r="F228" i="1" s="1"/>
  <c r="F227" i="1" s="1"/>
  <c r="G230" i="1"/>
  <c r="G229" i="1" s="1"/>
  <c r="G228" i="1" s="1"/>
  <c r="G227" i="1" s="1"/>
  <c r="H230" i="1"/>
  <c r="H229" i="1" s="1"/>
  <c r="H228" i="1" s="1"/>
  <c r="H227" i="1" s="1"/>
  <c r="I230" i="1"/>
  <c r="I229" i="1" s="1"/>
  <c r="I228" i="1" s="1"/>
  <c r="I227" i="1" s="1"/>
  <c r="J230" i="1"/>
  <c r="J229" i="1" s="1"/>
  <c r="J228" i="1" s="1"/>
  <c r="J227" i="1" s="1"/>
  <c r="K230" i="1"/>
  <c r="K229" i="1" s="1"/>
  <c r="K228" i="1" s="1"/>
  <c r="K227" i="1" s="1"/>
  <c r="M230" i="1"/>
  <c r="M229" i="1" s="1"/>
  <c r="M228" i="1" s="1"/>
  <c r="M227" i="1" s="1"/>
  <c r="N230" i="1"/>
  <c r="N229" i="1" s="1"/>
  <c r="N228" i="1" s="1"/>
  <c r="N227" i="1" s="1"/>
  <c r="O230" i="1"/>
  <c r="O229" i="1" s="1"/>
  <c r="O228" i="1" s="1"/>
  <c r="O227" i="1" s="1"/>
  <c r="P230" i="1"/>
  <c r="P229" i="1" s="1"/>
  <c r="P228" i="1" s="1"/>
  <c r="P227" i="1" s="1"/>
  <c r="Q230" i="1"/>
  <c r="Q229" i="1" s="1"/>
  <c r="Q228" i="1" s="1"/>
  <c r="Q227" i="1" s="1"/>
  <c r="R230" i="1"/>
  <c r="R229" i="1" s="1"/>
  <c r="R228" i="1" s="1"/>
  <c r="R227" i="1" s="1"/>
  <c r="S230" i="1"/>
  <c r="S229" i="1" s="1"/>
  <c r="S228" i="1" s="1"/>
  <c r="S227" i="1" s="1"/>
  <c r="U230" i="1"/>
  <c r="U229" i="1" s="1"/>
  <c r="U228" i="1" s="1"/>
  <c r="U227" i="1" s="1"/>
  <c r="V230" i="1"/>
  <c r="V229" i="1" s="1"/>
  <c r="V228" i="1" s="1"/>
  <c r="V227" i="1" s="1"/>
  <c r="W230" i="1"/>
  <c r="W229" i="1" s="1"/>
  <c r="W228" i="1" s="1"/>
  <c r="W227" i="1" s="1"/>
  <c r="Y230" i="1"/>
  <c r="Y229" i="1" s="1"/>
  <c r="Y228" i="1" s="1"/>
  <c r="Y227" i="1" s="1"/>
  <c r="Z230" i="1"/>
  <c r="Z229" i="1" s="1"/>
  <c r="Z228" i="1" s="1"/>
  <c r="Z227" i="1" s="1"/>
  <c r="AA230" i="1"/>
  <c r="AA229" i="1" s="1"/>
  <c r="AA228" i="1" s="1"/>
  <c r="AA227" i="1" s="1"/>
  <c r="AC230" i="1"/>
  <c r="AC229" i="1" s="1"/>
  <c r="AC228" i="1" s="1"/>
  <c r="AC227" i="1" s="1"/>
  <c r="AD230" i="1"/>
  <c r="AD229" i="1" s="1"/>
  <c r="AD228" i="1" s="1"/>
  <c r="AD227" i="1" s="1"/>
  <c r="AE230" i="1"/>
  <c r="AE229" i="1" s="1"/>
  <c r="AE228" i="1" s="1"/>
  <c r="AE227" i="1" s="1"/>
  <c r="AG230" i="1"/>
  <c r="AG229" i="1" s="1"/>
  <c r="AG228" i="1" s="1"/>
  <c r="AG227" i="1" s="1"/>
  <c r="AH230" i="1"/>
  <c r="AH229" i="1" s="1"/>
  <c r="AH228" i="1" s="1"/>
  <c r="AH227" i="1" s="1"/>
  <c r="AI230" i="1"/>
  <c r="AI229" i="1" s="1"/>
  <c r="AI228" i="1" s="1"/>
  <c r="AI227" i="1" s="1"/>
  <c r="AK230" i="1"/>
  <c r="AK229" i="1" s="1"/>
  <c r="AK228" i="1" s="1"/>
  <c r="AK227" i="1" s="1"/>
  <c r="AL230" i="1"/>
  <c r="AL229" i="1" s="1"/>
  <c r="AL228" i="1" s="1"/>
  <c r="AL227" i="1" s="1"/>
  <c r="AM230" i="1"/>
  <c r="AM229" i="1" s="1"/>
  <c r="AM228" i="1" s="1"/>
  <c r="AM227" i="1" s="1"/>
  <c r="AO230" i="1"/>
  <c r="AO229" i="1" s="1"/>
  <c r="AO228" i="1" s="1"/>
  <c r="AO227" i="1" s="1"/>
  <c r="AP230" i="1"/>
  <c r="AP229" i="1" s="1"/>
  <c r="AP228" i="1" s="1"/>
  <c r="AQ230" i="1"/>
  <c r="AQ229" i="1" s="1"/>
  <c r="AQ228" i="1" s="1"/>
  <c r="AS230" i="1"/>
  <c r="AS229" i="1" s="1"/>
  <c r="AS228" i="1" s="1"/>
  <c r="AT230" i="1"/>
  <c r="AT229" i="1" s="1"/>
  <c r="AT228" i="1" s="1"/>
  <c r="AT227" i="1" s="1"/>
  <c r="AU230" i="1"/>
  <c r="AU229" i="1" s="1"/>
  <c r="AU228" i="1" s="1"/>
  <c r="AU227" i="1" s="1"/>
  <c r="AV230" i="1"/>
  <c r="AV229" i="1" s="1"/>
  <c r="AV228" i="1" s="1"/>
  <c r="AV227" i="1" s="1"/>
  <c r="AW230" i="1"/>
  <c r="AW229" i="1" s="1"/>
  <c r="AW228" i="1" s="1"/>
  <c r="AW227" i="1" s="1"/>
  <c r="AX230" i="1"/>
  <c r="AX229" i="1" s="1"/>
  <c r="AX228" i="1" s="1"/>
  <c r="AX227" i="1" s="1"/>
  <c r="AX211" i="1" s="1"/>
  <c r="AY230" i="1"/>
  <c r="AY229" i="1" s="1"/>
  <c r="AY228" i="1" s="1"/>
  <c r="AY227" i="1" s="1"/>
  <c r="AY211" i="1" s="1"/>
  <c r="AZ230" i="1"/>
  <c r="AZ229" i="1" s="1"/>
  <c r="AZ228" i="1" s="1"/>
  <c r="AZ227" i="1" s="1"/>
  <c r="AZ211" i="1" s="1"/>
  <c r="BA230" i="1"/>
  <c r="BA229" i="1" s="1"/>
  <c r="BA228" i="1" s="1"/>
  <c r="BA227" i="1" s="1"/>
  <c r="BA211" i="1" s="1"/>
  <c r="L231" i="1"/>
  <c r="L230" i="1" s="1"/>
  <c r="L229" i="1" s="1"/>
  <c r="L228" i="1" s="1"/>
  <c r="L227" i="1" s="1"/>
  <c r="T231" i="1"/>
  <c r="T230" i="1" s="1"/>
  <c r="T229" i="1" s="1"/>
  <c r="T228" i="1" s="1"/>
  <c r="T227" i="1" s="1"/>
  <c r="BB231" i="1"/>
  <c r="BB230" i="1" s="1"/>
  <c r="BB229" i="1" s="1"/>
  <c r="BB228" i="1" s="1"/>
  <c r="BB227" i="1" s="1"/>
  <c r="BE231" i="1"/>
  <c r="BE230" i="1" s="1"/>
  <c r="BE229" i="1" s="1"/>
  <c r="BE228" i="1" s="1"/>
  <c r="BE227" i="1" s="1"/>
  <c r="BG231" i="1"/>
  <c r="BG230" i="1" s="1"/>
  <c r="V233" i="1"/>
  <c r="V232" i="1" s="1"/>
  <c r="E234" i="1"/>
  <c r="E233" i="1" s="1"/>
  <c r="F234" i="1"/>
  <c r="F233" i="1" s="1"/>
  <c r="F232" i="1" s="1"/>
  <c r="G234" i="1"/>
  <c r="G233" i="1" s="1"/>
  <c r="G232" i="1" s="1"/>
  <c r="H234" i="1"/>
  <c r="H233" i="1" s="1"/>
  <c r="H232" i="1" s="1"/>
  <c r="I234" i="1"/>
  <c r="I233" i="1" s="1"/>
  <c r="I232" i="1" s="1"/>
  <c r="J234" i="1"/>
  <c r="J233" i="1" s="1"/>
  <c r="J232" i="1" s="1"/>
  <c r="K234" i="1"/>
  <c r="K233" i="1" s="1"/>
  <c r="K232" i="1" s="1"/>
  <c r="L234" i="1"/>
  <c r="L233" i="1" s="1"/>
  <c r="L232" i="1" s="1"/>
  <c r="M234" i="1"/>
  <c r="M233" i="1" s="1"/>
  <c r="M232" i="1" s="1"/>
  <c r="N234" i="1"/>
  <c r="N233" i="1" s="1"/>
  <c r="N232" i="1" s="1"/>
  <c r="O234" i="1"/>
  <c r="O233" i="1" s="1"/>
  <c r="O232" i="1" s="1"/>
  <c r="P234" i="1"/>
  <c r="P233" i="1" s="1"/>
  <c r="P232" i="1" s="1"/>
  <c r="Q234" i="1"/>
  <c r="Q233" i="1" s="1"/>
  <c r="Q232" i="1" s="1"/>
  <c r="R234" i="1"/>
  <c r="R233" i="1" s="1"/>
  <c r="R232" i="1" s="1"/>
  <c r="S234" i="1"/>
  <c r="S233" i="1" s="1"/>
  <c r="S232" i="1" s="1"/>
  <c r="U234" i="1"/>
  <c r="U233" i="1" s="1"/>
  <c r="U232" i="1" s="1"/>
  <c r="V234" i="1"/>
  <c r="W234" i="1"/>
  <c r="W233" i="1" s="1"/>
  <c r="W232" i="1" s="1"/>
  <c r="Y234" i="1"/>
  <c r="Y233" i="1" s="1"/>
  <c r="Y232" i="1" s="1"/>
  <c r="Z234" i="1"/>
  <c r="Z233" i="1" s="1"/>
  <c r="Z232" i="1" s="1"/>
  <c r="AA234" i="1"/>
  <c r="AA233" i="1" s="1"/>
  <c r="AA232" i="1" s="1"/>
  <c r="AC234" i="1"/>
  <c r="AC233" i="1" s="1"/>
  <c r="AC232" i="1" s="1"/>
  <c r="AD234" i="1"/>
  <c r="AD233" i="1" s="1"/>
  <c r="AD232" i="1" s="1"/>
  <c r="AE234" i="1"/>
  <c r="AE233" i="1" s="1"/>
  <c r="AE232" i="1" s="1"/>
  <c r="AG234" i="1"/>
  <c r="AG233" i="1" s="1"/>
  <c r="AG232" i="1" s="1"/>
  <c r="AH234" i="1"/>
  <c r="AH233" i="1" s="1"/>
  <c r="AH232" i="1" s="1"/>
  <c r="AI234" i="1"/>
  <c r="AI233" i="1" s="1"/>
  <c r="AI232" i="1" s="1"/>
  <c r="AK234" i="1"/>
  <c r="AK233" i="1" s="1"/>
  <c r="AK232" i="1" s="1"/>
  <c r="AL234" i="1"/>
  <c r="AL233" i="1" s="1"/>
  <c r="AL232" i="1" s="1"/>
  <c r="AM234" i="1"/>
  <c r="AM233" i="1" s="1"/>
  <c r="AM232" i="1" s="1"/>
  <c r="AO234" i="1"/>
  <c r="AO233" i="1" s="1"/>
  <c r="AO232" i="1" s="1"/>
  <c r="AP234" i="1"/>
  <c r="AP233" i="1" s="1"/>
  <c r="AP232" i="1" s="1"/>
  <c r="AQ234" i="1"/>
  <c r="AQ233" i="1" s="1"/>
  <c r="AQ232" i="1" s="1"/>
  <c r="AS234" i="1"/>
  <c r="AS233" i="1" s="1"/>
  <c r="AS232" i="1" s="1"/>
  <c r="AT234" i="1"/>
  <c r="AT233" i="1" s="1"/>
  <c r="AT232" i="1" s="1"/>
  <c r="AU234" i="1"/>
  <c r="AU233" i="1" s="1"/>
  <c r="AU232" i="1" s="1"/>
  <c r="AV234" i="1"/>
  <c r="AV233" i="1" s="1"/>
  <c r="AV232" i="1" s="1"/>
  <c r="AW234" i="1"/>
  <c r="AW233" i="1" s="1"/>
  <c r="AW232" i="1" s="1"/>
  <c r="AX234" i="1"/>
  <c r="AX233" i="1" s="1"/>
  <c r="AX232" i="1" s="1"/>
  <c r="AY234" i="1"/>
  <c r="AY233" i="1" s="1"/>
  <c r="AY232" i="1" s="1"/>
  <c r="AZ234" i="1"/>
  <c r="AZ233" i="1" s="1"/>
  <c r="AZ232" i="1" s="1"/>
  <c r="BA234" i="1"/>
  <c r="BA233" i="1" s="1"/>
  <c r="BA232" i="1" s="1"/>
  <c r="BE234" i="1"/>
  <c r="BE233" i="1" s="1"/>
  <c r="BE232" i="1" s="1"/>
  <c r="BG234" i="1"/>
  <c r="BG233" i="1" s="1"/>
  <c r="BG232" i="1" s="1"/>
  <c r="T235" i="1"/>
  <c r="T234" i="1" s="1"/>
  <c r="T233" i="1" s="1"/>
  <c r="T232" i="1" s="1"/>
  <c r="X235" i="1"/>
  <c r="X234" i="1" s="1"/>
  <c r="X233" i="1" s="1"/>
  <c r="X232" i="1" s="1"/>
  <c r="BB235" i="1"/>
  <c r="BB234" i="1" s="1"/>
  <c r="BB233" i="1" s="1"/>
  <c r="BB232" i="1" s="1"/>
  <c r="BE235" i="1"/>
  <c r="BF235" i="1"/>
  <c r="BH235" i="1" s="1"/>
  <c r="E239" i="1"/>
  <c r="G239" i="1"/>
  <c r="I239" i="1"/>
  <c r="K239" i="1"/>
  <c r="M239" i="1"/>
  <c r="O239" i="1"/>
  <c r="Q239" i="1"/>
  <c r="S239" i="1"/>
  <c r="U239" i="1"/>
  <c r="W239" i="1"/>
  <c r="Y239" i="1"/>
  <c r="AA239" i="1"/>
  <c r="AC239" i="1"/>
  <c r="AE239" i="1"/>
  <c r="AG239" i="1"/>
  <c r="AI239" i="1"/>
  <c r="AK239" i="1"/>
  <c r="AM239" i="1"/>
  <c r="AO239" i="1"/>
  <c r="AQ239" i="1"/>
  <c r="AS239" i="1"/>
  <c r="AU239" i="1"/>
  <c r="AW239" i="1"/>
  <c r="AY239" i="1"/>
  <c r="BA239" i="1"/>
  <c r="L240" i="1"/>
  <c r="T240" i="1"/>
  <c r="BB240" i="1"/>
  <c r="BE240" i="1"/>
  <c r="BG240" i="1"/>
  <c r="L241" i="1"/>
  <c r="T241" i="1"/>
  <c r="X241" i="1"/>
  <c r="AB241" i="1" s="1"/>
  <c r="AF241" i="1" s="1"/>
  <c r="AJ241" i="1" s="1"/>
  <c r="AN241" i="1" s="1"/>
  <c r="AR241" i="1" s="1"/>
  <c r="BB241" i="1"/>
  <c r="BE241" i="1"/>
  <c r="BF241" i="1"/>
  <c r="BG241" i="1"/>
  <c r="BH241" i="1"/>
  <c r="E242" i="1"/>
  <c r="F242" i="1"/>
  <c r="F239" i="1" s="1"/>
  <c r="G242" i="1"/>
  <c r="H242" i="1"/>
  <c r="H239" i="1" s="1"/>
  <c r="I242" i="1"/>
  <c r="J242" i="1"/>
  <c r="J239" i="1" s="1"/>
  <c r="K242" i="1"/>
  <c r="M242" i="1"/>
  <c r="N242" i="1"/>
  <c r="N239" i="1" s="1"/>
  <c r="O242" i="1"/>
  <c r="P242" i="1"/>
  <c r="P239" i="1" s="1"/>
  <c r="Q242" i="1"/>
  <c r="R242" i="1"/>
  <c r="R239" i="1" s="1"/>
  <c r="S242" i="1"/>
  <c r="U242" i="1"/>
  <c r="V242" i="1"/>
  <c r="V239" i="1" s="1"/>
  <c r="W242" i="1"/>
  <c r="Y242" i="1"/>
  <c r="Z242" i="1"/>
  <c r="Z239" i="1" s="1"/>
  <c r="AA242" i="1"/>
  <c r="AC242" i="1"/>
  <c r="AD242" i="1"/>
  <c r="AD239" i="1" s="1"/>
  <c r="AE242" i="1"/>
  <c r="AG242" i="1"/>
  <c r="AH242" i="1"/>
  <c r="AH239" i="1" s="1"/>
  <c r="AI242" i="1"/>
  <c r="AK242" i="1"/>
  <c r="AL242" i="1"/>
  <c r="AL239" i="1" s="1"/>
  <c r="AM242" i="1"/>
  <c r="AO242" i="1"/>
  <c r="AP242" i="1"/>
  <c r="AP239" i="1" s="1"/>
  <c r="AQ242" i="1"/>
  <c r="AS242" i="1"/>
  <c r="AT242" i="1"/>
  <c r="AT239" i="1" s="1"/>
  <c r="AU242" i="1"/>
  <c r="AV242" i="1"/>
  <c r="AV239" i="1" s="1"/>
  <c r="AW242" i="1"/>
  <c r="AX242" i="1"/>
  <c r="AX239" i="1" s="1"/>
  <c r="AY242" i="1"/>
  <c r="AZ242" i="1"/>
  <c r="AZ239" i="1" s="1"/>
  <c r="BA242" i="1"/>
  <c r="L243" i="1"/>
  <c r="T243" i="1"/>
  <c r="T242" i="1" s="1"/>
  <c r="BB243" i="1"/>
  <c r="BE243" i="1"/>
  <c r="BE242" i="1" s="1"/>
  <c r="L244" i="1"/>
  <c r="T244" i="1"/>
  <c r="X244" i="1" s="1"/>
  <c r="AB244" i="1" s="1"/>
  <c r="AF244" i="1" s="1"/>
  <c r="AJ244" i="1" s="1"/>
  <c r="AN244" i="1" s="1"/>
  <c r="AR244" i="1" s="1"/>
  <c r="BB244" i="1"/>
  <c r="BE244" i="1"/>
  <c r="BF244" i="1" s="1"/>
  <c r="BG244" i="1"/>
  <c r="BG242" i="1" s="1"/>
  <c r="L245" i="1"/>
  <c r="L242" i="1" s="1"/>
  <c r="T245" i="1"/>
  <c r="X245" i="1"/>
  <c r="AB245" i="1" s="1"/>
  <c r="AF245" i="1" s="1"/>
  <c r="AJ245" i="1" s="1"/>
  <c r="AN245" i="1" s="1"/>
  <c r="AR245" i="1" s="1"/>
  <c r="BB245" i="1"/>
  <c r="BB242" i="1" s="1"/>
  <c r="BE245" i="1"/>
  <c r="BF245" i="1"/>
  <c r="BG245" i="1"/>
  <c r="BH245" i="1"/>
  <c r="L246" i="1"/>
  <c r="T246" i="1"/>
  <c r="X246" i="1" s="1"/>
  <c r="AB246" i="1" s="1"/>
  <c r="AF246" i="1" s="1"/>
  <c r="AJ246" i="1" s="1"/>
  <c r="AN246" i="1" s="1"/>
  <c r="AR246" i="1" s="1"/>
  <c r="BB246" i="1"/>
  <c r="BE246" i="1"/>
  <c r="BF246" i="1" s="1"/>
  <c r="BG246" i="1"/>
  <c r="BH246" i="1" s="1"/>
  <c r="L247" i="1"/>
  <c r="T247" i="1"/>
  <c r="X247" i="1"/>
  <c r="AB247" i="1" s="1"/>
  <c r="AF247" i="1" s="1"/>
  <c r="AJ247" i="1" s="1"/>
  <c r="AN247" i="1" s="1"/>
  <c r="AR247" i="1" s="1"/>
  <c r="BB247" i="1"/>
  <c r="BE247" i="1"/>
  <c r="BF247" i="1"/>
  <c r="BG247" i="1"/>
  <c r="BH247" i="1"/>
  <c r="E248" i="1"/>
  <c r="F248" i="1"/>
  <c r="G248" i="1"/>
  <c r="H248" i="1"/>
  <c r="I248" i="1"/>
  <c r="J248" i="1"/>
  <c r="K248" i="1"/>
  <c r="M248" i="1"/>
  <c r="N248" i="1"/>
  <c r="O248" i="1"/>
  <c r="P248" i="1"/>
  <c r="Q248" i="1"/>
  <c r="R248" i="1"/>
  <c r="S248" i="1"/>
  <c r="U248" i="1"/>
  <c r="V248" i="1"/>
  <c r="W248" i="1"/>
  <c r="Y248" i="1"/>
  <c r="Z248" i="1"/>
  <c r="AA248" i="1"/>
  <c r="AC248" i="1"/>
  <c r="AD248" i="1"/>
  <c r="AE248" i="1"/>
  <c r="AG248" i="1"/>
  <c r="AH248" i="1"/>
  <c r="AI248" i="1"/>
  <c r="AK248" i="1"/>
  <c r="AL248" i="1"/>
  <c r="AM248" i="1"/>
  <c r="AO248" i="1"/>
  <c r="AP248" i="1"/>
  <c r="AQ248" i="1"/>
  <c r="AS248" i="1"/>
  <c r="AT248" i="1"/>
  <c r="AU248" i="1"/>
  <c r="AV248" i="1"/>
  <c r="AW248" i="1"/>
  <c r="AX248" i="1"/>
  <c r="AY248" i="1"/>
  <c r="AZ248" i="1"/>
  <c r="BA248" i="1"/>
  <c r="L249" i="1"/>
  <c r="L248" i="1" s="1"/>
  <c r="T249" i="1"/>
  <c r="X249" i="1"/>
  <c r="BB249" i="1"/>
  <c r="BB248" i="1" s="1"/>
  <c r="BE249" i="1"/>
  <c r="BE248" i="1" s="1"/>
  <c r="BF249" i="1"/>
  <c r="BG249" i="1"/>
  <c r="BH249" i="1"/>
  <c r="L250" i="1"/>
  <c r="T250" i="1"/>
  <c r="T248" i="1" s="1"/>
  <c r="BB250" i="1"/>
  <c r="BE250" i="1"/>
  <c r="BF250" i="1" s="1"/>
  <c r="BG250" i="1"/>
  <c r="BG248" i="1" s="1"/>
  <c r="L252" i="1"/>
  <c r="T252" i="1"/>
  <c r="X252" i="1"/>
  <c r="BB252" i="1"/>
  <c r="BE252" i="1"/>
  <c r="BF252" i="1"/>
  <c r="BH252" i="1" s="1"/>
  <c r="L253" i="1"/>
  <c r="T253" i="1"/>
  <c r="X253" i="1"/>
  <c r="AB253" i="1" s="1"/>
  <c r="AF253" i="1" s="1"/>
  <c r="AJ253" i="1" s="1"/>
  <c r="AN253" i="1" s="1"/>
  <c r="AR253" i="1" s="1"/>
  <c r="BB253" i="1"/>
  <c r="BE253" i="1"/>
  <c r="BF253" i="1"/>
  <c r="BH253" i="1" s="1"/>
  <c r="E254" i="1"/>
  <c r="G254" i="1"/>
  <c r="I254" i="1"/>
  <c r="K254" i="1"/>
  <c r="M254" i="1"/>
  <c r="O254" i="1"/>
  <c r="Q254" i="1"/>
  <c r="S254" i="1"/>
  <c r="U254" i="1"/>
  <c r="W254" i="1"/>
  <c r="Y254" i="1"/>
  <c r="AA254" i="1"/>
  <c r="AC254" i="1"/>
  <c r="AE254" i="1"/>
  <c r="AG254" i="1"/>
  <c r="AI254" i="1"/>
  <c r="AK254" i="1"/>
  <c r="AM254" i="1"/>
  <c r="AO254" i="1"/>
  <c r="AQ254" i="1"/>
  <c r="AS254" i="1"/>
  <c r="AU254" i="1"/>
  <c r="AW254" i="1"/>
  <c r="AY254" i="1"/>
  <c r="BA254" i="1"/>
  <c r="L255" i="1"/>
  <c r="T255" i="1"/>
  <c r="T254" i="1" s="1"/>
  <c r="BB255" i="1"/>
  <c r="BE255" i="1"/>
  <c r="BG255" i="1"/>
  <c r="BG254" i="1" s="1"/>
  <c r="L256" i="1"/>
  <c r="T256" i="1"/>
  <c r="X256" i="1"/>
  <c r="AB256" i="1" s="1"/>
  <c r="AF256" i="1" s="1"/>
  <c r="AJ256" i="1" s="1"/>
  <c r="AN256" i="1" s="1"/>
  <c r="AR256" i="1" s="1"/>
  <c r="BB256" i="1"/>
  <c r="BE256" i="1"/>
  <c r="BF256" i="1"/>
  <c r="BH256" i="1" s="1"/>
  <c r="L257" i="1"/>
  <c r="T257" i="1"/>
  <c r="X257" i="1"/>
  <c r="AB257" i="1" s="1"/>
  <c r="AF257" i="1" s="1"/>
  <c r="AJ257" i="1" s="1"/>
  <c r="AN257" i="1" s="1"/>
  <c r="AR257" i="1" s="1"/>
  <c r="BB257" i="1"/>
  <c r="BE257" i="1"/>
  <c r="BF257" i="1"/>
  <c r="BH257" i="1" s="1"/>
  <c r="L258" i="1"/>
  <c r="T258" i="1"/>
  <c r="X258" i="1"/>
  <c r="AB258" i="1" s="1"/>
  <c r="AF258" i="1" s="1"/>
  <c r="AJ258" i="1" s="1"/>
  <c r="AN258" i="1" s="1"/>
  <c r="AR258" i="1" s="1"/>
  <c r="BB258" i="1"/>
  <c r="BE258" i="1"/>
  <c r="BF258" i="1"/>
  <c r="BH258" i="1" s="1"/>
  <c r="L259" i="1"/>
  <c r="T259" i="1"/>
  <c r="X259" i="1"/>
  <c r="AB259" i="1" s="1"/>
  <c r="AF259" i="1" s="1"/>
  <c r="AJ259" i="1" s="1"/>
  <c r="AN259" i="1" s="1"/>
  <c r="AR259" i="1" s="1"/>
  <c r="BB259" i="1"/>
  <c r="BE259" i="1"/>
  <c r="BF259" i="1"/>
  <c r="BG259" i="1"/>
  <c r="BH259" i="1"/>
  <c r="E260" i="1"/>
  <c r="F260" i="1"/>
  <c r="F254" i="1" s="1"/>
  <c r="G260" i="1"/>
  <c r="H260" i="1"/>
  <c r="H254" i="1" s="1"/>
  <c r="I260" i="1"/>
  <c r="J260" i="1"/>
  <c r="J254" i="1" s="1"/>
  <c r="K260" i="1"/>
  <c r="M260" i="1"/>
  <c r="N260" i="1"/>
  <c r="N254" i="1" s="1"/>
  <c r="O260" i="1"/>
  <c r="P260" i="1"/>
  <c r="P254" i="1" s="1"/>
  <c r="Q260" i="1"/>
  <c r="R260" i="1"/>
  <c r="R254" i="1" s="1"/>
  <c r="S260" i="1"/>
  <c r="T260" i="1"/>
  <c r="U260" i="1"/>
  <c r="V260" i="1"/>
  <c r="V254" i="1" s="1"/>
  <c r="W260" i="1"/>
  <c r="Y260" i="1"/>
  <c r="Z260" i="1"/>
  <c r="Z254" i="1" s="1"/>
  <c r="AA260" i="1"/>
  <c r="AC260" i="1"/>
  <c r="AD260" i="1"/>
  <c r="AD254" i="1" s="1"/>
  <c r="AE260" i="1"/>
  <c r="AG260" i="1"/>
  <c r="AH260" i="1"/>
  <c r="AH254" i="1" s="1"/>
  <c r="AI260" i="1"/>
  <c r="AK260" i="1"/>
  <c r="AL260" i="1"/>
  <c r="AL254" i="1" s="1"/>
  <c r="AM260" i="1"/>
  <c r="AO260" i="1"/>
  <c r="AP260" i="1"/>
  <c r="AP254" i="1" s="1"/>
  <c r="AQ260" i="1"/>
  <c r="AS260" i="1"/>
  <c r="AT260" i="1"/>
  <c r="AT254" i="1" s="1"/>
  <c r="AU260" i="1"/>
  <c r="AV260" i="1"/>
  <c r="AV254" i="1" s="1"/>
  <c r="AW260" i="1"/>
  <c r="AX260" i="1"/>
  <c r="AX254" i="1" s="1"/>
  <c r="AY260" i="1"/>
  <c r="AZ260" i="1"/>
  <c r="AZ254" i="1" s="1"/>
  <c r="BA260" i="1"/>
  <c r="BG260" i="1"/>
  <c r="L261" i="1"/>
  <c r="L260" i="1" s="1"/>
  <c r="T261" i="1"/>
  <c r="X261" i="1"/>
  <c r="X260" i="1" s="1"/>
  <c r="BB261" i="1"/>
  <c r="BB260" i="1" s="1"/>
  <c r="BE261" i="1"/>
  <c r="BE260" i="1" s="1"/>
  <c r="BF261" i="1"/>
  <c r="BH261" i="1" s="1"/>
  <c r="L262" i="1"/>
  <c r="T262" i="1"/>
  <c r="X262" i="1"/>
  <c r="AB262" i="1" s="1"/>
  <c r="AF262" i="1" s="1"/>
  <c r="AJ262" i="1" s="1"/>
  <c r="AN262" i="1" s="1"/>
  <c r="AR262" i="1" s="1"/>
  <c r="BB262" i="1"/>
  <c r="BE262" i="1"/>
  <c r="BF262" i="1"/>
  <c r="BH262" i="1" s="1"/>
  <c r="L263" i="1"/>
  <c r="T263" i="1"/>
  <c r="X263" i="1"/>
  <c r="AB263" i="1" s="1"/>
  <c r="AF263" i="1" s="1"/>
  <c r="AJ263" i="1" s="1"/>
  <c r="AN263" i="1" s="1"/>
  <c r="AR263" i="1" s="1"/>
  <c r="BB263" i="1"/>
  <c r="BE263" i="1"/>
  <c r="BF263" i="1"/>
  <c r="BH263" i="1" s="1"/>
  <c r="L264" i="1"/>
  <c r="T264" i="1"/>
  <c r="X264" i="1"/>
  <c r="AB264" i="1" s="1"/>
  <c r="AF264" i="1" s="1"/>
  <c r="AJ264" i="1" s="1"/>
  <c r="AN264" i="1" s="1"/>
  <c r="AR264" i="1" s="1"/>
  <c r="BB264" i="1"/>
  <c r="BE264" i="1"/>
  <c r="BF264" i="1"/>
  <c r="BH264" i="1" s="1"/>
  <c r="L265" i="1"/>
  <c r="T265" i="1"/>
  <c r="X265" i="1"/>
  <c r="AB265" i="1" s="1"/>
  <c r="AF265" i="1" s="1"/>
  <c r="AJ265" i="1" s="1"/>
  <c r="AN265" i="1" s="1"/>
  <c r="AR265" i="1" s="1"/>
  <c r="BB265" i="1"/>
  <c r="BE265" i="1"/>
  <c r="BF265" i="1"/>
  <c r="BG265" i="1"/>
  <c r="BH265" i="1"/>
  <c r="E266" i="1"/>
  <c r="F266" i="1"/>
  <c r="G266" i="1"/>
  <c r="H266" i="1"/>
  <c r="I266" i="1"/>
  <c r="J266" i="1"/>
  <c r="K266" i="1"/>
  <c r="M266" i="1"/>
  <c r="N266" i="1"/>
  <c r="O266" i="1"/>
  <c r="P266" i="1"/>
  <c r="Q266" i="1"/>
  <c r="R266" i="1"/>
  <c r="S266" i="1"/>
  <c r="T266" i="1"/>
  <c r="U266" i="1"/>
  <c r="V266" i="1"/>
  <c r="W266" i="1"/>
  <c r="Y266" i="1"/>
  <c r="Z266" i="1"/>
  <c r="AA266" i="1"/>
  <c r="AC266" i="1"/>
  <c r="AD266" i="1"/>
  <c r="AE266" i="1"/>
  <c r="AG266" i="1"/>
  <c r="AH266" i="1"/>
  <c r="AI266" i="1"/>
  <c r="AK266" i="1"/>
  <c r="AL266" i="1"/>
  <c r="AM266" i="1"/>
  <c r="AO266" i="1"/>
  <c r="AP266" i="1"/>
  <c r="AQ266" i="1"/>
  <c r="AS266" i="1"/>
  <c r="AT266" i="1"/>
  <c r="AU266" i="1"/>
  <c r="AV266" i="1"/>
  <c r="AW266" i="1"/>
  <c r="AX266" i="1"/>
  <c r="AY266" i="1"/>
  <c r="AZ266" i="1"/>
  <c r="BA266" i="1"/>
  <c r="BG266" i="1"/>
  <c r="L267" i="1"/>
  <c r="L266" i="1" s="1"/>
  <c r="T267" i="1"/>
  <c r="X267" i="1"/>
  <c r="X266" i="1" s="1"/>
  <c r="BB267" i="1"/>
  <c r="BB266" i="1" s="1"/>
  <c r="BE267" i="1"/>
  <c r="BE266" i="1" s="1"/>
  <c r="BF267" i="1"/>
  <c r="BH267" i="1" s="1"/>
  <c r="L268" i="1"/>
  <c r="T268" i="1"/>
  <c r="X268" i="1"/>
  <c r="AB268" i="1" s="1"/>
  <c r="AF268" i="1" s="1"/>
  <c r="AJ268" i="1" s="1"/>
  <c r="AN268" i="1" s="1"/>
  <c r="AR268" i="1" s="1"/>
  <c r="BB268" i="1"/>
  <c r="BE268" i="1"/>
  <c r="BF268" i="1"/>
  <c r="BG268" i="1"/>
  <c r="BH268" i="1"/>
  <c r="E269" i="1"/>
  <c r="F270" i="1"/>
  <c r="F269" i="1" s="1"/>
  <c r="G270" i="1"/>
  <c r="G269" i="1" s="1"/>
  <c r="H270" i="1"/>
  <c r="H269" i="1" s="1"/>
  <c r="I270" i="1"/>
  <c r="I269" i="1" s="1"/>
  <c r="J270" i="1"/>
  <c r="J269" i="1" s="1"/>
  <c r="K270" i="1"/>
  <c r="K269" i="1" s="1"/>
  <c r="M270" i="1"/>
  <c r="M269" i="1" s="1"/>
  <c r="N270" i="1"/>
  <c r="N269" i="1" s="1"/>
  <c r="O270" i="1"/>
  <c r="O269" i="1" s="1"/>
  <c r="P270" i="1"/>
  <c r="P269" i="1" s="1"/>
  <c r="Q270" i="1"/>
  <c r="Q269" i="1" s="1"/>
  <c r="R270" i="1"/>
  <c r="R269" i="1" s="1"/>
  <c r="S270" i="1"/>
  <c r="S269" i="1" s="1"/>
  <c r="T270" i="1"/>
  <c r="T269" i="1" s="1"/>
  <c r="U270" i="1"/>
  <c r="U269" i="1" s="1"/>
  <c r="V270" i="1"/>
  <c r="V269" i="1" s="1"/>
  <c r="W270" i="1"/>
  <c r="W269" i="1" s="1"/>
  <c r="Y270" i="1"/>
  <c r="Y269" i="1" s="1"/>
  <c r="Z270" i="1"/>
  <c r="Z269" i="1" s="1"/>
  <c r="AA270" i="1"/>
  <c r="AA269" i="1" s="1"/>
  <c r="AC270" i="1"/>
  <c r="AC269" i="1" s="1"/>
  <c r="AD270" i="1"/>
  <c r="AD269" i="1" s="1"/>
  <c r="AE270" i="1"/>
  <c r="AE269" i="1" s="1"/>
  <c r="AG270" i="1"/>
  <c r="AG269" i="1" s="1"/>
  <c r="AH270" i="1"/>
  <c r="AH269" i="1" s="1"/>
  <c r="AI270" i="1"/>
  <c r="AI269" i="1" s="1"/>
  <c r="AK270" i="1"/>
  <c r="AK269" i="1" s="1"/>
  <c r="AL270" i="1"/>
  <c r="AL269" i="1" s="1"/>
  <c r="AM270" i="1"/>
  <c r="AM269" i="1" s="1"/>
  <c r="AO270" i="1"/>
  <c r="AO269" i="1" s="1"/>
  <c r="AP270" i="1"/>
  <c r="AP269" i="1" s="1"/>
  <c r="AQ270" i="1"/>
  <c r="AQ269" i="1" s="1"/>
  <c r="AS270" i="1"/>
  <c r="AS269" i="1" s="1"/>
  <c r="AT270" i="1"/>
  <c r="AT269" i="1" s="1"/>
  <c r="AU270" i="1"/>
  <c r="AU269" i="1" s="1"/>
  <c r="AV270" i="1"/>
  <c r="AV269" i="1" s="1"/>
  <c r="AW270" i="1"/>
  <c r="AW269" i="1" s="1"/>
  <c r="AX270" i="1"/>
  <c r="AX269" i="1" s="1"/>
  <c r="AY270" i="1"/>
  <c r="AY269" i="1" s="1"/>
  <c r="AZ270" i="1"/>
  <c r="AZ269" i="1" s="1"/>
  <c r="BA270" i="1"/>
  <c r="BA269" i="1" s="1"/>
  <c r="BG270" i="1"/>
  <c r="BG269" i="1" s="1"/>
  <c r="L271" i="1"/>
  <c r="L270" i="1" s="1"/>
  <c r="L269" i="1" s="1"/>
  <c r="T271" i="1"/>
  <c r="X271" i="1"/>
  <c r="X270" i="1" s="1"/>
  <c r="X269" i="1" s="1"/>
  <c r="BB271" i="1"/>
  <c r="BE271" i="1"/>
  <c r="BF271" i="1"/>
  <c r="BH271" i="1" s="1"/>
  <c r="L272" i="1"/>
  <c r="T272" i="1"/>
  <c r="X272" i="1"/>
  <c r="AB272" i="1" s="1"/>
  <c r="AF272" i="1" s="1"/>
  <c r="AJ272" i="1" s="1"/>
  <c r="AN272" i="1" s="1"/>
  <c r="AR272" i="1" s="1"/>
  <c r="BB272" i="1"/>
  <c r="BE272" i="1"/>
  <c r="BF272" i="1"/>
  <c r="BH272" i="1" s="1"/>
  <c r="L274" i="1"/>
  <c r="T274" i="1"/>
  <c r="BB274" i="1"/>
  <c r="BE274" i="1"/>
  <c r="BF274" i="1" s="1"/>
  <c r="BG274" i="1"/>
  <c r="L275" i="1"/>
  <c r="T275" i="1"/>
  <c r="X275" i="1"/>
  <c r="AB275" i="1" s="1"/>
  <c r="AF275" i="1"/>
  <c r="AJ275" i="1" s="1"/>
  <c r="AN275" i="1" s="1"/>
  <c r="AR275" i="1" s="1"/>
  <c r="BB275" i="1"/>
  <c r="BE275" i="1"/>
  <c r="BF275" i="1"/>
  <c r="BG275" i="1"/>
  <c r="BH275" i="1"/>
  <c r="E276" i="1"/>
  <c r="F276" i="1"/>
  <c r="F273" i="1" s="1"/>
  <c r="G276" i="1"/>
  <c r="H276" i="1"/>
  <c r="H273" i="1" s="1"/>
  <c r="I276" i="1"/>
  <c r="J276" i="1"/>
  <c r="J273" i="1" s="1"/>
  <c r="K276" i="1"/>
  <c r="M276" i="1"/>
  <c r="N276" i="1"/>
  <c r="N273" i="1" s="1"/>
  <c r="O276" i="1"/>
  <c r="P276" i="1"/>
  <c r="P273" i="1" s="1"/>
  <c r="Q276" i="1"/>
  <c r="R276" i="1"/>
  <c r="R273" i="1" s="1"/>
  <c r="S276" i="1"/>
  <c r="U276" i="1"/>
  <c r="V276" i="1"/>
  <c r="V273" i="1" s="1"/>
  <c r="W276" i="1"/>
  <c r="Y276" i="1"/>
  <c r="Z276" i="1"/>
  <c r="Z273" i="1" s="1"/>
  <c r="AA276" i="1"/>
  <c r="AC276" i="1"/>
  <c r="AD276" i="1"/>
  <c r="AD273" i="1" s="1"/>
  <c r="AE276" i="1"/>
  <c r="AG276" i="1"/>
  <c r="AH276" i="1"/>
  <c r="AH273" i="1" s="1"/>
  <c r="AI276" i="1"/>
  <c r="AK276" i="1"/>
  <c r="AL276" i="1"/>
  <c r="AL273" i="1" s="1"/>
  <c r="AM276" i="1"/>
  <c r="AO276" i="1"/>
  <c r="AP276" i="1"/>
  <c r="AP273" i="1" s="1"/>
  <c r="AQ276" i="1"/>
  <c r="AS276" i="1"/>
  <c r="AT276" i="1"/>
  <c r="AT273" i="1" s="1"/>
  <c r="AU276" i="1"/>
  <c r="AV276" i="1"/>
  <c r="AV273" i="1" s="1"/>
  <c r="AW276" i="1"/>
  <c r="AX276" i="1"/>
  <c r="AX273" i="1" s="1"/>
  <c r="AY276" i="1"/>
  <c r="AZ276" i="1"/>
  <c r="AZ273" i="1" s="1"/>
  <c r="BA276" i="1"/>
  <c r="BB276" i="1"/>
  <c r="L277" i="1"/>
  <c r="L276" i="1" s="1"/>
  <c r="T277" i="1"/>
  <c r="X277" i="1"/>
  <c r="AB277" i="1" s="1"/>
  <c r="AF277" i="1" s="1"/>
  <c r="BB277" i="1"/>
  <c r="BE277" i="1"/>
  <c r="BF277" i="1"/>
  <c r="BG277" i="1"/>
  <c r="BH277" i="1"/>
  <c r="L278" i="1"/>
  <c r="T278" i="1"/>
  <c r="X278" i="1" s="1"/>
  <c r="AB278" i="1"/>
  <c r="AF278" i="1" s="1"/>
  <c r="AJ278" i="1" s="1"/>
  <c r="AN278" i="1" s="1"/>
  <c r="AR278" i="1" s="1"/>
  <c r="BB278" i="1"/>
  <c r="BE278" i="1"/>
  <c r="BF278" i="1" s="1"/>
  <c r="BG278" i="1"/>
  <c r="L279" i="1"/>
  <c r="T279" i="1"/>
  <c r="X279" i="1"/>
  <c r="AB279" i="1" s="1"/>
  <c r="AF279" i="1" s="1"/>
  <c r="AJ279" i="1" s="1"/>
  <c r="AN279" i="1" s="1"/>
  <c r="AR279" i="1" s="1"/>
  <c r="BB279" i="1"/>
  <c r="BE279" i="1"/>
  <c r="BF279" i="1"/>
  <c r="BG279" i="1"/>
  <c r="BH279" i="1"/>
  <c r="L280" i="1"/>
  <c r="T280" i="1"/>
  <c r="X280" i="1" s="1"/>
  <c r="AB280" i="1"/>
  <c r="AF280" i="1" s="1"/>
  <c r="AJ280" i="1" s="1"/>
  <c r="AN280" i="1" s="1"/>
  <c r="AR280" i="1" s="1"/>
  <c r="BB280" i="1"/>
  <c r="BE280" i="1"/>
  <c r="BF280" i="1" s="1"/>
  <c r="BH280" i="1" s="1"/>
  <c r="L281" i="1"/>
  <c r="T281" i="1"/>
  <c r="X281" i="1" s="1"/>
  <c r="AB281" i="1"/>
  <c r="AF281" i="1" s="1"/>
  <c r="AJ281" i="1" s="1"/>
  <c r="AN281" i="1" s="1"/>
  <c r="AR281" i="1" s="1"/>
  <c r="BB281" i="1"/>
  <c r="BE281" i="1"/>
  <c r="BF281" i="1" s="1"/>
  <c r="BG281" i="1"/>
  <c r="E282" i="1"/>
  <c r="E273" i="1" s="1"/>
  <c r="F282" i="1"/>
  <c r="G282" i="1"/>
  <c r="G273" i="1" s="1"/>
  <c r="H282" i="1"/>
  <c r="I282" i="1"/>
  <c r="I273" i="1" s="1"/>
  <c r="J282" i="1"/>
  <c r="K282" i="1"/>
  <c r="K273" i="1" s="1"/>
  <c r="M282" i="1"/>
  <c r="M273" i="1" s="1"/>
  <c r="N282" i="1"/>
  <c r="O282" i="1"/>
  <c r="O273" i="1" s="1"/>
  <c r="P282" i="1"/>
  <c r="Q282" i="1"/>
  <c r="Q273" i="1" s="1"/>
  <c r="R282" i="1"/>
  <c r="S282" i="1"/>
  <c r="S273" i="1" s="1"/>
  <c r="U282" i="1"/>
  <c r="U273" i="1" s="1"/>
  <c r="V282" i="1"/>
  <c r="W282" i="1"/>
  <c r="W273" i="1" s="1"/>
  <c r="Y282" i="1"/>
  <c r="Y273" i="1" s="1"/>
  <c r="Z282" i="1"/>
  <c r="AA282" i="1"/>
  <c r="AA273" i="1" s="1"/>
  <c r="AC282" i="1"/>
  <c r="AC273" i="1" s="1"/>
  <c r="AD282" i="1"/>
  <c r="AE282" i="1"/>
  <c r="AE273" i="1" s="1"/>
  <c r="AG282" i="1"/>
  <c r="AG273" i="1" s="1"/>
  <c r="AH282" i="1"/>
  <c r="AI282" i="1"/>
  <c r="AI273" i="1" s="1"/>
  <c r="AK282" i="1"/>
  <c r="AK273" i="1" s="1"/>
  <c r="AL282" i="1"/>
  <c r="AM282" i="1"/>
  <c r="AM273" i="1" s="1"/>
  <c r="AO282" i="1"/>
  <c r="AO273" i="1" s="1"/>
  <c r="AP282" i="1"/>
  <c r="AQ282" i="1"/>
  <c r="AQ273" i="1" s="1"/>
  <c r="AS282" i="1"/>
  <c r="AS273" i="1" s="1"/>
  <c r="AT282" i="1"/>
  <c r="AU282" i="1"/>
  <c r="AU273" i="1" s="1"/>
  <c r="AV282" i="1"/>
  <c r="AW282" i="1"/>
  <c r="AW273" i="1" s="1"/>
  <c r="AX282" i="1"/>
  <c r="AY282" i="1"/>
  <c r="AY273" i="1" s="1"/>
  <c r="AZ282" i="1"/>
  <c r="BA282" i="1"/>
  <c r="BA273" i="1" s="1"/>
  <c r="L283" i="1"/>
  <c r="L282" i="1" s="1"/>
  <c r="T283" i="1"/>
  <c r="X283" i="1"/>
  <c r="BB283" i="1"/>
  <c r="BB282" i="1" s="1"/>
  <c r="BE283" i="1"/>
  <c r="BF283" i="1"/>
  <c r="BF282" i="1" s="1"/>
  <c r="BG283" i="1"/>
  <c r="BH283" i="1"/>
  <c r="L284" i="1"/>
  <c r="T284" i="1"/>
  <c r="X284" i="1" s="1"/>
  <c r="AB284" i="1" s="1"/>
  <c r="AF284" i="1" s="1"/>
  <c r="AJ284" i="1" s="1"/>
  <c r="AN284" i="1" s="1"/>
  <c r="AR284" i="1" s="1"/>
  <c r="BB284" i="1"/>
  <c r="BE284" i="1"/>
  <c r="BF284" i="1" s="1"/>
  <c r="BG284" i="1"/>
  <c r="BH284" i="1" s="1"/>
  <c r="E285" i="1"/>
  <c r="G285" i="1"/>
  <c r="I285" i="1"/>
  <c r="K285" i="1"/>
  <c r="M285" i="1"/>
  <c r="O285" i="1"/>
  <c r="Q285" i="1"/>
  <c r="S285" i="1"/>
  <c r="U285" i="1"/>
  <c r="W285" i="1"/>
  <c r="Y285" i="1"/>
  <c r="AA285" i="1"/>
  <c r="AC285" i="1"/>
  <c r="AE285" i="1"/>
  <c r="AG285" i="1"/>
  <c r="AI285" i="1"/>
  <c r="AK285" i="1"/>
  <c r="AM285" i="1"/>
  <c r="AO285" i="1"/>
  <c r="AQ285" i="1"/>
  <c r="AS285" i="1"/>
  <c r="AU285" i="1"/>
  <c r="AW285" i="1"/>
  <c r="AY285" i="1"/>
  <c r="BA285" i="1"/>
  <c r="L286" i="1"/>
  <c r="T286" i="1"/>
  <c r="BB286" i="1"/>
  <c r="BE286" i="1"/>
  <c r="BF286" i="1" s="1"/>
  <c r="BG286" i="1"/>
  <c r="L287" i="1"/>
  <c r="T287" i="1"/>
  <c r="X287" i="1"/>
  <c r="AB287" i="1" s="1"/>
  <c r="AF287" i="1" s="1"/>
  <c r="AJ287" i="1" s="1"/>
  <c r="AN287" i="1" s="1"/>
  <c r="AR287" i="1" s="1"/>
  <c r="BB287" i="1"/>
  <c r="BE287" i="1"/>
  <c r="BF287" i="1"/>
  <c r="BG287" i="1"/>
  <c r="BH287" i="1"/>
  <c r="E288" i="1"/>
  <c r="F288" i="1"/>
  <c r="G288" i="1"/>
  <c r="H288" i="1"/>
  <c r="I288" i="1"/>
  <c r="J288" i="1"/>
  <c r="K288" i="1"/>
  <c r="M288" i="1"/>
  <c r="N288" i="1"/>
  <c r="O288" i="1"/>
  <c r="P288" i="1"/>
  <c r="Q288" i="1"/>
  <c r="R288" i="1"/>
  <c r="S288" i="1"/>
  <c r="U288" i="1"/>
  <c r="V288" i="1"/>
  <c r="W288" i="1"/>
  <c r="Y288" i="1"/>
  <c r="Z288" i="1"/>
  <c r="AA288" i="1"/>
  <c r="AC288" i="1"/>
  <c r="AD288" i="1"/>
  <c r="AE288" i="1"/>
  <c r="AG288" i="1"/>
  <c r="AH288" i="1"/>
  <c r="AI288" i="1"/>
  <c r="AK288" i="1"/>
  <c r="AL288" i="1"/>
  <c r="AM288" i="1"/>
  <c r="AO288" i="1"/>
  <c r="AP288" i="1"/>
  <c r="AQ288" i="1"/>
  <c r="AS288" i="1"/>
  <c r="AT288" i="1"/>
  <c r="AU288" i="1"/>
  <c r="AV288" i="1"/>
  <c r="AW288" i="1"/>
  <c r="AX288" i="1"/>
  <c r="AY288" i="1"/>
  <c r="AZ288" i="1"/>
  <c r="BA288" i="1"/>
  <c r="L289" i="1"/>
  <c r="T289" i="1"/>
  <c r="X289" i="1" s="1"/>
  <c r="X288" i="1" s="1"/>
  <c r="BB289" i="1"/>
  <c r="BE289" i="1"/>
  <c r="L290" i="1"/>
  <c r="T290" i="1"/>
  <c r="X290" i="1" s="1"/>
  <c r="AB290" i="1" s="1"/>
  <c r="AF290" i="1" s="1"/>
  <c r="AJ290" i="1" s="1"/>
  <c r="AN290" i="1" s="1"/>
  <c r="AR290" i="1" s="1"/>
  <c r="BB290" i="1"/>
  <c r="BE290" i="1"/>
  <c r="BF290" i="1" s="1"/>
  <c r="BG290" i="1"/>
  <c r="BH290" i="1" s="1"/>
  <c r="L291" i="1"/>
  <c r="L288" i="1" s="1"/>
  <c r="T291" i="1"/>
  <c r="X291" i="1"/>
  <c r="AB291" i="1" s="1"/>
  <c r="AF291" i="1"/>
  <c r="AJ291" i="1" s="1"/>
  <c r="AN291" i="1" s="1"/>
  <c r="AR291" i="1" s="1"/>
  <c r="BB291" i="1"/>
  <c r="BB288" i="1" s="1"/>
  <c r="BE291" i="1"/>
  <c r="BF291" i="1"/>
  <c r="BG291" i="1"/>
  <c r="BH291" i="1"/>
  <c r="L292" i="1"/>
  <c r="T292" i="1"/>
  <c r="X292" i="1" s="1"/>
  <c r="AB292" i="1" s="1"/>
  <c r="AF292" i="1" s="1"/>
  <c r="AJ292" i="1" s="1"/>
  <c r="AN292" i="1" s="1"/>
  <c r="AR292" i="1" s="1"/>
  <c r="BB292" i="1"/>
  <c r="BE292" i="1"/>
  <c r="BF292" i="1" s="1"/>
  <c r="BH292" i="1"/>
  <c r="L293" i="1"/>
  <c r="T293" i="1"/>
  <c r="X293" i="1" s="1"/>
  <c r="AB293" i="1" s="1"/>
  <c r="AF293" i="1" s="1"/>
  <c r="AJ293" i="1" s="1"/>
  <c r="AN293" i="1" s="1"/>
  <c r="AR293" i="1" s="1"/>
  <c r="BB293" i="1"/>
  <c r="BE293" i="1"/>
  <c r="BF293" i="1" s="1"/>
  <c r="BH293" i="1"/>
  <c r="E294" i="1"/>
  <c r="F294" i="1"/>
  <c r="G294" i="1"/>
  <c r="H294" i="1"/>
  <c r="I294" i="1"/>
  <c r="J294" i="1"/>
  <c r="K294" i="1"/>
  <c r="M294" i="1"/>
  <c r="N294" i="1"/>
  <c r="O294" i="1"/>
  <c r="P294" i="1"/>
  <c r="Q294" i="1"/>
  <c r="R294" i="1"/>
  <c r="S294" i="1"/>
  <c r="T294" i="1"/>
  <c r="U294" i="1"/>
  <c r="V294" i="1"/>
  <c r="W294" i="1"/>
  <c r="Y294" i="1"/>
  <c r="Z294" i="1"/>
  <c r="AA294" i="1"/>
  <c r="AC294" i="1"/>
  <c r="AD294" i="1"/>
  <c r="AE294" i="1"/>
  <c r="AG294" i="1"/>
  <c r="AH294" i="1"/>
  <c r="AI294" i="1"/>
  <c r="AK294" i="1"/>
  <c r="AL294" i="1"/>
  <c r="AM294" i="1"/>
  <c r="AO294" i="1"/>
  <c r="AP294" i="1"/>
  <c r="AQ294" i="1"/>
  <c r="AS294" i="1"/>
  <c r="AT294" i="1"/>
  <c r="AU294" i="1"/>
  <c r="AV294" i="1"/>
  <c r="AW294" i="1"/>
  <c r="AX294" i="1"/>
  <c r="AY294" i="1"/>
  <c r="AZ294" i="1"/>
  <c r="BA294" i="1"/>
  <c r="BB294" i="1"/>
  <c r="BG294" i="1"/>
  <c r="L295" i="1"/>
  <c r="L294" i="1" s="1"/>
  <c r="T295" i="1"/>
  <c r="X295" i="1"/>
  <c r="AB295" i="1" s="1"/>
  <c r="AF295" i="1" s="1"/>
  <c r="BB295" i="1"/>
  <c r="BE295" i="1"/>
  <c r="BE294" i="1" s="1"/>
  <c r="BF295" i="1"/>
  <c r="BH295" i="1" s="1"/>
  <c r="L296" i="1"/>
  <c r="T296" i="1"/>
  <c r="X296" i="1"/>
  <c r="AB296" i="1" s="1"/>
  <c r="AF296" i="1" s="1"/>
  <c r="AJ296" i="1" s="1"/>
  <c r="AN296" i="1" s="1"/>
  <c r="AR296" i="1" s="1"/>
  <c r="BB296" i="1"/>
  <c r="BE296" i="1"/>
  <c r="BF296" i="1"/>
  <c r="BH296" i="1" s="1"/>
  <c r="H298" i="1"/>
  <c r="P298" i="1"/>
  <c r="E299" i="1"/>
  <c r="G299" i="1"/>
  <c r="I299" i="1"/>
  <c r="K299" i="1"/>
  <c r="M299" i="1"/>
  <c r="O299" i="1"/>
  <c r="Q299" i="1"/>
  <c r="S299" i="1"/>
  <c r="U299" i="1"/>
  <c r="W299" i="1"/>
  <c r="Y299" i="1"/>
  <c r="AA299" i="1"/>
  <c r="AC299" i="1"/>
  <c r="AE299" i="1"/>
  <c r="AG299" i="1"/>
  <c r="AI299" i="1"/>
  <c r="AK299" i="1"/>
  <c r="AM299" i="1"/>
  <c r="AO299" i="1"/>
  <c r="AQ299" i="1"/>
  <c r="AS299" i="1"/>
  <c r="AU299" i="1"/>
  <c r="AW299" i="1"/>
  <c r="AY299" i="1"/>
  <c r="BA299" i="1"/>
  <c r="E300" i="1"/>
  <c r="F300" i="1"/>
  <c r="F299" i="1" s="1"/>
  <c r="F298" i="1" s="1"/>
  <c r="G300" i="1"/>
  <c r="H300" i="1"/>
  <c r="H299" i="1" s="1"/>
  <c r="I300" i="1"/>
  <c r="J300" i="1"/>
  <c r="J299" i="1" s="1"/>
  <c r="J298" i="1" s="1"/>
  <c r="K300" i="1"/>
  <c r="M300" i="1"/>
  <c r="N300" i="1"/>
  <c r="N299" i="1" s="1"/>
  <c r="N298" i="1" s="1"/>
  <c r="O300" i="1"/>
  <c r="P300" i="1"/>
  <c r="P299" i="1" s="1"/>
  <c r="Q300" i="1"/>
  <c r="R300" i="1"/>
  <c r="R299" i="1" s="1"/>
  <c r="R298" i="1" s="1"/>
  <c r="S300" i="1"/>
  <c r="U300" i="1"/>
  <c r="V300" i="1"/>
  <c r="V299" i="1" s="1"/>
  <c r="V298" i="1" s="1"/>
  <c r="W300" i="1"/>
  <c r="Y300" i="1"/>
  <c r="Z300" i="1"/>
  <c r="Z299" i="1" s="1"/>
  <c r="Z298" i="1" s="1"/>
  <c r="AA300" i="1"/>
  <c r="AC300" i="1"/>
  <c r="AD300" i="1"/>
  <c r="AD299" i="1" s="1"/>
  <c r="AD298" i="1" s="1"/>
  <c r="AE300" i="1"/>
  <c r="AG300" i="1"/>
  <c r="AH300" i="1"/>
  <c r="AH299" i="1" s="1"/>
  <c r="AH298" i="1" s="1"/>
  <c r="AI300" i="1"/>
  <c r="AK300" i="1"/>
  <c r="AL300" i="1"/>
  <c r="AL299" i="1" s="1"/>
  <c r="AL298" i="1" s="1"/>
  <c r="AM300" i="1"/>
  <c r="AO300" i="1"/>
  <c r="AP300" i="1"/>
  <c r="AP299" i="1" s="1"/>
  <c r="AP298" i="1" s="1"/>
  <c r="AQ300" i="1"/>
  <c r="AS300" i="1"/>
  <c r="AT300" i="1"/>
  <c r="AT299" i="1" s="1"/>
  <c r="AT298" i="1" s="1"/>
  <c r="AU300" i="1"/>
  <c r="AV300" i="1"/>
  <c r="AV299" i="1" s="1"/>
  <c r="AV298" i="1" s="1"/>
  <c r="AW300" i="1"/>
  <c r="AX300" i="1"/>
  <c r="AX299" i="1" s="1"/>
  <c r="AX298" i="1" s="1"/>
  <c r="AY300" i="1"/>
  <c r="AZ300" i="1"/>
  <c r="AZ299" i="1" s="1"/>
  <c r="AZ298" i="1" s="1"/>
  <c r="BA300" i="1"/>
  <c r="L301" i="1"/>
  <c r="L300" i="1" s="1"/>
  <c r="L299" i="1" s="1"/>
  <c r="L298" i="1" s="1"/>
  <c r="T301" i="1"/>
  <c r="X301" i="1"/>
  <c r="AB301" i="1" s="1"/>
  <c r="AB300" i="1" s="1"/>
  <c r="AB299" i="1" s="1"/>
  <c r="AF301" i="1"/>
  <c r="AJ301" i="1" s="1"/>
  <c r="BB301" i="1"/>
  <c r="BB300" i="1" s="1"/>
  <c r="BB299" i="1" s="1"/>
  <c r="BB298" i="1" s="1"/>
  <c r="BE301" i="1"/>
  <c r="BF301" i="1"/>
  <c r="BH301" i="1" s="1"/>
  <c r="L302" i="1"/>
  <c r="T302" i="1"/>
  <c r="X302" i="1"/>
  <c r="AB302" i="1" s="1"/>
  <c r="AF302" i="1"/>
  <c r="AJ302" i="1" s="1"/>
  <c r="AN302" i="1" s="1"/>
  <c r="AR302" i="1" s="1"/>
  <c r="BB302" i="1"/>
  <c r="BE302" i="1"/>
  <c r="BF302" i="1"/>
  <c r="BG302" i="1"/>
  <c r="BH302" i="1"/>
  <c r="L303" i="1"/>
  <c r="T303" i="1"/>
  <c r="X303" i="1" s="1"/>
  <c r="AB303" i="1" s="1"/>
  <c r="AF303" i="1" s="1"/>
  <c r="AJ303" i="1" s="1"/>
  <c r="AN303" i="1" s="1"/>
  <c r="AR303" i="1" s="1"/>
  <c r="BB303" i="1"/>
  <c r="BE303" i="1"/>
  <c r="BF303" i="1" s="1"/>
  <c r="BG303" i="1"/>
  <c r="BH303" i="1" s="1"/>
  <c r="E304" i="1"/>
  <c r="F304" i="1"/>
  <c r="G304" i="1"/>
  <c r="H304" i="1"/>
  <c r="I304" i="1"/>
  <c r="J304" i="1"/>
  <c r="K304" i="1"/>
  <c r="M304" i="1"/>
  <c r="N304" i="1"/>
  <c r="O304" i="1"/>
  <c r="P304" i="1"/>
  <c r="Q304" i="1"/>
  <c r="R304" i="1"/>
  <c r="S304" i="1"/>
  <c r="U304" i="1"/>
  <c r="V304" i="1"/>
  <c r="W304" i="1"/>
  <c r="Y304" i="1"/>
  <c r="Z304" i="1"/>
  <c r="AA304" i="1"/>
  <c r="AC304" i="1"/>
  <c r="AD304" i="1"/>
  <c r="AE304" i="1"/>
  <c r="AG304" i="1"/>
  <c r="AH304" i="1"/>
  <c r="AI304" i="1"/>
  <c r="AK304" i="1"/>
  <c r="AL304" i="1"/>
  <c r="AM304" i="1"/>
  <c r="AO304" i="1"/>
  <c r="AP304" i="1"/>
  <c r="AQ304" i="1"/>
  <c r="AS304" i="1"/>
  <c r="AT304" i="1"/>
  <c r="AU304" i="1"/>
  <c r="AV304" i="1"/>
  <c r="AW304" i="1"/>
  <c r="AX304" i="1"/>
  <c r="AY304" i="1"/>
  <c r="AZ304" i="1"/>
  <c r="BA304" i="1"/>
  <c r="L305" i="1"/>
  <c r="L304" i="1" s="1"/>
  <c r="T305" i="1"/>
  <c r="BB305" i="1"/>
  <c r="BB304" i="1" s="1"/>
  <c r="BE305" i="1"/>
  <c r="BF305" i="1" s="1"/>
  <c r="BG305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S306" i="1"/>
  <c r="AT306" i="1"/>
  <c r="AU306" i="1"/>
  <c r="AV306" i="1"/>
  <c r="AW306" i="1"/>
  <c r="AX306" i="1"/>
  <c r="AY306" i="1"/>
  <c r="AZ306" i="1"/>
  <c r="BA306" i="1"/>
  <c r="BB306" i="1"/>
  <c r="BG306" i="1"/>
  <c r="AR307" i="1"/>
  <c r="AR306" i="1" s="1"/>
  <c r="BE307" i="1"/>
  <c r="BF307" i="1" s="1"/>
  <c r="BH307" i="1"/>
  <c r="E309" i="1"/>
  <c r="G309" i="1"/>
  <c r="I309" i="1"/>
  <c r="K309" i="1"/>
  <c r="M309" i="1"/>
  <c r="O309" i="1"/>
  <c r="Q309" i="1"/>
  <c r="S309" i="1"/>
  <c r="U309" i="1"/>
  <c r="W309" i="1"/>
  <c r="Y309" i="1"/>
  <c r="AA309" i="1"/>
  <c r="AC309" i="1"/>
  <c r="AE309" i="1"/>
  <c r="AG309" i="1"/>
  <c r="AI309" i="1"/>
  <c r="AK309" i="1"/>
  <c r="AM309" i="1"/>
  <c r="AO309" i="1"/>
  <c r="AQ309" i="1"/>
  <c r="AS309" i="1"/>
  <c r="AU309" i="1"/>
  <c r="AW309" i="1"/>
  <c r="AY309" i="1"/>
  <c r="BA309" i="1"/>
  <c r="E310" i="1"/>
  <c r="F310" i="1"/>
  <c r="F309" i="1" s="1"/>
  <c r="G310" i="1"/>
  <c r="H310" i="1"/>
  <c r="H309" i="1" s="1"/>
  <c r="I310" i="1"/>
  <c r="J310" i="1"/>
  <c r="J309" i="1" s="1"/>
  <c r="K310" i="1"/>
  <c r="M310" i="1"/>
  <c r="N310" i="1"/>
  <c r="N309" i="1" s="1"/>
  <c r="O310" i="1"/>
  <c r="P310" i="1"/>
  <c r="P309" i="1" s="1"/>
  <c r="Q310" i="1"/>
  <c r="R310" i="1"/>
  <c r="R309" i="1" s="1"/>
  <c r="S310" i="1"/>
  <c r="T310" i="1"/>
  <c r="T309" i="1" s="1"/>
  <c r="U310" i="1"/>
  <c r="V310" i="1"/>
  <c r="V309" i="1" s="1"/>
  <c r="W310" i="1"/>
  <c r="Y310" i="1"/>
  <c r="Z310" i="1"/>
  <c r="Z309" i="1" s="1"/>
  <c r="AA310" i="1"/>
  <c r="AC310" i="1"/>
  <c r="AD310" i="1"/>
  <c r="AD309" i="1" s="1"/>
  <c r="AE310" i="1"/>
  <c r="AG310" i="1"/>
  <c r="AH310" i="1"/>
  <c r="AH309" i="1" s="1"/>
  <c r="AI310" i="1"/>
  <c r="AK310" i="1"/>
  <c r="AL310" i="1"/>
  <c r="AL309" i="1" s="1"/>
  <c r="AM310" i="1"/>
  <c r="AO310" i="1"/>
  <c r="AP310" i="1"/>
  <c r="AP309" i="1" s="1"/>
  <c r="AQ310" i="1"/>
  <c r="AS310" i="1"/>
  <c r="AT310" i="1"/>
  <c r="AT309" i="1" s="1"/>
  <c r="AU310" i="1"/>
  <c r="AV310" i="1"/>
  <c r="AV309" i="1" s="1"/>
  <c r="AW310" i="1"/>
  <c r="AX310" i="1"/>
  <c r="AX309" i="1" s="1"/>
  <c r="AY310" i="1"/>
  <c r="AZ310" i="1"/>
  <c r="AZ309" i="1" s="1"/>
  <c r="BA310" i="1"/>
  <c r="BB310" i="1"/>
  <c r="BB309" i="1" s="1"/>
  <c r="BG310" i="1"/>
  <c r="L311" i="1"/>
  <c r="L310" i="1" s="1"/>
  <c r="L309" i="1" s="1"/>
  <c r="T311" i="1"/>
  <c r="X311" i="1"/>
  <c r="AB311" i="1" s="1"/>
  <c r="AF311" i="1" s="1"/>
  <c r="BB311" i="1"/>
  <c r="BE311" i="1"/>
  <c r="BE310" i="1" s="1"/>
  <c r="BE309" i="1" s="1"/>
  <c r="BF311" i="1"/>
  <c r="BH311" i="1" s="1"/>
  <c r="L312" i="1"/>
  <c r="T312" i="1"/>
  <c r="X312" i="1"/>
  <c r="AB312" i="1" s="1"/>
  <c r="AF312" i="1" s="1"/>
  <c r="AJ312" i="1" s="1"/>
  <c r="AN312" i="1" s="1"/>
  <c r="AR312" i="1" s="1"/>
  <c r="BB312" i="1"/>
  <c r="BE312" i="1"/>
  <c r="BF312" i="1"/>
  <c r="BH312" i="1" s="1"/>
  <c r="L313" i="1"/>
  <c r="T313" i="1"/>
  <c r="X313" i="1"/>
  <c r="AB313" i="1" s="1"/>
  <c r="AF313" i="1" s="1"/>
  <c r="AJ313" i="1" s="1"/>
  <c r="AN313" i="1" s="1"/>
  <c r="AR313" i="1" s="1"/>
  <c r="BB313" i="1"/>
  <c r="BE313" i="1"/>
  <c r="BF313" i="1"/>
  <c r="BG313" i="1"/>
  <c r="BH313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U314" i="1"/>
  <c r="V314" i="1"/>
  <c r="W314" i="1"/>
  <c r="Y314" i="1"/>
  <c r="Z314" i="1"/>
  <c r="AA314" i="1"/>
  <c r="AC314" i="1"/>
  <c r="AD314" i="1"/>
  <c r="AE314" i="1"/>
  <c r="AG314" i="1"/>
  <c r="AH314" i="1"/>
  <c r="AI314" i="1"/>
  <c r="AK314" i="1"/>
  <c r="AL314" i="1"/>
  <c r="AM314" i="1"/>
  <c r="AO314" i="1"/>
  <c r="AP314" i="1"/>
  <c r="AQ314" i="1"/>
  <c r="AS314" i="1"/>
  <c r="AT314" i="1"/>
  <c r="AU314" i="1"/>
  <c r="AV314" i="1"/>
  <c r="AW314" i="1"/>
  <c r="AX314" i="1"/>
  <c r="AY314" i="1"/>
  <c r="AZ314" i="1"/>
  <c r="BA314" i="1"/>
  <c r="BB314" i="1"/>
  <c r="L315" i="1"/>
  <c r="T315" i="1"/>
  <c r="X315" i="1" s="1"/>
  <c r="X314" i="1" s="1"/>
  <c r="AB315" i="1"/>
  <c r="AF315" i="1" s="1"/>
  <c r="AF314" i="1" s="1"/>
  <c r="BB315" i="1"/>
  <c r="BE315" i="1"/>
  <c r="BG315" i="1"/>
  <c r="F319" i="1"/>
  <c r="E320" i="1"/>
  <c r="F320" i="1"/>
  <c r="G320" i="1"/>
  <c r="G319" i="1" s="1"/>
  <c r="H320" i="1"/>
  <c r="H319" i="1" s="1"/>
  <c r="H318" i="1" s="1"/>
  <c r="H317" i="1" s="1"/>
  <c r="H316" i="1" s="1"/>
  <c r="I320" i="1"/>
  <c r="I319" i="1" s="1"/>
  <c r="I318" i="1" s="1"/>
  <c r="I317" i="1" s="1"/>
  <c r="I316" i="1" s="1"/>
  <c r="J320" i="1"/>
  <c r="J319" i="1" s="1"/>
  <c r="J318" i="1" s="1"/>
  <c r="J317" i="1" s="1"/>
  <c r="J316" i="1" s="1"/>
  <c r="K320" i="1"/>
  <c r="K319" i="1" s="1"/>
  <c r="M320" i="1"/>
  <c r="M319" i="1" s="1"/>
  <c r="M318" i="1" s="1"/>
  <c r="M317" i="1" s="1"/>
  <c r="M316" i="1" s="1"/>
  <c r="N320" i="1"/>
  <c r="N319" i="1" s="1"/>
  <c r="N318" i="1" s="1"/>
  <c r="N317" i="1" s="1"/>
  <c r="N316" i="1" s="1"/>
  <c r="O320" i="1"/>
  <c r="O319" i="1" s="1"/>
  <c r="P320" i="1"/>
  <c r="P319" i="1" s="1"/>
  <c r="P318" i="1" s="1"/>
  <c r="P317" i="1" s="1"/>
  <c r="P316" i="1" s="1"/>
  <c r="Q320" i="1"/>
  <c r="Q319" i="1" s="1"/>
  <c r="Q318" i="1" s="1"/>
  <c r="Q317" i="1" s="1"/>
  <c r="Q316" i="1" s="1"/>
  <c r="R320" i="1"/>
  <c r="R319" i="1" s="1"/>
  <c r="R318" i="1" s="1"/>
  <c r="R317" i="1" s="1"/>
  <c r="R316" i="1" s="1"/>
  <c r="S320" i="1"/>
  <c r="S319" i="1" s="1"/>
  <c r="T320" i="1"/>
  <c r="T319" i="1" s="1"/>
  <c r="U320" i="1"/>
  <c r="U319" i="1" s="1"/>
  <c r="U318" i="1" s="1"/>
  <c r="U317" i="1" s="1"/>
  <c r="U316" i="1" s="1"/>
  <c r="V320" i="1"/>
  <c r="V319" i="1" s="1"/>
  <c r="V318" i="1" s="1"/>
  <c r="V317" i="1" s="1"/>
  <c r="V316" i="1" s="1"/>
  <c r="W320" i="1"/>
  <c r="W319" i="1" s="1"/>
  <c r="Y320" i="1"/>
  <c r="Y319" i="1" s="1"/>
  <c r="Y318" i="1" s="1"/>
  <c r="Y317" i="1" s="1"/>
  <c r="Y316" i="1" s="1"/>
  <c r="Z320" i="1"/>
  <c r="Z319" i="1" s="1"/>
  <c r="Z318" i="1" s="1"/>
  <c r="Z317" i="1" s="1"/>
  <c r="Z316" i="1" s="1"/>
  <c r="AA320" i="1"/>
  <c r="AA319" i="1" s="1"/>
  <c r="AC320" i="1"/>
  <c r="AC319" i="1" s="1"/>
  <c r="AC318" i="1" s="1"/>
  <c r="AC317" i="1" s="1"/>
  <c r="AC316" i="1" s="1"/>
  <c r="AD320" i="1"/>
  <c r="AD319" i="1" s="1"/>
  <c r="AD318" i="1" s="1"/>
  <c r="AD317" i="1" s="1"/>
  <c r="AD316" i="1" s="1"/>
  <c r="AE320" i="1"/>
  <c r="AE319" i="1" s="1"/>
  <c r="AG320" i="1"/>
  <c r="AG319" i="1" s="1"/>
  <c r="AG318" i="1" s="1"/>
  <c r="AG317" i="1" s="1"/>
  <c r="AG316" i="1" s="1"/>
  <c r="AH320" i="1"/>
  <c r="AH319" i="1" s="1"/>
  <c r="AH318" i="1" s="1"/>
  <c r="AH317" i="1" s="1"/>
  <c r="AH316" i="1" s="1"/>
  <c r="AI320" i="1"/>
  <c r="AI319" i="1" s="1"/>
  <c r="AK320" i="1"/>
  <c r="AK319" i="1" s="1"/>
  <c r="AK318" i="1" s="1"/>
  <c r="AK317" i="1" s="1"/>
  <c r="AK316" i="1" s="1"/>
  <c r="AL320" i="1"/>
  <c r="AL319" i="1" s="1"/>
  <c r="AL318" i="1" s="1"/>
  <c r="AL317" i="1" s="1"/>
  <c r="AL316" i="1" s="1"/>
  <c r="AM320" i="1"/>
  <c r="AM319" i="1" s="1"/>
  <c r="AO320" i="1"/>
  <c r="AO319" i="1" s="1"/>
  <c r="AO318" i="1" s="1"/>
  <c r="AO317" i="1" s="1"/>
  <c r="AO316" i="1" s="1"/>
  <c r="AP320" i="1"/>
  <c r="AP319" i="1" s="1"/>
  <c r="AP318" i="1" s="1"/>
  <c r="AP317" i="1" s="1"/>
  <c r="AP316" i="1" s="1"/>
  <c r="AQ320" i="1"/>
  <c r="AQ319" i="1" s="1"/>
  <c r="AS320" i="1"/>
  <c r="AS319" i="1" s="1"/>
  <c r="AS318" i="1" s="1"/>
  <c r="AS317" i="1" s="1"/>
  <c r="AS316" i="1" s="1"/>
  <c r="AT320" i="1"/>
  <c r="AT319" i="1" s="1"/>
  <c r="AT318" i="1" s="1"/>
  <c r="AT317" i="1" s="1"/>
  <c r="AT316" i="1" s="1"/>
  <c r="AU320" i="1"/>
  <c r="AU319" i="1" s="1"/>
  <c r="AV320" i="1"/>
  <c r="AV319" i="1" s="1"/>
  <c r="AV318" i="1" s="1"/>
  <c r="AV317" i="1" s="1"/>
  <c r="AV316" i="1" s="1"/>
  <c r="AW320" i="1"/>
  <c r="AW319" i="1" s="1"/>
  <c r="AW318" i="1" s="1"/>
  <c r="AW317" i="1" s="1"/>
  <c r="AW316" i="1" s="1"/>
  <c r="AX320" i="1"/>
  <c r="AX319" i="1" s="1"/>
  <c r="AX318" i="1" s="1"/>
  <c r="AX317" i="1" s="1"/>
  <c r="AX316" i="1" s="1"/>
  <c r="AY320" i="1"/>
  <c r="AY319" i="1" s="1"/>
  <c r="AZ320" i="1"/>
  <c r="AZ319" i="1" s="1"/>
  <c r="AZ318" i="1" s="1"/>
  <c r="AZ317" i="1" s="1"/>
  <c r="AZ316" i="1" s="1"/>
  <c r="BA320" i="1"/>
  <c r="BA319" i="1" s="1"/>
  <c r="BA318" i="1" s="1"/>
  <c r="BA317" i="1" s="1"/>
  <c r="BA316" i="1" s="1"/>
  <c r="BG320" i="1"/>
  <c r="L321" i="1"/>
  <c r="L320" i="1" s="1"/>
  <c r="L319" i="1" s="1"/>
  <c r="T321" i="1"/>
  <c r="X321" i="1"/>
  <c r="AB321" i="1" s="1"/>
  <c r="BB321" i="1"/>
  <c r="BB320" i="1" s="1"/>
  <c r="BB319" i="1" s="1"/>
  <c r="BE321" i="1"/>
  <c r="BE320" i="1" s="1"/>
  <c r="BE319" i="1" s="1"/>
  <c r="BF321" i="1"/>
  <c r="BH321" i="1" s="1"/>
  <c r="L322" i="1"/>
  <c r="T322" i="1"/>
  <c r="X322" i="1"/>
  <c r="AB322" i="1" s="1"/>
  <c r="AF322" i="1" s="1"/>
  <c r="AJ322" i="1" s="1"/>
  <c r="AN322" i="1" s="1"/>
  <c r="AR322" i="1" s="1"/>
  <c r="BB322" i="1"/>
  <c r="BE322" i="1"/>
  <c r="BF322" i="1"/>
  <c r="BH322" i="1" s="1"/>
  <c r="E323" i="1"/>
  <c r="F323" i="1"/>
  <c r="G323" i="1"/>
  <c r="G318" i="1" s="1"/>
  <c r="G317" i="1" s="1"/>
  <c r="G316" i="1" s="1"/>
  <c r="H323" i="1"/>
  <c r="I323" i="1"/>
  <c r="J323" i="1"/>
  <c r="K323" i="1"/>
  <c r="K318" i="1" s="1"/>
  <c r="K317" i="1" s="1"/>
  <c r="K316" i="1" s="1"/>
  <c r="L323" i="1"/>
  <c r="M323" i="1"/>
  <c r="N323" i="1"/>
  <c r="O323" i="1"/>
  <c r="O318" i="1" s="1"/>
  <c r="O317" i="1" s="1"/>
  <c r="O316" i="1" s="1"/>
  <c r="P323" i="1"/>
  <c r="Q323" i="1"/>
  <c r="R323" i="1"/>
  <c r="S323" i="1"/>
  <c r="S318" i="1" s="1"/>
  <c r="S317" i="1" s="1"/>
  <c r="S316" i="1" s="1"/>
  <c r="U323" i="1"/>
  <c r="V323" i="1"/>
  <c r="W323" i="1"/>
  <c r="W318" i="1" s="1"/>
  <c r="W317" i="1" s="1"/>
  <c r="W316" i="1" s="1"/>
  <c r="Y323" i="1"/>
  <c r="Z323" i="1"/>
  <c r="AA323" i="1"/>
  <c r="AA318" i="1" s="1"/>
  <c r="AA317" i="1" s="1"/>
  <c r="AA316" i="1" s="1"/>
  <c r="AC323" i="1"/>
  <c r="AD323" i="1"/>
  <c r="AE323" i="1"/>
  <c r="AE318" i="1" s="1"/>
  <c r="AE317" i="1" s="1"/>
  <c r="AE316" i="1" s="1"/>
  <c r="AG323" i="1"/>
  <c r="AH323" i="1"/>
  <c r="AI323" i="1"/>
  <c r="AI318" i="1" s="1"/>
  <c r="AI317" i="1" s="1"/>
  <c r="AI316" i="1" s="1"/>
  <c r="AK323" i="1"/>
  <c r="AL323" i="1"/>
  <c r="AM323" i="1"/>
  <c r="AM318" i="1" s="1"/>
  <c r="AM317" i="1" s="1"/>
  <c r="AM316" i="1" s="1"/>
  <c r="AO323" i="1"/>
  <c r="AP323" i="1"/>
  <c r="AQ323" i="1"/>
  <c r="AQ318" i="1" s="1"/>
  <c r="AQ317" i="1" s="1"/>
  <c r="AQ316" i="1" s="1"/>
  <c r="AS323" i="1"/>
  <c r="AT323" i="1"/>
  <c r="AU323" i="1"/>
  <c r="AU318" i="1" s="1"/>
  <c r="AU317" i="1" s="1"/>
  <c r="AU316" i="1" s="1"/>
  <c r="AV323" i="1"/>
  <c r="AW323" i="1"/>
  <c r="BE323" i="1"/>
  <c r="T324" i="1"/>
  <c r="T323" i="1" s="1"/>
  <c r="X324" i="1"/>
  <c r="X323" i="1" s="1"/>
  <c r="BB324" i="1"/>
  <c r="BB323" i="1" s="1"/>
  <c r="BE324" i="1"/>
  <c r="BF324" i="1"/>
  <c r="BG324" i="1"/>
  <c r="BG323" i="1" s="1"/>
  <c r="BH324" i="1"/>
  <c r="AR325" i="1"/>
  <c r="BE325" i="1"/>
  <c r="BF325" i="1" s="1"/>
  <c r="BG325" i="1"/>
  <c r="BH325" i="1" s="1"/>
  <c r="E326" i="1"/>
  <c r="F326" i="1"/>
  <c r="G326" i="1"/>
  <c r="H326" i="1"/>
  <c r="I326" i="1"/>
  <c r="J326" i="1"/>
  <c r="K326" i="1"/>
  <c r="M326" i="1"/>
  <c r="N326" i="1"/>
  <c r="O326" i="1"/>
  <c r="P326" i="1"/>
  <c r="Q326" i="1"/>
  <c r="R326" i="1"/>
  <c r="S326" i="1"/>
  <c r="U326" i="1"/>
  <c r="V326" i="1"/>
  <c r="W326" i="1"/>
  <c r="Y326" i="1"/>
  <c r="Z326" i="1"/>
  <c r="AA326" i="1"/>
  <c r="AC326" i="1"/>
  <c r="AD326" i="1"/>
  <c r="AE326" i="1"/>
  <c r="AG326" i="1"/>
  <c r="AH326" i="1"/>
  <c r="AI326" i="1"/>
  <c r="AK326" i="1"/>
  <c r="AL326" i="1"/>
  <c r="AM326" i="1"/>
  <c r="AO326" i="1"/>
  <c r="AP326" i="1"/>
  <c r="AQ326" i="1"/>
  <c r="AS326" i="1"/>
  <c r="AT326" i="1"/>
  <c r="AU326" i="1"/>
  <c r="AV326" i="1"/>
  <c r="AW326" i="1"/>
  <c r="AX326" i="1"/>
  <c r="AY326" i="1"/>
  <c r="AY318" i="1" s="1"/>
  <c r="AY317" i="1" s="1"/>
  <c r="AY316" i="1" s="1"/>
  <c r="AZ326" i="1"/>
  <c r="BA326" i="1"/>
  <c r="L327" i="1"/>
  <c r="L326" i="1" s="1"/>
  <c r="T327" i="1"/>
  <c r="T326" i="1" s="1"/>
  <c r="X327" i="1"/>
  <c r="X326" i="1" s="1"/>
  <c r="BE327" i="1"/>
  <c r="BF327" i="1" s="1"/>
  <c r="BH327" i="1" s="1"/>
  <c r="L328" i="1"/>
  <c r="T328" i="1"/>
  <c r="X328" i="1" s="1"/>
  <c r="AB328" i="1" s="1"/>
  <c r="AF328" i="1" s="1"/>
  <c r="AJ328" i="1" s="1"/>
  <c r="AN328" i="1" s="1"/>
  <c r="AR328" i="1" s="1"/>
  <c r="BB328" i="1"/>
  <c r="BB326" i="1" s="1"/>
  <c r="BE328" i="1"/>
  <c r="BF328" i="1" s="1"/>
  <c r="BG328" i="1"/>
  <c r="BG326" i="1" s="1"/>
  <c r="T329" i="1"/>
  <c r="X329" i="1" s="1"/>
  <c r="AB329" i="1" s="1"/>
  <c r="AF329" i="1" s="1"/>
  <c r="AJ329" i="1" s="1"/>
  <c r="AN329" i="1" s="1"/>
  <c r="AR329" i="1" s="1"/>
  <c r="BE329" i="1"/>
  <c r="BF329" i="1"/>
  <c r="BH329" i="1" s="1"/>
  <c r="AJ330" i="1"/>
  <c r="AN330" i="1" s="1"/>
  <c r="AR330" i="1" s="1"/>
  <c r="BB330" i="1"/>
  <c r="BE330" i="1"/>
  <c r="BF330" i="1" s="1"/>
  <c r="BH330" i="1" s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K331" i="1"/>
  <c r="AL331" i="1"/>
  <c r="AM331" i="1"/>
  <c r="AO331" i="1"/>
  <c r="AP331" i="1"/>
  <c r="AQ331" i="1"/>
  <c r="AS331" i="1"/>
  <c r="AT331" i="1"/>
  <c r="BG331" i="1"/>
  <c r="AJ332" i="1"/>
  <c r="AN332" i="1" s="1"/>
  <c r="BB332" i="1"/>
  <c r="BB331" i="1" s="1"/>
  <c r="BE332" i="1"/>
  <c r="BF332" i="1" s="1"/>
  <c r="BH332" i="1" s="1"/>
  <c r="E334" i="1"/>
  <c r="G334" i="1"/>
  <c r="I334" i="1"/>
  <c r="K334" i="1"/>
  <c r="M334" i="1"/>
  <c r="O334" i="1"/>
  <c r="Q334" i="1"/>
  <c r="S334" i="1"/>
  <c r="U334" i="1"/>
  <c r="W334" i="1"/>
  <c r="Y334" i="1"/>
  <c r="AA334" i="1"/>
  <c r="AC334" i="1"/>
  <c r="AE334" i="1"/>
  <c r="AG334" i="1"/>
  <c r="AI334" i="1"/>
  <c r="AK334" i="1"/>
  <c r="AM334" i="1"/>
  <c r="AO334" i="1"/>
  <c r="AQ334" i="1"/>
  <c r="AS334" i="1"/>
  <c r="AU334" i="1"/>
  <c r="AW334" i="1"/>
  <c r="AY334" i="1"/>
  <c r="BA334" i="1"/>
  <c r="E335" i="1"/>
  <c r="F335" i="1"/>
  <c r="F334" i="1" s="1"/>
  <c r="G335" i="1"/>
  <c r="H335" i="1"/>
  <c r="H334" i="1" s="1"/>
  <c r="I335" i="1"/>
  <c r="J335" i="1"/>
  <c r="J334" i="1" s="1"/>
  <c r="K335" i="1"/>
  <c r="M335" i="1"/>
  <c r="N335" i="1"/>
  <c r="N334" i="1" s="1"/>
  <c r="O335" i="1"/>
  <c r="P335" i="1"/>
  <c r="P334" i="1" s="1"/>
  <c r="Q335" i="1"/>
  <c r="R335" i="1"/>
  <c r="R334" i="1" s="1"/>
  <c r="S335" i="1"/>
  <c r="U335" i="1"/>
  <c r="V335" i="1"/>
  <c r="V334" i="1" s="1"/>
  <c r="W335" i="1"/>
  <c r="Y335" i="1"/>
  <c r="Z335" i="1"/>
  <c r="Z334" i="1" s="1"/>
  <c r="AA335" i="1"/>
  <c r="AC335" i="1"/>
  <c r="AD335" i="1"/>
  <c r="AD334" i="1" s="1"/>
  <c r="AE335" i="1"/>
  <c r="AG335" i="1"/>
  <c r="AH335" i="1"/>
  <c r="AH334" i="1" s="1"/>
  <c r="AI335" i="1"/>
  <c r="AK335" i="1"/>
  <c r="AL335" i="1"/>
  <c r="AL334" i="1" s="1"/>
  <c r="AM335" i="1"/>
  <c r="AO335" i="1"/>
  <c r="AP335" i="1"/>
  <c r="AP334" i="1" s="1"/>
  <c r="AQ335" i="1"/>
  <c r="AS335" i="1"/>
  <c r="AT335" i="1"/>
  <c r="AT334" i="1" s="1"/>
  <c r="AU335" i="1"/>
  <c r="AV335" i="1"/>
  <c r="AV334" i="1" s="1"/>
  <c r="AW335" i="1"/>
  <c r="AX335" i="1"/>
  <c r="AX334" i="1" s="1"/>
  <c r="AY335" i="1"/>
  <c r="AZ335" i="1"/>
  <c r="AZ334" i="1" s="1"/>
  <c r="BA335" i="1"/>
  <c r="L336" i="1"/>
  <c r="L335" i="1" s="1"/>
  <c r="L334" i="1" s="1"/>
  <c r="T336" i="1"/>
  <c r="X336" i="1"/>
  <c r="AB336" i="1" s="1"/>
  <c r="BB336" i="1"/>
  <c r="BB335" i="1" s="1"/>
  <c r="BB334" i="1" s="1"/>
  <c r="BE336" i="1"/>
  <c r="BE335" i="1" s="1"/>
  <c r="BE334" i="1" s="1"/>
  <c r="BF336" i="1"/>
  <c r="BG336" i="1"/>
  <c r="BH336" i="1"/>
  <c r="L337" i="1"/>
  <c r="T337" i="1"/>
  <c r="X337" i="1" s="1"/>
  <c r="AB337" i="1" s="1"/>
  <c r="AF337" i="1" s="1"/>
  <c r="AJ337" i="1" s="1"/>
  <c r="AN337" i="1" s="1"/>
  <c r="AR337" i="1" s="1"/>
  <c r="BB337" i="1"/>
  <c r="BE337" i="1"/>
  <c r="BF337" i="1" s="1"/>
  <c r="BG337" i="1"/>
  <c r="BH337" i="1" s="1"/>
  <c r="L338" i="1"/>
  <c r="T338" i="1"/>
  <c r="X338" i="1"/>
  <c r="AB338" i="1" s="1"/>
  <c r="AF338" i="1" s="1"/>
  <c r="AJ338" i="1" s="1"/>
  <c r="AN338" i="1" s="1"/>
  <c r="AR338" i="1" s="1"/>
  <c r="BB338" i="1"/>
  <c r="BE338" i="1"/>
  <c r="BF338" i="1"/>
  <c r="BG338" i="1"/>
  <c r="BH338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U339" i="1"/>
  <c r="V339" i="1"/>
  <c r="W339" i="1"/>
  <c r="Y339" i="1"/>
  <c r="Z339" i="1"/>
  <c r="AA339" i="1"/>
  <c r="AC339" i="1"/>
  <c r="AD339" i="1"/>
  <c r="AE339" i="1"/>
  <c r="AG339" i="1"/>
  <c r="AH339" i="1"/>
  <c r="AI339" i="1"/>
  <c r="AK339" i="1"/>
  <c r="AL339" i="1"/>
  <c r="AM339" i="1"/>
  <c r="AO339" i="1"/>
  <c r="AP339" i="1"/>
  <c r="AQ339" i="1"/>
  <c r="AS339" i="1"/>
  <c r="AT339" i="1"/>
  <c r="AU339" i="1"/>
  <c r="AV339" i="1"/>
  <c r="AW339" i="1"/>
  <c r="AX339" i="1"/>
  <c r="AY339" i="1"/>
  <c r="AZ339" i="1"/>
  <c r="BA339" i="1"/>
  <c r="BB339" i="1"/>
  <c r="BG339" i="1"/>
  <c r="L340" i="1"/>
  <c r="T340" i="1"/>
  <c r="X340" i="1" s="1"/>
  <c r="BB340" i="1"/>
  <c r="BE340" i="1"/>
  <c r="BE339" i="1" s="1"/>
  <c r="E344" i="1"/>
  <c r="E345" i="1"/>
  <c r="F345" i="1"/>
  <c r="F344" i="1" s="1"/>
  <c r="F343" i="1" s="1"/>
  <c r="F342" i="1" s="1"/>
  <c r="F341" i="1" s="1"/>
  <c r="G345" i="1"/>
  <c r="G344" i="1" s="1"/>
  <c r="G343" i="1" s="1"/>
  <c r="G342" i="1" s="1"/>
  <c r="G341" i="1" s="1"/>
  <c r="H345" i="1"/>
  <c r="H344" i="1" s="1"/>
  <c r="H343" i="1" s="1"/>
  <c r="H342" i="1" s="1"/>
  <c r="H341" i="1" s="1"/>
  <c r="I345" i="1"/>
  <c r="I344" i="1" s="1"/>
  <c r="I343" i="1" s="1"/>
  <c r="I342" i="1" s="1"/>
  <c r="I341" i="1" s="1"/>
  <c r="J345" i="1"/>
  <c r="J344" i="1" s="1"/>
  <c r="J343" i="1" s="1"/>
  <c r="J342" i="1" s="1"/>
  <c r="J341" i="1" s="1"/>
  <c r="K345" i="1"/>
  <c r="K344" i="1" s="1"/>
  <c r="K343" i="1" s="1"/>
  <c r="K342" i="1" s="1"/>
  <c r="K341" i="1" s="1"/>
  <c r="M345" i="1"/>
  <c r="M344" i="1" s="1"/>
  <c r="M343" i="1" s="1"/>
  <c r="M342" i="1" s="1"/>
  <c r="M341" i="1" s="1"/>
  <c r="N345" i="1"/>
  <c r="N344" i="1" s="1"/>
  <c r="N343" i="1" s="1"/>
  <c r="N342" i="1" s="1"/>
  <c r="N341" i="1" s="1"/>
  <c r="O345" i="1"/>
  <c r="O344" i="1" s="1"/>
  <c r="O343" i="1" s="1"/>
  <c r="O342" i="1" s="1"/>
  <c r="O341" i="1" s="1"/>
  <c r="P345" i="1"/>
  <c r="P344" i="1" s="1"/>
  <c r="P343" i="1" s="1"/>
  <c r="P342" i="1" s="1"/>
  <c r="P341" i="1" s="1"/>
  <c r="Q345" i="1"/>
  <c r="Q344" i="1" s="1"/>
  <c r="Q343" i="1" s="1"/>
  <c r="Q342" i="1" s="1"/>
  <c r="Q341" i="1" s="1"/>
  <c r="R345" i="1"/>
  <c r="R344" i="1" s="1"/>
  <c r="R343" i="1" s="1"/>
  <c r="R342" i="1" s="1"/>
  <c r="R341" i="1" s="1"/>
  <c r="S345" i="1"/>
  <c r="S344" i="1" s="1"/>
  <c r="S343" i="1" s="1"/>
  <c r="S342" i="1" s="1"/>
  <c r="S341" i="1" s="1"/>
  <c r="T345" i="1"/>
  <c r="T344" i="1" s="1"/>
  <c r="T343" i="1" s="1"/>
  <c r="T342" i="1" s="1"/>
  <c r="T341" i="1" s="1"/>
  <c r="U345" i="1"/>
  <c r="U344" i="1" s="1"/>
  <c r="U343" i="1" s="1"/>
  <c r="U342" i="1" s="1"/>
  <c r="U341" i="1" s="1"/>
  <c r="V345" i="1"/>
  <c r="V344" i="1" s="1"/>
  <c r="V343" i="1" s="1"/>
  <c r="V342" i="1" s="1"/>
  <c r="V341" i="1" s="1"/>
  <c r="W345" i="1"/>
  <c r="W344" i="1" s="1"/>
  <c r="W343" i="1" s="1"/>
  <c r="W342" i="1" s="1"/>
  <c r="W341" i="1" s="1"/>
  <c r="Y345" i="1"/>
  <c r="Y344" i="1" s="1"/>
  <c r="Y343" i="1" s="1"/>
  <c r="Y342" i="1" s="1"/>
  <c r="Y341" i="1" s="1"/>
  <c r="Z345" i="1"/>
  <c r="Z344" i="1" s="1"/>
  <c r="Z343" i="1" s="1"/>
  <c r="Z342" i="1" s="1"/>
  <c r="Z341" i="1" s="1"/>
  <c r="AA345" i="1"/>
  <c r="AA344" i="1" s="1"/>
  <c r="AA343" i="1" s="1"/>
  <c r="AA342" i="1" s="1"/>
  <c r="AA341" i="1" s="1"/>
  <c r="AC345" i="1"/>
  <c r="AC344" i="1" s="1"/>
  <c r="AC343" i="1" s="1"/>
  <c r="AC342" i="1" s="1"/>
  <c r="AC341" i="1" s="1"/>
  <c r="AD345" i="1"/>
  <c r="AD344" i="1" s="1"/>
  <c r="AD343" i="1" s="1"/>
  <c r="AD342" i="1" s="1"/>
  <c r="AD341" i="1" s="1"/>
  <c r="AE345" i="1"/>
  <c r="AE344" i="1" s="1"/>
  <c r="AE343" i="1" s="1"/>
  <c r="AE342" i="1" s="1"/>
  <c r="AE341" i="1" s="1"/>
  <c r="AG345" i="1"/>
  <c r="AG344" i="1" s="1"/>
  <c r="AG343" i="1" s="1"/>
  <c r="AG342" i="1" s="1"/>
  <c r="AG341" i="1" s="1"/>
  <c r="AH345" i="1"/>
  <c r="AH344" i="1" s="1"/>
  <c r="AH343" i="1" s="1"/>
  <c r="AH342" i="1" s="1"/>
  <c r="AH341" i="1" s="1"/>
  <c r="AI345" i="1"/>
  <c r="AI344" i="1" s="1"/>
  <c r="AI343" i="1" s="1"/>
  <c r="AI342" i="1" s="1"/>
  <c r="AI341" i="1" s="1"/>
  <c r="AK345" i="1"/>
  <c r="AK344" i="1" s="1"/>
  <c r="AK343" i="1" s="1"/>
  <c r="AK342" i="1" s="1"/>
  <c r="AK341" i="1" s="1"/>
  <c r="AL345" i="1"/>
  <c r="AL344" i="1" s="1"/>
  <c r="AL343" i="1" s="1"/>
  <c r="AL342" i="1" s="1"/>
  <c r="AL341" i="1" s="1"/>
  <c r="AM345" i="1"/>
  <c r="AM344" i="1" s="1"/>
  <c r="AM343" i="1" s="1"/>
  <c r="AM342" i="1" s="1"/>
  <c r="AM341" i="1" s="1"/>
  <c r="AO345" i="1"/>
  <c r="AO344" i="1" s="1"/>
  <c r="AO343" i="1" s="1"/>
  <c r="AO342" i="1" s="1"/>
  <c r="AO341" i="1" s="1"/>
  <c r="AP345" i="1"/>
  <c r="AP344" i="1" s="1"/>
  <c r="AP343" i="1" s="1"/>
  <c r="AP342" i="1" s="1"/>
  <c r="AP341" i="1" s="1"/>
  <c r="AQ345" i="1"/>
  <c r="AQ344" i="1" s="1"/>
  <c r="AQ343" i="1" s="1"/>
  <c r="AQ342" i="1" s="1"/>
  <c r="AQ341" i="1" s="1"/>
  <c r="AS345" i="1"/>
  <c r="AS344" i="1" s="1"/>
  <c r="AS343" i="1" s="1"/>
  <c r="AS342" i="1" s="1"/>
  <c r="AS341" i="1" s="1"/>
  <c r="AT345" i="1"/>
  <c r="AT344" i="1" s="1"/>
  <c r="AT343" i="1" s="1"/>
  <c r="AT342" i="1" s="1"/>
  <c r="AT341" i="1" s="1"/>
  <c r="AU345" i="1"/>
  <c r="AU344" i="1" s="1"/>
  <c r="AU343" i="1" s="1"/>
  <c r="AU342" i="1" s="1"/>
  <c r="AU341" i="1" s="1"/>
  <c r="AV345" i="1"/>
  <c r="AV344" i="1" s="1"/>
  <c r="AV343" i="1" s="1"/>
  <c r="AV342" i="1" s="1"/>
  <c r="AV341" i="1" s="1"/>
  <c r="AW345" i="1"/>
  <c r="AW344" i="1" s="1"/>
  <c r="AW343" i="1" s="1"/>
  <c r="AW342" i="1" s="1"/>
  <c r="AW341" i="1" s="1"/>
  <c r="AX345" i="1"/>
  <c r="AX344" i="1" s="1"/>
  <c r="AX343" i="1" s="1"/>
  <c r="AX342" i="1" s="1"/>
  <c r="AX341" i="1" s="1"/>
  <c r="AY345" i="1"/>
  <c r="AY344" i="1" s="1"/>
  <c r="AY343" i="1" s="1"/>
  <c r="AY342" i="1" s="1"/>
  <c r="AY341" i="1" s="1"/>
  <c r="AZ345" i="1"/>
  <c r="AZ344" i="1" s="1"/>
  <c r="AZ343" i="1" s="1"/>
  <c r="AZ342" i="1" s="1"/>
  <c r="AZ341" i="1" s="1"/>
  <c r="BA345" i="1"/>
  <c r="BA344" i="1" s="1"/>
  <c r="BA343" i="1" s="1"/>
  <c r="BA342" i="1" s="1"/>
  <c r="BA341" i="1" s="1"/>
  <c r="BG345" i="1"/>
  <c r="BG344" i="1" s="1"/>
  <c r="L346" i="1"/>
  <c r="L345" i="1" s="1"/>
  <c r="L344" i="1" s="1"/>
  <c r="T346" i="1"/>
  <c r="X346" i="1"/>
  <c r="AB346" i="1" s="1"/>
  <c r="BB346" i="1"/>
  <c r="BB345" i="1" s="1"/>
  <c r="BB344" i="1" s="1"/>
  <c r="BE346" i="1"/>
  <c r="BE345" i="1" s="1"/>
  <c r="BE344" i="1" s="1"/>
  <c r="BF346" i="1"/>
  <c r="BH346" i="1" s="1"/>
  <c r="E347" i="1"/>
  <c r="F347" i="1"/>
  <c r="G347" i="1"/>
  <c r="H347" i="1"/>
  <c r="I347" i="1"/>
  <c r="J347" i="1"/>
  <c r="K347" i="1"/>
  <c r="M347" i="1"/>
  <c r="N347" i="1"/>
  <c r="O347" i="1"/>
  <c r="P347" i="1"/>
  <c r="Q347" i="1"/>
  <c r="R347" i="1"/>
  <c r="S347" i="1"/>
  <c r="U347" i="1"/>
  <c r="V347" i="1"/>
  <c r="W347" i="1"/>
  <c r="Y347" i="1"/>
  <c r="Z347" i="1"/>
  <c r="AA347" i="1"/>
  <c r="AC347" i="1"/>
  <c r="AD347" i="1"/>
  <c r="AE347" i="1"/>
  <c r="AG347" i="1"/>
  <c r="AH347" i="1"/>
  <c r="AI347" i="1"/>
  <c r="AK347" i="1"/>
  <c r="AL347" i="1"/>
  <c r="AM347" i="1"/>
  <c r="AO347" i="1"/>
  <c r="AP347" i="1"/>
  <c r="AQ347" i="1"/>
  <c r="AS347" i="1"/>
  <c r="AT347" i="1"/>
  <c r="AU347" i="1"/>
  <c r="AV347" i="1"/>
  <c r="AW347" i="1"/>
  <c r="AX347" i="1"/>
  <c r="AY347" i="1"/>
  <c r="AZ347" i="1"/>
  <c r="BA347" i="1"/>
  <c r="L348" i="1"/>
  <c r="L347" i="1" s="1"/>
  <c r="T348" i="1"/>
  <c r="T347" i="1" s="1"/>
  <c r="BB348" i="1"/>
  <c r="BB347" i="1" s="1"/>
  <c r="BE348" i="1"/>
  <c r="BF348" i="1" s="1"/>
  <c r="BG348" i="1"/>
  <c r="BG347" i="1" s="1"/>
  <c r="L349" i="1"/>
  <c r="T349" i="1"/>
  <c r="X349" i="1"/>
  <c r="AB349" i="1" s="1"/>
  <c r="AF349" i="1" s="1"/>
  <c r="AJ349" i="1" s="1"/>
  <c r="AN349" i="1" s="1"/>
  <c r="AR349" i="1" s="1"/>
  <c r="BB349" i="1"/>
  <c r="BE349" i="1"/>
  <c r="BF349" i="1"/>
  <c r="BH349" i="1" s="1"/>
  <c r="L350" i="1"/>
  <c r="T350" i="1"/>
  <c r="X350" i="1"/>
  <c r="AB350" i="1" s="1"/>
  <c r="AF350" i="1" s="1"/>
  <c r="AJ350" i="1" s="1"/>
  <c r="AN350" i="1" s="1"/>
  <c r="AR350" i="1" s="1"/>
  <c r="BB350" i="1"/>
  <c r="BE350" i="1"/>
  <c r="BF350" i="1"/>
  <c r="BG350" i="1"/>
  <c r="BH350" i="1"/>
  <c r="L351" i="1"/>
  <c r="T351" i="1"/>
  <c r="X351" i="1" s="1"/>
  <c r="AB351" i="1" s="1"/>
  <c r="AF351" i="1" s="1"/>
  <c r="AJ351" i="1" s="1"/>
  <c r="AN351" i="1" s="1"/>
  <c r="AR351" i="1" s="1"/>
  <c r="BB351" i="1"/>
  <c r="BE351" i="1"/>
  <c r="BF351" i="1" s="1"/>
  <c r="BG351" i="1"/>
  <c r="L352" i="1"/>
  <c r="T352" i="1"/>
  <c r="X352" i="1"/>
  <c r="AB352" i="1" s="1"/>
  <c r="AF352" i="1" s="1"/>
  <c r="AJ352" i="1" s="1"/>
  <c r="AN352" i="1" s="1"/>
  <c r="AR352" i="1" s="1"/>
  <c r="BB352" i="1"/>
  <c r="BE352" i="1"/>
  <c r="BF352" i="1"/>
  <c r="BG352" i="1"/>
  <c r="BH352" i="1"/>
  <c r="E354" i="1"/>
  <c r="G354" i="1"/>
  <c r="I354" i="1"/>
  <c r="K354" i="1"/>
  <c r="M354" i="1"/>
  <c r="O354" i="1"/>
  <c r="Q354" i="1"/>
  <c r="S354" i="1"/>
  <c r="U354" i="1"/>
  <c r="W354" i="1"/>
  <c r="Y354" i="1"/>
  <c r="AA354" i="1"/>
  <c r="AC354" i="1"/>
  <c r="AE354" i="1"/>
  <c r="AG354" i="1"/>
  <c r="AI354" i="1"/>
  <c r="AK354" i="1"/>
  <c r="AM354" i="1"/>
  <c r="AO354" i="1"/>
  <c r="AQ354" i="1"/>
  <c r="AS354" i="1"/>
  <c r="AU354" i="1"/>
  <c r="AW354" i="1"/>
  <c r="AY354" i="1"/>
  <c r="BA354" i="1"/>
  <c r="E355" i="1"/>
  <c r="F355" i="1"/>
  <c r="F354" i="1" s="1"/>
  <c r="G355" i="1"/>
  <c r="H355" i="1"/>
  <c r="H354" i="1" s="1"/>
  <c r="I355" i="1"/>
  <c r="J355" i="1"/>
  <c r="J354" i="1" s="1"/>
  <c r="K355" i="1"/>
  <c r="M355" i="1"/>
  <c r="N355" i="1"/>
  <c r="N354" i="1" s="1"/>
  <c r="O355" i="1"/>
  <c r="P355" i="1"/>
  <c r="P354" i="1" s="1"/>
  <c r="Q355" i="1"/>
  <c r="R355" i="1"/>
  <c r="R354" i="1" s="1"/>
  <c r="S355" i="1"/>
  <c r="U355" i="1"/>
  <c r="V355" i="1"/>
  <c r="V354" i="1" s="1"/>
  <c r="W355" i="1"/>
  <c r="Y355" i="1"/>
  <c r="Z355" i="1"/>
  <c r="Z354" i="1" s="1"/>
  <c r="AA355" i="1"/>
  <c r="AC355" i="1"/>
  <c r="AD355" i="1"/>
  <c r="AD354" i="1" s="1"/>
  <c r="AE355" i="1"/>
  <c r="AG355" i="1"/>
  <c r="AH355" i="1"/>
  <c r="AH354" i="1" s="1"/>
  <c r="AI355" i="1"/>
  <c r="AK355" i="1"/>
  <c r="AL355" i="1"/>
  <c r="AL354" i="1" s="1"/>
  <c r="AM355" i="1"/>
  <c r="AO355" i="1"/>
  <c r="AP355" i="1"/>
  <c r="AP354" i="1" s="1"/>
  <c r="AQ355" i="1"/>
  <c r="AS355" i="1"/>
  <c r="AT355" i="1"/>
  <c r="AT354" i="1" s="1"/>
  <c r="AU355" i="1"/>
  <c r="AV355" i="1"/>
  <c r="AV354" i="1" s="1"/>
  <c r="AW355" i="1"/>
  <c r="AX355" i="1"/>
  <c r="AX354" i="1" s="1"/>
  <c r="AY355" i="1"/>
  <c r="AZ355" i="1"/>
  <c r="AZ354" i="1" s="1"/>
  <c r="BA355" i="1"/>
  <c r="L356" i="1"/>
  <c r="L355" i="1" s="1"/>
  <c r="L354" i="1" s="1"/>
  <c r="T356" i="1"/>
  <c r="X356" i="1"/>
  <c r="AB356" i="1" s="1"/>
  <c r="BB356" i="1"/>
  <c r="BB355" i="1" s="1"/>
  <c r="BB354" i="1" s="1"/>
  <c r="BE356" i="1"/>
  <c r="BE355" i="1" s="1"/>
  <c r="BE354" i="1" s="1"/>
  <c r="BF356" i="1"/>
  <c r="BG356" i="1"/>
  <c r="BH356" i="1"/>
  <c r="L357" i="1"/>
  <c r="T357" i="1"/>
  <c r="X357" i="1" s="1"/>
  <c r="AB357" i="1" s="1"/>
  <c r="AF357" i="1" s="1"/>
  <c r="AJ357" i="1" s="1"/>
  <c r="AN357" i="1" s="1"/>
  <c r="AR357" i="1" s="1"/>
  <c r="BB357" i="1"/>
  <c r="BE357" i="1"/>
  <c r="BF357" i="1" s="1"/>
  <c r="BH357" i="1" s="1"/>
  <c r="L358" i="1"/>
  <c r="T358" i="1"/>
  <c r="X358" i="1" s="1"/>
  <c r="AB358" i="1" s="1"/>
  <c r="AF358" i="1" s="1"/>
  <c r="AJ358" i="1" s="1"/>
  <c r="AN358" i="1" s="1"/>
  <c r="AR358" i="1" s="1"/>
  <c r="BB358" i="1"/>
  <c r="BE358" i="1"/>
  <c r="BF358" i="1" s="1"/>
  <c r="BG358" i="1"/>
  <c r="BH358" i="1" s="1"/>
  <c r="E360" i="1"/>
  <c r="F360" i="1"/>
  <c r="F359" i="1" s="1"/>
  <c r="G360" i="1"/>
  <c r="G359" i="1" s="1"/>
  <c r="H360" i="1"/>
  <c r="H359" i="1" s="1"/>
  <c r="I360" i="1"/>
  <c r="I359" i="1" s="1"/>
  <c r="J360" i="1"/>
  <c r="J359" i="1" s="1"/>
  <c r="K360" i="1"/>
  <c r="K359" i="1" s="1"/>
  <c r="M360" i="1"/>
  <c r="M359" i="1" s="1"/>
  <c r="N360" i="1"/>
  <c r="N359" i="1" s="1"/>
  <c r="O360" i="1"/>
  <c r="O359" i="1" s="1"/>
  <c r="P360" i="1"/>
  <c r="P359" i="1" s="1"/>
  <c r="Q360" i="1"/>
  <c r="Q359" i="1" s="1"/>
  <c r="R360" i="1"/>
  <c r="R359" i="1" s="1"/>
  <c r="S360" i="1"/>
  <c r="S359" i="1" s="1"/>
  <c r="U360" i="1"/>
  <c r="U359" i="1" s="1"/>
  <c r="V360" i="1"/>
  <c r="V359" i="1" s="1"/>
  <c r="W360" i="1"/>
  <c r="W359" i="1" s="1"/>
  <c r="Y360" i="1"/>
  <c r="Y359" i="1" s="1"/>
  <c r="Z360" i="1"/>
  <c r="Z359" i="1" s="1"/>
  <c r="AA360" i="1"/>
  <c r="AA359" i="1" s="1"/>
  <c r="AC360" i="1"/>
  <c r="AC359" i="1" s="1"/>
  <c r="AD360" i="1"/>
  <c r="AD359" i="1" s="1"/>
  <c r="AE360" i="1"/>
  <c r="AE359" i="1" s="1"/>
  <c r="AG360" i="1"/>
  <c r="AG359" i="1" s="1"/>
  <c r="AH360" i="1"/>
  <c r="AH359" i="1" s="1"/>
  <c r="AI360" i="1"/>
  <c r="AI359" i="1" s="1"/>
  <c r="AK360" i="1"/>
  <c r="AK359" i="1" s="1"/>
  <c r="AL360" i="1"/>
  <c r="AL359" i="1" s="1"/>
  <c r="AM360" i="1"/>
  <c r="AM359" i="1" s="1"/>
  <c r="AO360" i="1"/>
  <c r="AO359" i="1" s="1"/>
  <c r="AP360" i="1"/>
  <c r="AP359" i="1" s="1"/>
  <c r="AQ360" i="1"/>
  <c r="AQ359" i="1" s="1"/>
  <c r="AS360" i="1"/>
  <c r="AS359" i="1" s="1"/>
  <c r="AT360" i="1"/>
  <c r="AT359" i="1" s="1"/>
  <c r="AU360" i="1"/>
  <c r="AU359" i="1" s="1"/>
  <c r="AV360" i="1"/>
  <c r="AV359" i="1" s="1"/>
  <c r="AW360" i="1"/>
  <c r="AW359" i="1" s="1"/>
  <c r="AX360" i="1"/>
  <c r="AX359" i="1" s="1"/>
  <c r="AY360" i="1"/>
  <c r="AY359" i="1" s="1"/>
  <c r="AZ360" i="1"/>
  <c r="AZ359" i="1" s="1"/>
  <c r="BA360" i="1"/>
  <c r="BA359" i="1" s="1"/>
  <c r="BG360" i="1"/>
  <c r="BG359" i="1" s="1"/>
  <c r="L361" i="1"/>
  <c r="L360" i="1" s="1"/>
  <c r="L359" i="1" s="1"/>
  <c r="T361" i="1"/>
  <c r="T360" i="1" s="1"/>
  <c r="T359" i="1" s="1"/>
  <c r="BB361" i="1"/>
  <c r="BB360" i="1" s="1"/>
  <c r="BB359" i="1" s="1"/>
  <c r="BE361" i="1"/>
  <c r="BF361" i="1" s="1"/>
  <c r="BH361" i="1" s="1"/>
  <c r="T362" i="1"/>
  <c r="X362" i="1"/>
  <c r="AB362" i="1" s="1"/>
  <c r="AF362" i="1" s="1"/>
  <c r="AJ362" i="1" s="1"/>
  <c r="AN362" i="1" s="1"/>
  <c r="AR362" i="1" s="1"/>
  <c r="BB362" i="1"/>
  <c r="BE362" i="1"/>
  <c r="BF362" i="1"/>
  <c r="BH362" i="1" s="1"/>
  <c r="L363" i="1"/>
  <c r="T363" i="1"/>
  <c r="X363" i="1"/>
  <c r="AB363" i="1" s="1"/>
  <c r="AF363" i="1" s="1"/>
  <c r="AJ363" i="1" s="1"/>
  <c r="AN363" i="1" s="1"/>
  <c r="AR363" i="1" s="1"/>
  <c r="BB363" i="1"/>
  <c r="BE363" i="1"/>
  <c r="BF363" i="1"/>
  <c r="BG363" i="1"/>
  <c r="BH363" i="1"/>
  <c r="E367" i="1"/>
  <c r="E366" i="1" s="1"/>
  <c r="E365" i="1" s="1"/>
  <c r="E364" i="1" s="1"/>
  <c r="F367" i="1"/>
  <c r="F366" i="1" s="1"/>
  <c r="F365" i="1" s="1"/>
  <c r="G367" i="1"/>
  <c r="G366" i="1" s="1"/>
  <c r="G365" i="1" s="1"/>
  <c r="H367" i="1"/>
  <c r="H366" i="1" s="1"/>
  <c r="H365" i="1" s="1"/>
  <c r="I367" i="1"/>
  <c r="I366" i="1" s="1"/>
  <c r="I365" i="1" s="1"/>
  <c r="J367" i="1"/>
  <c r="J366" i="1" s="1"/>
  <c r="J365" i="1" s="1"/>
  <c r="K367" i="1"/>
  <c r="K366" i="1" s="1"/>
  <c r="K365" i="1" s="1"/>
  <c r="M367" i="1"/>
  <c r="M366" i="1" s="1"/>
  <c r="M365" i="1" s="1"/>
  <c r="N367" i="1"/>
  <c r="N366" i="1" s="1"/>
  <c r="N365" i="1" s="1"/>
  <c r="O367" i="1"/>
  <c r="O366" i="1" s="1"/>
  <c r="O365" i="1" s="1"/>
  <c r="P367" i="1"/>
  <c r="P366" i="1" s="1"/>
  <c r="P365" i="1" s="1"/>
  <c r="Q367" i="1"/>
  <c r="Q366" i="1" s="1"/>
  <c r="Q365" i="1" s="1"/>
  <c r="R367" i="1"/>
  <c r="R366" i="1" s="1"/>
  <c r="R365" i="1" s="1"/>
  <c r="S367" i="1"/>
  <c r="S366" i="1" s="1"/>
  <c r="S365" i="1" s="1"/>
  <c r="U367" i="1"/>
  <c r="U366" i="1" s="1"/>
  <c r="U365" i="1" s="1"/>
  <c r="V367" i="1"/>
  <c r="V366" i="1" s="1"/>
  <c r="V365" i="1" s="1"/>
  <c r="W367" i="1"/>
  <c r="W366" i="1" s="1"/>
  <c r="W365" i="1" s="1"/>
  <c r="Y367" i="1"/>
  <c r="Y366" i="1" s="1"/>
  <c r="Y365" i="1" s="1"/>
  <c r="Z367" i="1"/>
  <c r="Z366" i="1" s="1"/>
  <c r="Z365" i="1" s="1"/>
  <c r="AA367" i="1"/>
  <c r="AA366" i="1" s="1"/>
  <c r="AA365" i="1" s="1"/>
  <c r="AC367" i="1"/>
  <c r="AC366" i="1" s="1"/>
  <c r="AC365" i="1" s="1"/>
  <c r="AD367" i="1"/>
  <c r="AD366" i="1" s="1"/>
  <c r="AD365" i="1" s="1"/>
  <c r="AE367" i="1"/>
  <c r="AE366" i="1" s="1"/>
  <c r="AE365" i="1" s="1"/>
  <c r="AG367" i="1"/>
  <c r="AG366" i="1" s="1"/>
  <c r="AG365" i="1" s="1"/>
  <c r="AH367" i="1"/>
  <c r="AH366" i="1" s="1"/>
  <c r="AH365" i="1" s="1"/>
  <c r="AI367" i="1"/>
  <c r="AI366" i="1" s="1"/>
  <c r="AI365" i="1" s="1"/>
  <c r="AK367" i="1"/>
  <c r="AK366" i="1" s="1"/>
  <c r="AK365" i="1" s="1"/>
  <c r="AL367" i="1"/>
  <c r="AL366" i="1" s="1"/>
  <c r="AL365" i="1" s="1"/>
  <c r="AM367" i="1"/>
  <c r="AM366" i="1" s="1"/>
  <c r="AM365" i="1" s="1"/>
  <c r="AO367" i="1"/>
  <c r="AO366" i="1" s="1"/>
  <c r="AO365" i="1" s="1"/>
  <c r="AP367" i="1"/>
  <c r="AP366" i="1" s="1"/>
  <c r="AP365" i="1" s="1"/>
  <c r="AQ367" i="1"/>
  <c r="AQ366" i="1" s="1"/>
  <c r="AQ365" i="1" s="1"/>
  <c r="AS367" i="1"/>
  <c r="AS366" i="1" s="1"/>
  <c r="AS365" i="1" s="1"/>
  <c r="AT367" i="1"/>
  <c r="AT366" i="1" s="1"/>
  <c r="AT365" i="1" s="1"/>
  <c r="AU367" i="1"/>
  <c r="AU366" i="1" s="1"/>
  <c r="AU365" i="1" s="1"/>
  <c r="AV367" i="1"/>
  <c r="AV366" i="1" s="1"/>
  <c r="AV365" i="1" s="1"/>
  <c r="AW367" i="1"/>
  <c r="AW366" i="1" s="1"/>
  <c r="AW365" i="1" s="1"/>
  <c r="AX367" i="1"/>
  <c r="AX366" i="1" s="1"/>
  <c r="AX365" i="1" s="1"/>
  <c r="AY367" i="1"/>
  <c r="AY366" i="1" s="1"/>
  <c r="AY365" i="1" s="1"/>
  <c r="AZ367" i="1"/>
  <c r="AZ366" i="1" s="1"/>
  <c r="AZ365" i="1" s="1"/>
  <c r="BA367" i="1"/>
  <c r="BA366" i="1" s="1"/>
  <c r="BA365" i="1" s="1"/>
  <c r="BB367" i="1"/>
  <c r="BB366" i="1" s="1"/>
  <c r="BB365" i="1" s="1"/>
  <c r="L368" i="1"/>
  <c r="L367" i="1" s="1"/>
  <c r="L366" i="1" s="1"/>
  <c r="L365" i="1" s="1"/>
  <c r="T368" i="1"/>
  <c r="T367" i="1" s="1"/>
  <c r="T366" i="1" s="1"/>
  <c r="T365" i="1" s="1"/>
  <c r="X368" i="1"/>
  <c r="X367" i="1" s="1"/>
  <c r="X366" i="1" s="1"/>
  <c r="X365" i="1" s="1"/>
  <c r="BE368" i="1"/>
  <c r="BF368" i="1" s="1"/>
  <c r="BG368" i="1"/>
  <c r="BG367" i="1" s="1"/>
  <c r="BG366" i="1" s="1"/>
  <c r="BG365" i="1" s="1"/>
  <c r="L371" i="1"/>
  <c r="T371" i="1"/>
  <c r="X371" i="1"/>
  <c r="AB371" i="1" s="1"/>
  <c r="AF371" i="1" s="1"/>
  <c r="AJ371" i="1" s="1"/>
  <c r="AN371" i="1" s="1"/>
  <c r="AR371" i="1" s="1"/>
  <c r="BB371" i="1"/>
  <c r="BE371" i="1"/>
  <c r="BF371" i="1"/>
  <c r="BG371" i="1"/>
  <c r="BH371" i="1"/>
  <c r="L372" i="1"/>
  <c r="T372" i="1"/>
  <c r="X372" i="1" s="1"/>
  <c r="AB372" i="1" s="1"/>
  <c r="AF372" i="1" s="1"/>
  <c r="AJ372" i="1" s="1"/>
  <c r="AN372" i="1" s="1"/>
  <c r="AR372" i="1" s="1"/>
  <c r="BB372" i="1"/>
  <c r="BE372" i="1"/>
  <c r="BF372" i="1" s="1"/>
  <c r="BH372" i="1" s="1"/>
  <c r="E373" i="1"/>
  <c r="E370" i="1" s="1"/>
  <c r="E369" i="1" s="1"/>
  <c r="F373" i="1"/>
  <c r="F370" i="1" s="1"/>
  <c r="F369" i="1" s="1"/>
  <c r="G373" i="1"/>
  <c r="G370" i="1" s="1"/>
  <c r="G369" i="1" s="1"/>
  <c r="H373" i="1"/>
  <c r="H370" i="1" s="1"/>
  <c r="H369" i="1" s="1"/>
  <c r="I373" i="1"/>
  <c r="I370" i="1" s="1"/>
  <c r="I369" i="1" s="1"/>
  <c r="J373" i="1"/>
  <c r="J370" i="1" s="1"/>
  <c r="J369" i="1" s="1"/>
  <c r="K373" i="1"/>
  <c r="K370" i="1" s="1"/>
  <c r="K369" i="1" s="1"/>
  <c r="L373" i="1"/>
  <c r="L370" i="1" s="1"/>
  <c r="L369" i="1" s="1"/>
  <c r="M373" i="1"/>
  <c r="M370" i="1" s="1"/>
  <c r="M369" i="1" s="1"/>
  <c r="N373" i="1"/>
  <c r="N370" i="1" s="1"/>
  <c r="N369" i="1" s="1"/>
  <c r="O373" i="1"/>
  <c r="O370" i="1" s="1"/>
  <c r="O369" i="1" s="1"/>
  <c r="P373" i="1"/>
  <c r="P370" i="1" s="1"/>
  <c r="P369" i="1" s="1"/>
  <c r="Q373" i="1"/>
  <c r="Q370" i="1" s="1"/>
  <c r="Q369" i="1" s="1"/>
  <c r="R373" i="1"/>
  <c r="R370" i="1" s="1"/>
  <c r="R369" i="1" s="1"/>
  <c r="S373" i="1"/>
  <c r="S370" i="1" s="1"/>
  <c r="S369" i="1" s="1"/>
  <c r="U373" i="1"/>
  <c r="U370" i="1" s="1"/>
  <c r="U369" i="1" s="1"/>
  <c r="V373" i="1"/>
  <c r="V370" i="1" s="1"/>
  <c r="V369" i="1" s="1"/>
  <c r="W373" i="1"/>
  <c r="W370" i="1" s="1"/>
  <c r="W369" i="1" s="1"/>
  <c r="Y373" i="1"/>
  <c r="Y370" i="1" s="1"/>
  <c r="Y369" i="1" s="1"/>
  <c r="Z373" i="1"/>
  <c r="Z370" i="1" s="1"/>
  <c r="Z369" i="1" s="1"/>
  <c r="AA373" i="1"/>
  <c r="AA370" i="1" s="1"/>
  <c r="AA369" i="1" s="1"/>
  <c r="AC373" i="1"/>
  <c r="AC370" i="1" s="1"/>
  <c r="AC369" i="1" s="1"/>
  <c r="AD373" i="1"/>
  <c r="AD370" i="1" s="1"/>
  <c r="AD369" i="1" s="1"/>
  <c r="AE373" i="1"/>
  <c r="AE370" i="1" s="1"/>
  <c r="AE369" i="1" s="1"/>
  <c r="AG373" i="1"/>
  <c r="AG370" i="1" s="1"/>
  <c r="AG369" i="1" s="1"/>
  <c r="AH373" i="1"/>
  <c r="AH370" i="1" s="1"/>
  <c r="AH369" i="1" s="1"/>
  <c r="AI373" i="1"/>
  <c r="AI370" i="1" s="1"/>
  <c r="AI369" i="1" s="1"/>
  <c r="AK373" i="1"/>
  <c r="AK370" i="1" s="1"/>
  <c r="AK369" i="1" s="1"/>
  <c r="AL373" i="1"/>
  <c r="AL370" i="1" s="1"/>
  <c r="AL369" i="1" s="1"/>
  <c r="AM373" i="1"/>
  <c r="AM370" i="1" s="1"/>
  <c r="AM369" i="1" s="1"/>
  <c r="AO373" i="1"/>
  <c r="AO370" i="1" s="1"/>
  <c r="AO369" i="1" s="1"/>
  <c r="AP373" i="1"/>
  <c r="AP370" i="1" s="1"/>
  <c r="AP369" i="1" s="1"/>
  <c r="AQ373" i="1"/>
  <c r="AQ370" i="1" s="1"/>
  <c r="AQ369" i="1" s="1"/>
  <c r="AS373" i="1"/>
  <c r="AS370" i="1" s="1"/>
  <c r="AS369" i="1" s="1"/>
  <c r="AT373" i="1"/>
  <c r="AT370" i="1" s="1"/>
  <c r="AT369" i="1" s="1"/>
  <c r="AU373" i="1"/>
  <c r="AU370" i="1" s="1"/>
  <c r="AU369" i="1" s="1"/>
  <c r="AV373" i="1"/>
  <c r="AV370" i="1" s="1"/>
  <c r="AV369" i="1" s="1"/>
  <c r="AW373" i="1"/>
  <c r="AW370" i="1" s="1"/>
  <c r="AW369" i="1" s="1"/>
  <c r="AX373" i="1"/>
  <c r="AX370" i="1" s="1"/>
  <c r="AX369" i="1" s="1"/>
  <c r="AY373" i="1"/>
  <c r="AY370" i="1" s="1"/>
  <c r="AY369" i="1" s="1"/>
  <c r="AZ373" i="1"/>
  <c r="AZ370" i="1" s="1"/>
  <c r="AZ369" i="1" s="1"/>
  <c r="BA373" i="1"/>
  <c r="BA370" i="1" s="1"/>
  <c r="BA369" i="1" s="1"/>
  <c r="BB373" i="1"/>
  <c r="L374" i="1"/>
  <c r="T374" i="1"/>
  <c r="X374" i="1" s="1"/>
  <c r="BB374" i="1"/>
  <c r="BE374" i="1"/>
  <c r="BE373" i="1" s="1"/>
  <c r="BE370" i="1" s="1"/>
  <c r="BE369" i="1" s="1"/>
  <c r="BG374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U376" i="1"/>
  <c r="V376" i="1"/>
  <c r="W376" i="1"/>
  <c r="Y376" i="1"/>
  <c r="Z376" i="1"/>
  <c r="AA376" i="1"/>
  <c r="AC376" i="1"/>
  <c r="AD376" i="1"/>
  <c r="AE376" i="1"/>
  <c r="AG376" i="1"/>
  <c r="AH376" i="1"/>
  <c r="AI376" i="1"/>
  <c r="AK376" i="1"/>
  <c r="AL376" i="1"/>
  <c r="AM376" i="1"/>
  <c r="AO376" i="1"/>
  <c r="AP376" i="1"/>
  <c r="AQ376" i="1"/>
  <c r="AS376" i="1"/>
  <c r="AT376" i="1"/>
  <c r="AU376" i="1"/>
  <c r="AV376" i="1"/>
  <c r="AW376" i="1"/>
  <c r="BB376" i="1"/>
  <c r="BG376" i="1"/>
  <c r="T377" i="1"/>
  <c r="X377" i="1" s="1"/>
  <c r="BE377" i="1"/>
  <c r="BE376" i="1" s="1"/>
  <c r="BF377" i="1"/>
  <c r="BH377" i="1" s="1"/>
  <c r="E378" i="1"/>
  <c r="G378" i="1"/>
  <c r="I378" i="1"/>
  <c r="K378" i="1"/>
  <c r="M378" i="1"/>
  <c r="O378" i="1"/>
  <c r="Q378" i="1"/>
  <c r="S378" i="1"/>
  <c r="U378" i="1"/>
  <c r="W378" i="1"/>
  <c r="Y378" i="1"/>
  <c r="AA378" i="1"/>
  <c r="AC378" i="1"/>
  <c r="AE378" i="1"/>
  <c r="AG378" i="1"/>
  <c r="AI378" i="1"/>
  <c r="AK378" i="1"/>
  <c r="AM378" i="1"/>
  <c r="AO378" i="1"/>
  <c r="AQ378" i="1"/>
  <c r="AS378" i="1"/>
  <c r="AU378" i="1"/>
  <c r="AW378" i="1"/>
  <c r="E379" i="1"/>
  <c r="F379" i="1"/>
  <c r="F378" i="1" s="1"/>
  <c r="G379" i="1"/>
  <c r="H379" i="1"/>
  <c r="H378" i="1" s="1"/>
  <c r="I379" i="1"/>
  <c r="J379" i="1"/>
  <c r="J378" i="1" s="1"/>
  <c r="K379" i="1"/>
  <c r="L379" i="1"/>
  <c r="L378" i="1" s="1"/>
  <c r="M379" i="1"/>
  <c r="N379" i="1"/>
  <c r="N378" i="1" s="1"/>
  <c r="O379" i="1"/>
  <c r="P379" i="1"/>
  <c r="P378" i="1" s="1"/>
  <c r="Q379" i="1"/>
  <c r="R379" i="1"/>
  <c r="R378" i="1" s="1"/>
  <c r="S379" i="1"/>
  <c r="U379" i="1"/>
  <c r="V379" i="1"/>
  <c r="V378" i="1" s="1"/>
  <c r="W379" i="1"/>
  <c r="Y379" i="1"/>
  <c r="Z379" i="1"/>
  <c r="Z378" i="1" s="1"/>
  <c r="AA379" i="1"/>
  <c r="AC379" i="1"/>
  <c r="AD379" i="1"/>
  <c r="AD378" i="1" s="1"/>
  <c r="AE379" i="1"/>
  <c r="AG379" i="1"/>
  <c r="AH379" i="1"/>
  <c r="AH378" i="1" s="1"/>
  <c r="AI379" i="1"/>
  <c r="AK379" i="1"/>
  <c r="AL379" i="1"/>
  <c r="AL378" i="1" s="1"/>
  <c r="AM379" i="1"/>
  <c r="AO379" i="1"/>
  <c r="AP379" i="1"/>
  <c r="AP378" i="1" s="1"/>
  <c r="AQ379" i="1"/>
  <c r="AS379" i="1"/>
  <c r="AT379" i="1"/>
  <c r="AT378" i="1" s="1"/>
  <c r="AU379" i="1"/>
  <c r="AV379" i="1"/>
  <c r="AV378" i="1" s="1"/>
  <c r="AW379" i="1"/>
  <c r="BB379" i="1"/>
  <c r="BB378" i="1" s="1"/>
  <c r="T380" i="1"/>
  <c r="X380" i="1" s="1"/>
  <c r="BB380" i="1"/>
  <c r="BE380" i="1"/>
  <c r="BE379" i="1" s="1"/>
  <c r="BE378" i="1" s="1"/>
  <c r="BG380" i="1"/>
  <c r="T381" i="1"/>
  <c r="X381" i="1" s="1"/>
  <c r="AB381" i="1" s="1"/>
  <c r="AF381" i="1" s="1"/>
  <c r="AJ381" i="1" s="1"/>
  <c r="AN381" i="1" s="1"/>
  <c r="AR381" i="1" s="1"/>
  <c r="BB381" i="1"/>
  <c r="BE381" i="1"/>
  <c r="BF381" i="1" s="1"/>
  <c r="BG381" i="1"/>
  <c r="T382" i="1"/>
  <c r="X382" i="1" s="1"/>
  <c r="AB382" i="1" s="1"/>
  <c r="AF382" i="1" s="1"/>
  <c r="AJ382" i="1" s="1"/>
  <c r="AN382" i="1" s="1"/>
  <c r="AR382" i="1" s="1"/>
  <c r="BB382" i="1"/>
  <c r="BE382" i="1"/>
  <c r="BF382" i="1" s="1"/>
  <c r="BG382" i="1"/>
  <c r="T383" i="1"/>
  <c r="X383" i="1" s="1"/>
  <c r="AB383" i="1" s="1"/>
  <c r="AF383" i="1" s="1"/>
  <c r="AJ383" i="1" s="1"/>
  <c r="AN383" i="1" s="1"/>
  <c r="AR383" i="1" s="1"/>
  <c r="BB383" i="1"/>
  <c r="BE383" i="1"/>
  <c r="BF383" i="1" s="1"/>
  <c r="BG383" i="1"/>
  <c r="E390" i="1"/>
  <c r="F390" i="1"/>
  <c r="F389" i="1" s="1"/>
  <c r="F388" i="1" s="1"/>
  <c r="F387" i="1" s="1"/>
  <c r="F386" i="1" s="1"/>
  <c r="F385" i="1" s="1"/>
  <c r="G390" i="1"/>
  <c r="H390" i="1"/>
  <c r="H389" i="1" s="1"/>
  <c r="H388" i="1" s="1"/>
  <c r="H387" i="1" s="1"/>
  <c r="H386" i="1" s="1"/>
  <c r="H385" i="1" s="1"/>
  <c r="I390" i="1"/>
  <c r="J390" i="1"/>
  <c r="J389" i="1" s="1"/>
  <c r="J388" i="1" s="1"/>
  <c r="J387" i="1" s="1"/>
  <c r="J386" i="1" s="1"/>
  <c r="J385" i="1" s="1"/>
  <c r="K390" i="1"/>
  <c r="L390" i="1"/>
  <c r="L389" i="1" s="1"/>
  <c r="L388" i="1" s="1"/>
  <c r="M390" i="1"/>
  <c r="N390" i="1"/>
  <c r="N389" i="1" s="1"/>
  <c r="N388" i="1" s="1"/>
  <c r="N387" i="1" s="1"/>
  <c r="N386" i="1" s="1"/>
  <c r="N385" i="1" s="1"/>
  <c r="O390" i="1"/>
  <c r="P390" i="1"/>
  <c r="P389" i="1" s="1"/>
  <c r="P388" i="1" s="1"/>
  <c r="Q390" i="1"/>
  <c r="R390" i="1"/>
  <c r="R389" i="1" s="1"/>
  <c r="R388" i="1" s="1"/>
  <c r="R387" i="1" s="1"/>
  <c r="R386" i="1" s="1"/>
  <c r="R385" i="1" s="1"/>
  <c r="S390" i="1"/>
  <c r="U390" i="1"/>
  <c r="V390" i="1"/>
  <c r="V389" i="1" s="1"/>
  <c r="V388" i="1" s="1"/>
  <c r="V387" i="1" s="1"/>
  <c r="V386" i="1" s="1"/>
  <c r="V385" i="1" s="1"/>
  <c r="W390" i="1"/>
  <c r="Y390" i="1"/>
  <c r="Z390" i="1"/>
  <c r="Z389" i="1" s="1"/>
  <c r="Z388" i="1" s="1"/>
  <c r="Z387" i="1" s="1"/>
  <c r="Z386" i="1" s="1"/>
  <c r="Z385" i="1" s="1"/>
  <c r="AA390" i="1"/>
  <c r="AC390" i="1"/>
  <c r="AD390" i="1"/>
  <c r="AD389" i="1" s="1"/>
  <c r="AD388" i="1" s="1"/>
  <c r="AD387" i="1" s="1"/>
  <c r="AD386" i="1" s="1"/>
  <c r="AD385" i="1" s="1"/>
  <c r="AE390" i="1"/>
  <c r="AG390" i="1"/>
  <c r="AH390" i="1"/>
  <c r="AH389" i="1" s="1"/>
  <c r="AH388" i="1" s="1"/>
  <c r="AH387" i="1" s="1"/>
  <c r="AH386" i="1" s="1"/>
  <c r="AH385" i="1" s="1"/>
  <c r="AI390" i="1"/>
  <c r="AK390" i="1"/>
  <c r="AL390" i="1"/>
  <c r="AL389" i="1" s="1"/>
  <c r="AL388" i="1" s="1"/>
  <c r="AL387" i="1" s="1"/>
  <c r="AL386" i="1" s="1"/>
  <c r="AL385" i="1" s="1"/>
  <c r="AM390" i="1"/>
  <c r="AO390" i="1"/>
  <c r="AP390" i="1"/>
  <c r="AP389" i="1" s="1"/>
  <c r="AP388" i="1" s="1"/>
  <c r="AP387" i="1" s="1"/>
  <c r="AP386" i="1" s="1"/>
  <c r="AP385" i="1" s="1"/>
  <c r="AQ390" i="1"/>
  <c r="AS390" i="1"/>
  <c r="AT390" i="1"/>
  <c r="AT389" i="1" s="1"/>
  <c r="AT388" i="1" s="1"/>
  <c r="AT387" i="1" s="1"/>
  <c r="AT386" i="1" s="1"/>
  <c r="AT385" i="1" s="1"/>
  <c r="AU390" i="1"/>
  <c r="AV390" i="1"/>
  <c r="AV389" i="1" s="1"/>
  <c r="AV388" i="1" s="1"/>
  <c r="AW390" i="1"/>
  <c r="BB390" i="1"/>
  <c r="T391" i="1"/>
  <c r="X391" i="1" s="1"/>
  <c r="BB391" i="1"/>
  <c r="BE391" i="1"/>
  <c r="BE390" i="1" s="1"/>
  <c r="BE389" i="1" s="1"/>
  <c r="BE388" i="1" s="1"/>
  <c r="BG391" i="1"/>
  <c r="T392" i="1"/>
  <c r="X392" i="1" s="1"/>
  <c r="AB392" i="1" s="1"/>
  <c r="AF392" i="1" s="1"/>
  <c r="AJ392" i="1" s="1"/>
  <c r="AN392" i="1" s="1"/>
  <c r="AR392" i="1" s="1"/>
  <c r="BB392" i="1"/>
  <c r="BE392" i="1"/>
  <c r="BF392" i="1" s="1"/>
  <c r="BG392" i="1"/>
  <c r="BH392" i="1" s="1"/>
  <c r="E393" i="1"/>
  <c r="F393" i="1"/>
  <c r="G393" i="1"/>
  <c r="G389" i="1" s="1"/>
  <c r="G388" i="1" s="1"/>
  <c r="G387" i="1" s="1"/>
  <c r="G386" i="1" s="1"/>
  <c r="G385" i="1" s="1"/>
  <c r="H393" i="1"/>
  <c r="I393" i="1"/>
  <c r="I389" i="1" s="1"/>
  <c r="I388" i="1" s="1"/>
  <c r="I387" i="1" s="1"/>
  <c r="I386" i="1" s="1"/>
  <c r="I385" i="1" s="1"/>
  <c r="J393" i="1"/>
  <c r="K393" i="1"/>
  <c r="K389" i="1" s="1"/>
  <c r="K388" i="1" s="1"/>
  <c r="K387" i="1" s="1"/>
  <c r="K386" i="1" s="1"/>
  <c r="K385" i="1" s="1"/>
  <c r="L393" i="1"/>
  <c r="M393" i="1"/>
  <c r="M389" i="1" s="1"/>
  <c r="M388" i="1" s="1"/>
  <c r="N393" i="1"/>
  <c r="O393" i="1"/>
  <c r="O389" i="1" s="1"/>
  <c r="O388" i="1" s="1"/>
  <c r="O387" i="1" s="1"/>
  <c r="O386" i="1" s="1"/>
  <c r="O385" i="1" s="1"/>
  <c r="P393" i="1"/>
  <c r="Q393" i="1"/>
  <c r="Q389" i="1" s="1"/>
  <c r="Q388" i="1" s="1"/>
  <c r="Q387" i="1" s="1"/>
  <c r="Q386" i="1" s="1"/>
  <c r="Q385" i="1" s="1"/>
  <c r="R393" i="1"/>
  <c r="S393" i="1"/>
  <c r="S389" i="1" s="1"/>
  <c r="S388" i="1" s="1"/>
  <c r="S387" i="1" s="1"/>
  <c r="S386" i="1" s="1"/>
  <c r="S385" i="1" s="1"/>
  <c r="U393" i="1"/>
  <c r="U389" i="1" s="1"/>
  <c r="U388" i="1" s="1"/>
  <c r="U387" i="1" s="1"/>
  <c r="U386" i="1" s="1"/>
  <c r="U385" i="1" s="1"/>
  <c r="V393" i="1"/>
  <c r="W393" i="1"/>
  <c r="W389" i="1" s="1"/>
  <c r="W388" i="1" s="1"/>
  <c r="W387" i="1" s="1"/>
  <c r="W386" i="1" s="1"/>
  <c r="W385" i="1" s="1"/>
  <c r="Y393" i="1"/>
  <c r="Y389" i="1" s="1"/>
  <c r="Y388" i="1" s="1"/>
  <c r="Y387" i="1" s="1"/>
  <c r="Y386" i="1" s="1"/>
  <c r="Y385" i="1" s="1"/>
  <c r="Z393" i="1"/>
  <c r="AA393" i="1"/>
  <c r="AA389" i="1" s="1"/>
  <c r="AA388" i="1" s="1"/>
  <c r="AA387" i="1" s="1"/>
  <c r="AA386" i="1" s="1"/>
  <c r="AA385" i="1" s="1"/>
  <c r="AC393" i="1"/>
  <c r="AC389" i="1" s="1"/>
  <c r="AC388" i="1" s="1"/>
  <c r="AC387" i="1" s="1"/>
  <c r="AC386" i="1" s="1"/>
  <c r="AC385" i="1" s="1"/>
  <c r="AD393" i="1"/>
  <c r="AE393" i="1"/>
  <c r="AE389" i="1" s="1"/>
  <c r="AE388" i="1" s="1"/>
  <c r="AE387" i="1" s="1"/>
  <c r="AE386" i="1" s="1"/>
  <c r="AE385" i="1" s="1"/>
  <c r="AG393" i="1"/>
  <c r="AG389" i="1" s="1"/>
  <c r="AG388" i="1" s="1"/>
  <c r="AG387" i="1" s="1"/>
  <c r="AG386" i="1" s="1"/>
  <c r="AG385" i="1" s="1"/>
  <c r="AH393" i="1"/>
  <c r="AI393" i="1"/>
  <c r="AI389" i="1" s="1"/>
  <c r="AI388" i="1" s="1"/>
  <c r="AI387" i="1" s="1"/>
  <c r="AI386" i="1" s="1"/>
  <c r="AI385" i="1" s="1"/>
  <c r="AK393" i="1"/>
  <c r="AK389" i="1" s="1"/>
  <c r="AK388" i="1" s="1"/>
  <c r="AK387" i="1" s="1"/>
  <c r="AK386" i="1" s="1"/>
  <c r="AK385" i="1" s="1"/>
  <c r="AL393" i="1"/>
  <c r="AM393" i="1"/>
  <c r="AM389" i="1" s="1"/>
  <c r="AM388" i="1" s="1"/>
  <c r="AM387" i="1" s="1"/>
  <c r="AM386" i="1" s="1"/>
  <c r="AM385" i="1" s="1"/>
  <c r="AO393" i="1"/>
  <c r="AO389" i="1" s="1"/>
  <c r="AO388" i="1" s="1"/>
  <c r="AO387" i="1" s="1"/>
  <c r="AO386" i="1" s="1"/>
  <c r="AO385" i="1" s="1"/>
  <c r="AP393" i="1"/>
  <c r="AQ393" i="1"/>
  <c r="AQ389" i="1" s="1"/>
  <c r="AQ388" i="1" s="1"/>
  <c r="AQ387" i="1" s="1"/>
  <c r="AQ386" i="1" s="1"/>
  <c r="AQ385" i="1" s="1"/>
  <c r="AS393" i="1"/>
  <c r="AS389" i="1" s="1"/>
  <c r="AS388" i="1" s="1"/>
  <c r="AS387" i="1" s="1"/>
  <c r="AS386" i="1" s="1"/>
  <c r="AS385" i="1" s="1"/>
  <c r="AT393" i="1"/>
  <c r="AU393" i="1"/>
  <c r="AU389" i="1" s="1"/>
  <c r="AU388" i="1" s="1"/>
  <c r="AV393" i="1"/>
  <c r="AW393" i="1"/>
  <c r="AW389" i="1" s="1"/>
  <c r="AW388" i="1" s="1"/>
  <c r="BE393" i="1"/>
  <c r="T394" i="1"/>
  <c r="T393" i="1" s="1"/>
  <c r="X394" i="1"/>
  <c r="X393" i="1" s="1"/>
  <c r="BB394" i="1"/>
  <c r="BB393" i="1" s="1"/>
  <c r="BE394" i="1"/>
  <c r="BF394" i="1"/>
  <c r="BG394" i="1"/>
  <c r="BG393" i="1" s="1"/>
  <c r="BH394" i="1"/>
  <c r="T395" i="1"/>
  <c r="X395" i="1"/>
  <c r="AB395" i="1" s="1"/>
  <c r="AF395" i="1" s="1"/>
  <c r="AJ395" i="1" s="1"/>
  <c r="AN395" i="1" s="1"/>
  <c r="AR395" i="1" s="1"/>
  <c r="BB395" i="1"/>
  <c r="BE395" i="1"/>
  <c r="BF395" i="1"/>
  <c r="BG395" i="1"/>
  <c r="BH395" i="1"/>
  <c r="E396" i="1"/>
  <c r="F396" i="1"/>
  <c r="G396" i="1"/>
  <c r="H396" i="1"/>
  <c r="I396" i="1"/>
  <c r="J396" i="1"/>
  <c r="K396" i="1"/>
  <c r="N396" i="1"/>
  <c r="O396" i="1"/>
  <c r="Q396" i="1"/>
  <c r="R396" i="1"/>
  <c r="S396" i="1"/>
  <c r="U396" i="1"/>
  <c r="V396" i="1"/>
  <c r="W396" i="1"/>
  <c r="Y396" i="1"/>
  <c r="Z396" i="1"/>
  <c r="AA396" i="1"/>
  <c r="AC396" i="1"/>
  <c r="AD396" i="1"/>
  <c r="AE396" i="1"/>
  <c r="AG396" i="1"/>
  <c r="AH396" i="1"/>
  <c r="AI396" i="1"/>
  <c r="AK396" i="1"/>
  <c r="AL396" i="1"/>
  <c r="AM396" i="1"/>
  <c r="AO396" i="1"/>
  <c r="AP396" i="1"/>
  <c r="AQ396" i="1"/>
  <c r="AS396" i="1"/>
  <c r="AT396" i="1"/>
  <c r="AU396" i="1"/>
  <c r="AU387" i="1" s="1"/>
  <c r="AU386" i="1" s="1"/>
  <c r="AU385" i="1" s="1"/>
  <c r="AV396" i="1"/>
  <c r="AV387" i="1" s="1"/>
  <c r="AV386" i="1" s="1"/>
  <c r="AV385" i="1" s="1"/>
  <c r="AW396" i="1"/>
  <c r="AW387" i="1" s="1"/>
  <c r="AW386" i="1" s="1"/>
  <c r="AW385" i="1" s="1"/>
  <c r="AX396" i="1"/>
  <c r="AX387" i="1" s="1"/>
  <c r="AX386" i="1" s="1"/>
  <c r="AX385" i="1" s="1"/>
  <c r="AY396" i="1"/>
  <c r="AY387" i="1" s="1"/>
  <c r="AY386" i="1" s="1"/>
  <c r="AY385" i="1" s="1"/>
  <c r="AZ396" i="1"/>
  <c r="AZ387" i="1" s="1"/>
  <c r="AZ386" i="1" s="1"/>
  <c r="AZ385" i="1" s="1"/>
  <c r="BA396" i="1"/>
  <c r="BA387" i="1" s="1"/>
  <c r="BA386" i="1" s="1"/>
  <c r="BA385" i="1" s="1"/>
  <c r="L397" i="1"/>
  <c r="L396" i="1" s="1"/>
  <c r="M397" i="1"/>
  <c r="M396" i="1" s="1"/>
  <c r="P397" i="1"/>
  <c r="T397" i="1" s="1"/>
  <c r="BB397" i="1"/>
  <c r="BE397" i="1"/>
  <c r="BF397" i="1"/>
  <c r="BG397" i="1"/>
  <c r="BH397" i="1"/>
  <c r="T398" i="1"/>
  <c r="X398" i="1"/>
  <c r="AB398" i="1" s="1"/>
  <c r="AF398" i="1" s="1"/>
  <c r="AJ398" i="1" s="1"/>
  <c r="AN398" i="1" s="1"/>
  <c r="AR398" i="1" s="1"/>
  <c r="BB398" i="1"/>
  <c r="BE398" i="1"/>
  <c r="BF398" i="1" s="1"/>
  <c r="BG398" i="1"/>
  <c r="BH398" i="1" s="1"/>
  <c r="T399" i="1"/>
  <c r="X399" i="1" s="1"/>
  <c r="AB399" i="1" s="1"/>
  <c r="AF399" i="1" s="1"/>
  <c r="AJ399" i="1" s="1"/>
  <c r="AN399" i="1" s="1"/>
  <c r="AR399" i="1" s="1"/>
  <c r="BB399" i="1"/>
  <c r="BE399" i="1"/>
  <c r="BF399" i="1"/>
  <c r="BG399" i="1"/>
  <c r="BH399" i="1"/>
  <c r="T400" i="1"/>
  <c r="X400" i="1"/>
  <c r="AB400" i="1" s="1"/>
  <c r="AF400" i="1" s="1"/>
  <c r="AJ400" i="1" s="1"/>
  <c r="AN400" i="1" s="1"/>
  <c r="AR400" i="1" s="1"/>
  <c r="BB400" i="1"/>
  <c r="BE400" i="1"/>
  <c r="BF400" i="1" s="1"/>
  <c r="BG400" i="1"/>
  <c r="T401" i="1"/>
  <c r="X401" i="1" s="1"/>
  <c r="AB401" i="1" s="1"/>
  <c r="AF401" i="1" s="1"/>
  <c r="AJ401" i="1" s="1"/>
  <c r="AN401" i="1" s="1"/>
  <c r="AR401" i="1" s="1"/>
  <c r="BB401" i="1"/>
  <c r="BE401" i="1"/>
  <c r="BF401" i="1"/>
  <c r="BG401" i="1"/>
  <c r="BH401" i="1"/>
  <c r="T402" i="1"/>
  <c r="X402" i="1"/>
  <c r="AB402" i="1" s="1"/>
  <c r="AF402" i="1" s="1"/>
  <c r="AJ402" i="1" s="1"/>
  <c r="AN402" i="1" s="1"/>
  <c r="AR402" i="1" s="1"/>
  <c r="BB402" i="1"/>
  <c r="BE402" i="1"/>
  <c r="BF402" i="1" s="1"/>
  <c r="BG402" i="1"/>
  <c r="BH402" i="1" s="1"/>
  <c r="T403" i="1"/>
  <c r="X403" i="1" s="1"/>
  <c r="AB403" i="1" s="1"/>
  <c r="AF403" i="1" s="1"/>
  <c r="AJ403" i="1" s="1"/>
  <c r="AN403" i="1" s="1"/>
  <c r="AR403" i="1" s="1"/>
  <c r="BB403" i="1"/>
  <c r="BE403" i="1"/>
  <c r="BF403" i="1"/>
  <c r="BG403" i="1"/>
  <c r="BH403" i="1"/>
  <c r="T404" i="1"/>
  <c r="X404" i="1"/>
  <c r="AB404" i="1" s="1"/>
  <c r="AF404" i="1" s="1"/>
  <c r="AJ404" i="1" s="1"/>
  <c r="AN404" i="1" s="1"/>
  <c r="AR404" i="1" s="1"/>
  <c r="BB404" i="1"/>
  <c r="BE404" i="1"/>
  <c r="BF404" i="1" s="1"/>
  <c r="BG404" i="1"/>
  <c r="T405" i="1"/>
  <c r="X405" i="1" s="1"/>
  <c r="AB405" i="1" s="1"/>
  <c r="AF405" i="1" s="1"/>
  <c r="AJ405" i="1" s="1"/>
  <c r="AN405" i="1" s="1"/>
  <c r="AR405" i="1" s="1"/>
  <c r="BB405" i="1"/>
  <c r="BE405" i="1"/>
  <c r="BF405" i="1"/>
  <c r="BG405" i="1"/>
  <c r="BH405" i="1"/>
  <c r="T406" i="1"/>
  <c r="X406" i="1"/>
  <c r="AB406" i="1" s="1"/>
  <c r="AF406" i="1" s="1"/>
  <c r="AJ406" i="1" s="1"/>
  <c r="AN406" i="1" s="1"/>
  <c r="AR406" i="1" s="1"/>
  <c r="BB406" i="1"/>
  <c r="BE406" i="1"/>
  <c r="BF406" i="1" s="1"/>
  <c r="BG406" i="1"/>
  <c r="BH406" i="1" s="1"/>
  <c r="T407" i="1"/>
  <c r="X407" i="1" s="1"/>
  <c r="AB407" i="1" s="1"/>
  <c r="AF407" i="1" s="1"/>
  <c r="AJ407" i="1" s="1"/>
  <c r="AN407" i="1" s="1"/>
  <c r="AR407" i="1" s="1"/>
  <c r="BB407" i="1"/>
  <c r="BE407" i="1"/>
  <c r="BF407" i="1"/>
  <c r="BG407" i="1"/>
  <c r="BH407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U412" i="1"/>
  <c r="V412" i="1"/>
  <c r="W412" i="1"/>
  <c r="Y412" i="1"/>
  <c r="Z412" i="1"/>
  <c r="AA412" i="1"/>
  <c r="AC412" i="1"/>
  <c r="AD412" i="1"/>
  <c r="AE412" i="1"/>
  <c r="AG412" i="1"/>
  <c r="AH412" i="1"/>
  <c r="AI412" i="1"/>
  <c r="AK412" i="1"/>
  <c r="AL412" i="1"/>
  <c r="AM412" i="1"/>
  <c r="AO412" i="1"/>
  <c r="AP412" i="1"/>
  <c r="AQ412" i="1"/>
  <c r="AS412" i="1"/>
  <c r="AT412" i="1"/>
  <c r="AU412" i="1"/>
  <c r="AV412" i="1"/>
  <c r="AW412" i="1"/>
  <c r="AX412" i="1"/>
  <c r="AY412" i="1"/>
  <c r="AZ412" i="1"/>
  <c r="BA412" i="1"/>
  <c r="BB412" i="1"/>
  <c r="L413" i="1"/>
  <c r="T413" i="1"/>
  <c r="X413" i="1" s="1"/>
  <c r="BB413" i="1"/>
  <c r="BE413" i="1"/>
  <c r="BE412" i="1" s="1"/>
  <c r="BG413" i="1"/>
  <c r="E414" i="1"/>
  <c r="E411" i="1" s="1"/>
  <c r="E410" i="1" s="1"/>
  <c r="E409" i="1" s="1"/>
  <c r="E408" i="1" s="1"/>
  <c r="F414" i="1"/>
  <c r="G414" i="1"/>
  <c r="H414" i="1"/>
  <c r="I414" i="1"/>
  <c r="J414" i="1"/>
  <c r="K414" i="1"/>
  <c r="M414" i="1"/>
  <c r="N414" i="1"/>
  <c r="O414" i="1"/>
  <c r="P414" i="1"/>
  <c r="Q414" i="1"/>
  <c r="R414" i="1"/>
  <c r="S414" i="1"/>
  <c r="U414" i="1"/>
  <c r="V414" i="1"/>
  <c r="W414" i="1"/>
  <c r="Y414" i="1"/>
  <c r="Z414" i="1"/>
  <c r="AA414" i="1"/>
  <c r="AC414" i="1"/>
  <c r="AD414" i="1"/>
  <c r="AE414" i="1"/>
  <c r="AG414" i="1"/>
  <c r="AH414" i="1"/>
  <c r="AI414" i="1"/>
  <c r="AK414" i="1"/>
  <c r="AL414" i="1"/>
  <c r="AM414" i="1"/>
  <c r="AO414" i="1"/>
  <c r="AP414" i="1"/>
  <c r="AQ414" i="1"/>
  <c r="AS414" i="1"/>
  <c r="AT414" i="1"/>
  <c r="AU414" i="1"/>
  <c r="AV414" i="1"/>
  <c r="AW414" i="1"/>
  <c r="AX414" i="1"/>
  <c r="AY414" i="1"/>
  <c r="AZ414" i="1"/>
  <c r="BA414" i="1"/>
  <c r="BE414" i="1"/>
  <c r="L415" i="1"/>
  <c r="L414" i="1" s="1"/>
  <c r="T415" i="1"/>
  <c r="T414" i="1" s="1"/>
  <c r="X415" i="1"/>
  <c r="X414" i="1" s="1"/>
  <c r="BB415" i="1"/>
  <c r="BB414" i="1" s="1"/>
  <c r="BF414" i="1" s="1"/>
  <c r="BE415" i="1"/>
  <c r="BF415" i="1"/>
  <c r="BG415" i="1"/>
  <c r="BG414" i="1" s="1"/>
  <c r="BH415" i="1"/>
  <c r="E416" i="1"/>
  <c r="F416" i="1"/>
  <c r="G416" i="1"/>
  <c r="H416" i="1"/>
  <c r="I416" i="1"/>
  <c r="J416" i="1"/>
  <c r="K416" i="1"/>
  <c r="M416" i="1"/>
  <c r="N416" i="1"/>
  <c r="O416" i="1"/>
  <c r="P416" i="1"/>
  <c r="Q416" i="1"/>
  <c r="R416" i="1"/>
  <c r="S416" i="1"/>
  <c r="U416" i="1"/>
  <c r="V416" i="1"/>
  <c r="W416" i="1"/>
  <c r="Y416" i="1"/>
  <c r="Z416" i="1"/>
  <c r="AA416" i="1"/>
  <c r="AC416" i="1"/>
  <c r="AD416" i="1"/>
  <c r="AE416" i="1"/>
  <c r="AG416" i="1"/>
  <c r="AH416" i="1"/>
  <c r="AI416" i="1"/>
  <c r="AK416" i="1"/>
  <c r="AL416" i="1"/>
  <c r="AM416" i="1"/>
  <c r="AO416" i="1"/>
  <c r="AP416" i="1"/>
  <c r="AQ416" i="1"/>
  <c r="AS416" i="1"/>
  <c r="AT416" i="1"/>
  <c r="AU416" i="1"/>
  <c r="AV416" i="1"/>
  <c r="AW416" i="1"/>
  <c r="AX416" i="1"/>
  <c r="AY416" i="1"/>
  <c r="AZ416" i="1"/>
  <c r="BA416" i="1"/>
  <c r="L417" i="1"/>
  <c r="T417" i="1"/>
  <c r="X417" i="1" s="1"/>
  <c r="BB417" i="1"/>
  <c r="BE417" i="1"/>
  <c r="BE416" i="1" s="1"/>
  <c r="BG417" i="1"/>
  <c r="L418" i="1"/>
  <c r="L416" i="1" s="1"/>
  <c r="T418" i="1"/>
  <c r="X418" i="1"/>
  <c r="AB418" i="1" s="1"/>
  <c r="AF418" i="1" s="1"/>
  <c r="AJ418" i="1" s="1"/>
  <c r="AN418" i="1" s="1"/>
  <c r="AR418" i="1" s="1"/>
  <c r="BB418" i="1"/>
  <c r="BB416" i="1" s="1"/>
  <c r="BE418" i="1"/>
  <c r="BF418" i="1"/>
  <c r="BG418" i="1"/>
  <c r="BH418" i="1"/>
  <c r="L419" i="1"/>
  <c r="T419" i="1"/>
  <c r="X419" i="1" s="1"/>
  <c r="AB419" i="1" s="1"/>
  <c r="AF419" i="1" s="1"/>
  <c r="AJ419" i="1" s="1"/>
  <c r="AN419" i="1" s="1"/>
  <c r="AR419" i="1" s="1"/>
  <c r="BB419" i="1"/>
  <c r="BE419" i="1"/>
  <c r="BF419" i="1" s="1"/>
  <c r="BG419" i="1"/>
  <c r="L420" i="1"/>
  <c r="T420" i="1"/>
  <c r="X420" i="1"/>
  <c r="AB420" i="1" s="1"/>
  <c r="AF420" i="1" s="1"/>
  <c r="AJ420" i="1" s="1"/>
  <c r="AN420" i="1" s="1"/>
  <c r="AR420" i="1" s="1"/>
  <c r="BB420" i="1"/>
  <c r="BE420" i="1"/>
  <c r="BF420" i="1"/>
  <c r="BG420" i="1"/>
  <c r="BH420" i="1"/>
  <c r="L421" i="1"/>
  <c r="T421" i="1"/>
  <c r="X421" i="1" s="1"/>
  <c r="AB421" i="1" s="1"/>
  <c r="AF421" i="1" s="1"/>
  <c r="AJ421" i="1" s="1"/>
  <c r="AN421" i="1" s="1"/>
  <c r="AR421" i="1" s="1"/>
  <c r="BB421" i="1"/>
  <c r="BE421" i="1"/>
  <c r="BF421" i="1" s="1"/>
  <c r="BG421" i="1"/>
  <c r="BH421" i="1" s="1"/>
  <c r="L423" i="1"/>
  <c r="T423" i="1"/>
  <c r="X423" i="1" s="1"/>
  <c r="AB423" i="1" s="1"/>
  <c r="AF423" i="1" s="1"/>
  <c r="AJ423" i="1" s="1"/>
  <c r="AN423" i="1" s="1"/>
  <c r="AR423" i="1" s="1"/>
  <c r="BB423" i="1"/>
  <c r="BE423" i="1"/>
  <c r="BF423" i="1" s="1"/>
  <c r="BH423" i="1" s="1"/>
  <c r="E425" i="1"/>
  <c r="E424" i="1" s="1"/>
  <c r="E422" i="1" s="1"/>
  <c r="G425" i="1"/>
  <c r="I425" i="1"/>
  <c r="K425" i="1"/>
  <c r="M425" i="1"/>
  <c r="O425" i="1"/>
  <c r="Q425" i="1"/>
  <c r="S425" i="1"/>
  <c r="U425" i="1"/>
  <c r="W425" i="1"/>
  <c r="Y425" i="1"/>
  <c r="AA425" i="1"/>
  <c r="AC425" i="1"/>
  <c r="AE425" i="1"/>
  <c r="AG425" i="1"/>
  <c r="AI425" i="1"/>
  <c r="AK425" i="1"/>
  <c r="AM425" i="1"/>
  <c r="AO425" i="1"/>
  <c r="AQ425" i="1"/>
  <c r="AS425" i="1"/>
  <c r="AU425" i="1"/>
  <c r="AW425" i="1"/>
  <c r="E426" i="1"/>
  <c r="F426" i="1"/>
  <c r="F425" i="1" s="1"/>
  <c r="G426" i="1"/>
  <c r="H426" i="1"/>
  <c r="H425" i="1" s="1"/>
  <c r="I426" i="1"/>
  <c r="J426" i="1"/>
  <c r="J425" i="1" s="1"/>
  <c r="K426" i="1"/>
  <c r="M426" i="1"/>
  <c r="N426" i="1"/>
  <c r="N425" i="1" s="1"/>
  <c r="O426" i="1"/>
  <c r="P426" i="1"/>
  <c r="P425" i="1" s="1"/>
  <c r="Q426" i="1"/>
  <c r="R426" i="1"/>
  <c r="R425" i="1" s="1"/>
  <c r="S426" i="1"/>
  <c r="U426" i="1"/>
  <c r="V426" i="1"/>
  <c r="V425" i="1" s="1"/>
  <c r="W426" i="1"/>
  <c r="Y426" i="1"/>
  <c r="Z426" i="1"/>
  <c r="Z425" i="1" s="1"/>
  <c r="AA426" i="1"/>
  <c r="AC426" i="1"/>
  <c r="AD426" i="1"/>
  <c r="AD425" i="1" s="1"/>
  <c r="AE426" i="1"/>
  <c r="AG426" i="1"/>
  <c r="AH426" i="1"/>
  <c r="AH425" i="1" s="1"/>
  <c r="AI426" i="1"/>
  <c r="AK426" i="1"/>
  <c r="AL426" i="1"/>
  <c r="AL425" i="1" s="1"/>
  <c r="AM426" i="1"/>
  <c r="AO426" i="1"/>
  <c r="AP426" i="1"/>
  <c r="AP425" i="1" s="1"/>
  <c r="AQ426" i="1"/>
  <c r="AS426" i="1"/>
  <c r="AT426" i="1"/>
  <c r="AT425" i="1" s="1"/>
  <c r="AU426" i="1"/>
  <c r="AV426" i="1"/>
  <c r="AV425" i="1" s="1"/>
  <c r="AW426" i="1"/>
  <c r="AX426" i="1"/>
  <c r="AX425" i="1" s="1"/>
  <c r="AY426" i="1"/>
  <c r="AY425" i="1" s="1"/>
  <c r="AZ426" i="1"/>
  <c r="AZ425" i="1" s="1"/>
  <c r="BA426" i="1"/>
  <c r="BA425" i="1" s="1"/>
  <c r="BB426" i="1"/>
  <c r="BB425" i="1" s="1"/>
  <c r="BG426" i="1"/>
  <c r="BG425" i="1" s="1"/>
  <c r="L427" i="1"/>
  <c r="T427" i="1"/>
  <c r="X427" i="1" s="1"/>
  <c r="BB427" i="1"/>
  <c r="BE427" i="1"/>
  <c r="BE426" i="1" s="1"/>
  <c r="BE425" i="1" s="1"/>
  <c r="L428" i="1"/>
  <c r="L426" i="1" s="1"/>
  <c r="L425" i="1" s="1"/>
  <c r="T428" i="1"/>
  <c r="X428" i="1" s="1"/>
  <c r="AB428" i="1" s="1"/>
  <c r="AF428" i="1" s="1"/>
  <c r="AJ428" i="1" s="1"/>
  <c r="AN428" i="1" s="1"/>
  <c r="AR428" i="1" s="1"/>
  <c r="BB428" i="1"/>
  <c r="BE428" i="1"/>
  <c r="BF428" i="1" s="1"/>
  <c r="BH428" i="1" s="1"/>
  <c r="L429" i="1"/>
  <c r="T429" i="1"/>
  <c r="X429" i="1" s="1"/>
  <c r="AB429" i="1" s="1"/>
  <c r="AF429" i="1" s="1"/>
  <c r="AJ429" i="1" s="1"/>
  <c r="AN429" i="1" s="1"/>
  <c r="AR429" i="1" s="1"/>
  <c r="BB429" i="1"/>
  <c r="BE429" i="1"/>
  <c r="BF429" i="1" s="1"/>
  <c r="BH429" i="1" s="1"/>
  <c r="E430" i="1"/>
  <c r="F430" i="1"/>
  <c r="G430" i="1"/>
  <c r="H430" i="1"/>
  <c r="I430" i="1"/>
  <c r="J430" i="1"/>
  <c r="K430" i="1"/>
  <c r="M430" i="1"/>
  <c r="N430" i="1"/>
  <c r="O430" i="1"/>
  <c r="P430" i="1"/>
  <c r="Q430" i="1"/>
  <c r="R430" i="1"/>
  <c r="S430" i="1"/>
  <c r="U430" i="1"/>
  <c r="V430" i="1"/>
  <c r="W430" i="1"/>
  <c r="Y430" i="1"/>
  <c r="Z430" i="1"/>
  <c r="AA430" i="1"/>
  <c r="AC430" i="1"/>
  <c r="AD430" i="1"/>
  <c r="AE430" i="1"/>
  <c r="AG430" i="1"/>
  <c r="AH430" i="1"/>
  <c r="AI430" i="1"/>
  <c r="AK430" i="1"/>
  <c r="AL430" i="1"/>
  <c r="AM430" i="1"/>
  <c r="AO430" i="1"/>
  <c r="AP430" i="1"/>
  <c r="AQ430" i="1"/>
  <c r="AS430" i="1"/>
  <c r="AT430" i="1"/>
  <c r="AU430" i="1"/>
  <c r="AV430" i="1"/>
  <c r="AW430" i="1"/>
  <c r="AX430" i="1"/>
  <c r="AY430" i="1"/>
  <c r="AZ430" i="1"/>
  <c r="BA430" i="1"/>
  <c r="L431" i="1"/>
  <c r="T431" i="1"/>
  <c r="X431" i="1" s="1"/>
  <c r="BB431" i="1"/>
  <c r="BE431" i="1"/>
  <c r="L432" i="1"/>
  <c r="T432" i="1"/>
  <c r="X432" i="1" s="1"/>
  <c r="AB432" i="1" s="1"/>
  <c r="AF432" i="1" s="1"/>
  <c r="AJ432" i="1" s="1"/>
  <c r="AN432" i="1" s="1"/>
  <c r="AR432" i="1" s="1"/>
  <c r="BB432" i="1"/>
  <c r="BE432" i="1"/>
  <c r="BF432" i="1" s="1"/>
  <c r="BG432" i="1"/>
  <c r="L433" i="1"/>
  <c r="T433" i="1"/>
  <c r="X433" i="1"/>
  <c r="AB433" i="1" s="1"/>
  <c r="AF433" i="1" s="1"/>
  <c r="AJ433" i="1" s="1"/>
  <c r="AN433" i="1" s="1"/>
  <c r="AR433" i="1" s="1"/>
  <c r="BB433" i="1"/>
  <c r="BE433" i="1"/>
  <c r="BF433" i="1" s="1"/>
  <c r="BG433" i="1"/>
  <c r="BH433" i="1" s="1"/>
  <c r="L434" i="1"/>
  <c r="T434" i="1"/>
  <c r="X434" i="1" s="1"/>
  <c r="AB434" i="1" s="1"/>
  <c r="AF434" i="1" s="1"/>
  <c r="AJ434" i="1" s="1"/>
  <c r="AN434" i="1" s="1"/>
  <c r="AR434" i="1" s="1"/>
  <c r="BB434" i="1"/>
  <c r="BE434" i="1"/>
  <c r="BG434" i="1"/>
  <c r="L435" i="1"/>
  <c r="T435" i="1"/>
  <c r="X435" i="1" s="1"/>
  <c r="AB435" i="1" s="1"/>
  <c r="AF435" i="1" s="1"/>
  <c r="AJ435" i="1" s="1"/>
  <c r="AN435" i="1" s="1"/>
  <c r="AR435" i="1" s="1"/>
  <c r="BB435" i="1"/>
  <c r="BE435" i="1"/>
  <c r="BF435" i="1"/>
  <c r="BG435" i="1"/>
  <c r="BH435" i="1"/>
  <c r="L436" i="1"/>
  <c r="T436" i="1"/>
  <c r="X436" i="1" s="1"/>
  <c r="AB436" i="1" s="1"/>
  <c r="AF436" i="1" s="1"/>
  <c r="AJ436" i="1" s="1"/>
  <c r="AN436" i="1" s="1"/>
  <c r="AR436" i="1" s="1"/>
  <c r="BB436" i="1"/>
  <c r="BE436" i="1"/>
  <c r="BF436" i="1" s="1"/>
  <c r="BH436" i="1" s="1"/>
  <c r="L437" i="1"/>
  <c r="T437" i="1"/>
  <c r="X437" i="1" s="1"/>
  <c r="AB437" i="1" s="1"/>
  <c r="AF437" i="1" s="1"/>
  <c r="AJ437" i="1" s="1"/>
  <c r="AN437" i="1" s="1"/>
  <c r="AR437" i="1" s="1"/>
  <c r="BB437" i="1"/>
  <c r="BE437" i="1"/>
  <c r="BF437" i="1" s="1"/>
  <c r="BH437" i="1" s="1"/>
  <c r="L438" i="1"/>
  <c r="T438" i="1"/>
  <c r="X438" i="1" s="1"/>
  <c r="AB438" i="1" s="1"/>
  <c r="AF438" i="1" s="1"/>
  <c r="AJ438" i="1" s="1"/>
  <c r="AN438" i="1" s="1"/>
  <c r="AR438" i="1" s="1"/>
  <c r="BB438" i="1"/>
  <c r="BE438" i="1"/>
  <c r="BF438" i="1" s="1"/>
  <c r="BH438" i="1" s="1"/>
  <c r="L439" i="1"/>
  <c r="T439" i="1"/>
  <c r="X439" i="1" s="1"/>
  <c r="AB439" i="1" s="1"/>
  <c r="AF439" i="1" s="1"/>
  <c r="AJ439" i="1" s="1"/>
  <c r="AN439" i="1" s="1"/>
  <c r="AR439" i="1" s="1"/>
  <c r="BB439" i="1"/>
  <c r="BE439" i="1"/>
  <c r="BF439" i="1" s="1"/>
  <c r="BH439" i="1" s="1"/>
  <c r="L440" i="1"/>
  <c r="T440" i="1"/>
  <c r="X440" i="1" s="1"/>
  <c r="AB440" i="1" s="1"/>
  <c r="AF440" i="1" s="1"/>
  <c r="AJ440" i="1" s="1"/>
  <c r="AN440" i="1" s="1"/>
  <c r="AR440" i="1" s="1"/>
  <c r="BB440" i="1"/>
  <c r="BE440" i="1"/>
  <c r="BF440" i="1" s="1"/>
  <c r="BG440" i="1"/>
  <c r="L441" i="1"/>
  <c r="T441" i="1"/>
  <c r="X441" i="1"/>
  <c r="AB441" i="1" s="1"/>
  <c r="AF441" i="1" s="1"/>
  <c r="AJ441" i="1" s="1"/>
  <c r="AN441" i="1" s="1"/>
  <c r="AR441" i="1" s="1"/>
  <c r="BB441" i="1"/>
  <c r="BE441" i="1"/>
  <c r="BF441" i="1" s="1"/>
  <c r="BH441" i="1" s="1"/>
  <c r="L442" i="1"/>
  <c r="T442" i="1"/>
  <c r="X442" i="1"/>
  <c r="AB442" i="1" s="1"/>
  <c r="AF442" i="1" s="1"/>
  <c r="AJ442" i="1" s="1"/>
  <c r="AN442" i="1" s="1"/>
  <c r="AR442" i="1" s="1"/>
  <c r="BB442" i="1"/>
  <c r="BE442" i="1"/>
  <c r="BF442" i="1" s="1"/>
  <c r="BG442" i="1"/>
  <c r="BH442" i="1" s="1"/>
  <c r="L443" i="1"/>
  <c r="T443" i="1"/>
  <c r="X443" i="1" s="1"/>
  <c r="AB443" i="1" s="1"/>
  <c r="AF443" i="1" s="1"/>
  <c r="AJ443" i="1" s="1"/>
  <c r="AN443" i="1" s="1"/>
  <c r="AR443" i="1" s="1"/>
  <c r="BB443" i="1"/>
  <c r="BE443" i="1"/>
  <c r="BG443" i="1"/>
  <c r="E447" i="1"/>
  <c r="F447" i="1"/>
  <c r="F446" i="1" s="1"/>
  <c r="G447" i="1"/>
  <c r="G446" i="1" s="1"/>
  <c r="G445" i="1" s="1"/>
  <c r="H447" i="1"/>
  <c r="H446" i="1" s="1"/>
  <c r="I447" i="1"/>
  <c r="I446" i="1" s="1"/>
  <c r="I445" i="1" s="1"/>
  <c r="J447" i="1"/>
  <c r="J446" i="1" s="1"/>
  <c r="K447" i="1"/>
  <c r="K446" i="1" s="1"/>
  <c r="K445" i="1" s="1"/>
  <c r="L447" i="1"/>
  <c r="L446" i="1" s="1"/>
  <c r="M447" i="1"/>
  <c r="M446" i="1" s="1"/>
  <c r="M445" i="1" s="1"/>
  <c r="N447" i="1"/>
  <c r="N446" i="1" s="1"/>
  <c r="O447" i="1"/>
  <c r="O446" i="1" s="1"/>
  <c r="O445" i="1" s="1"/>
  <c r="P447" i="1"/>
  <c r="P446" i="1" s="1"/>
  <c r="Q447" i="1"/>
  <c r="Q446" i="1" s="1"/>
  <c r="Q445" i="1" s="1"/>
  <c r="R447" i="1"/>
  <c r="R446" i="1" s="1"/>
  <c r="U447" i="1"/>
  <c r="U446" i="1" s="1"/>
  <c r="U445" i="1" s="1"/>
  <c r="V447" i="1"/>
  <c r="V446" i="1" s="1"/>
  <c r="W447" i="1"/>
  <c r="W446" i="1" s="1"/>
  <c r="W445" i="1" s="1"/>
  <c r="Y447" i="1"/>
  <c r="Y446" i="1" s="1"/>
  <c r="Z447" i="1"/>
  <c r="Z446" i="1" s="1"/>
  <c r="Z445" i="1" s="1"/>
  <c r="AA447" i="1"/>
  <c r="AA446" i="1" s="1"/>
  <c r="AC447" i="1"/>
  <c r="AC446" i="1" s="1"/>
  <c r="AC445" i="1" s="1"/>
  <c r="AD447" i="1"/>
  <c r="AD446" i="1" s="1"/>
  <c r="AE447" i="1"/>
  <c r="AE446" i="1" s="1"/>
  <c r="AE445" i="1" s="1"/>
  <c r="AG447" i="1"/>
  <c r="AG446" i="1" s="1"/>
  <c r="AH447" i="1"/>
  <c r="AH446" i="1" s="1"/>
  <c r="AH445" i="1" s="1"/>
  <c r="AI447" i="1"/>
  <c r="AI446" i="1" s="1"/>
  <c r="AK447" i="1"/>
  <c r="AK446" i="1" s="1"/>
  <c r="AK445" i="1" s="1"/>
  <c r="AL447" i="1"/>
  <c r="AL446" i="1" s="1"/>
  <c r="AM447" i="1"/>
  <c r="AM446" i="1" s="1"/>
  <c r="AM445" i="1" s="1"/>
  <c r="AO447" i="1"/>
  <c r="AO446" i="1" s="1"/>
  <c r="AP447" i="1"/>
  <c r="AP446" i="1" s="1"/>
  <c r="AP445" i="1" s="1"/>
  <c r="AQ447" i="1"/>
  <c r="AQ446" i="1" s="1"/>
  <c r="AS447" i="1"/>
  <c r="AS446" i="1" s="1"/>
  <c r="AS445" i="1" s="1"/>
  <c r="AT447" i="1"/>
  <c r="AT446" i="1" s="1"/>
  <c r="AU447" i="1"/>
  <c r="AU446" i="1" s="1"/>
  <c r="AU445" i="1" s="1"/>
  <c r="AV447" i="1"/>
  <c r="AV446" i="1" s="1"/>
  <c r="AW447" i="1"/>
  <c r="AW446" i="1" s="1"/>
  <c r="AW445" i="1" s="1"/>
  <c r="AX447" i="1"/>
  <c r="AX446" i="1" s="1"/>
  <c r="AX445" i="1" s="1"/>
  <c r="AX444" i="1" s="1"/>
  <c r="AY447" i="1"/>
  <c r="AY446" i="1" s="1"/>
  <c r="AY445" i="1" s="1"/>
  <c r="AY444" i="1" s="1"/>
  <c r="AZ447" i="1"/>
  <c r="AZ446" i="1" s="1"/>
  <c r="AZ445" i="1" s="1"/>
  <c r="AZ444" i="1" s="1"/>
  <c r="BA447" i="1"/>
  <c r="BA446" i="1" s="1"/>
  <c r="BA445" i="1" s="1"/>
  <c r="BA444" i="1" s="1"/>
  <c r="BC447" i="1"/>
  <c r="BD447" i="1"/>
  <c r="BB448" i="1"/>
  <c r="BG448" i="1"/>
  <c r="BB449" i="1"/>
  <c r="BB450" i="1"/>
  <c r="BG450" i="1"/>
  <c r="BB451" i="1"/>
  <c r="BG451" i="1"/>
  <c r="BB452" i="1"/>
  <c r="BB453" i="1"/>
  <c r="BG453" i="1"/>
  <c r="BB454" i="1"/>
  <c r="BB455" i="1"/>
  <c r="E457" i="1"/>
  <c r="E456" i="1" s="1"/>
  <c r="F457" i="1"/>
  <c r="F456" i="1" s="1"/>
  <c r="G457" i="1"/>
  <c r="G456" i="1" s="1"/>
  <c r="H457" i="1"/>
  <c r="H456" i="1" s="1"/>
  <c r="I457" i="1"/>
  <c r="I456" i="1" s="1"/>
  <c r="J457" i="1"/>
  <c r="J456" i="1" s="1"/>
  <c r="K457" i="1"/>
  <c r="K456" i="1" s="1"/>
  <c r="L457" i="1"/>
  <c r="L456" i="1" s="1"/>
  <c r="M457" i="1"/>
  <c r="M456" i="1" s="1"/>
  <c r="N457" i="1"/>
  <c r="N456" i="1" s="1"/>
  <c r="O457" i="1"/>
  <c r="O456" i="1" s="1"/>
  <c r="P457" i="1"/>
  <c r="P456" i="1" s="1"/>
  <c r="Q457" i="1"/>
  <c r="Q456" i="1" s="1"/>
  <c r="R457" i="1"/>
  <c r="R456" i="1" s="1"/>
  <c r="U457" i="1"/>
  <c r="U456" i="1" s="1"/>
  <c r="V457" i="1"/>
  <c r="V456" i="1" s="1"/>
  <c r="W457" i="1"/>
  <c r="W456" i="1" s="1"/>
  <c r="Y457" i="1"/>
  <c r="Y456" i="1" s="1"/>
  <c r="Z457" i="1"/>
  <c r="Z456" i="1" s="1"/>
  <c r="AA457" i="1"/>
  <c r="AA456" i="1" s="1"/>
  <c r="AC457" i="1"/>
  <c r="AC456" i="1" s="1"/>
  <c r="AD457" i="1"/>
  <c r="AD456" i="1" s="1"/>
  <c r="AE457" i="1"/>
  <c r="AE456" i="1" s="1"/>
  <c r="AG457" i="1"/>
  <c r="AG456" i="1" s="1"/>
  <c r="AH457" i="1"/>
  <c r="AH456" i="1" s="1"/>
  <c r="AI457" i="1"/>
  <c r="AI456" i="1" s="1"/>
  <c r="AK457" i="1"/>
  <c r="AK456" i="1" s="1"/>
  <c r="AL457" i="1"/>
  <c r="AL456" i="1" s="1"/>
  <c r="AM457" i="1"/>
  <c r="AM456" i="1" s="1"/>
  <c r="AO457" i="1"/>
  <c r="AO456" i="1" s="1"/>
  <c r="AP457" i="1"/>
  <c r="AP456" i="1" s="1"/>
  <c r="AQ457" i="1"/>
  <c r="AQ456" i="1" s="1"/>
  <c r="AS457" i="1"/>
  <c r="AS456" i="1" s="1"/>
  <c r="AT457" i="1"/>
  <c r="AT456" i="1" s="1"/>
  <c r="AU457" i="1"/>
  <c r="AU456" i="1" s="1"/>
  <c r="AV457" i="1"/>
  <c r="AV456" i="1" s="1"/>
  <c r="AW457" i="1"/>
  <c r="AW456" i="1" s="1"/>
  <c r="BC457" i="1"/>
  <c r="BD457" i="1"/>
  <c r="BB458" i="1"/>
  <c r="BG458" i="1"/>
  <c r="BG457" i="1" s="1"/>
  <c r="BB459" i="1"/>
  <c r="BB460" i="1"/>
  <c r="BG460" i="1"/>
  <c r="BB461" i="1"/>
  <c r="BG461" i="1"/>
  <c r="BB462" i="1"/>
  <c r="BG462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U463" i="1"/>
  <c r="V463" i="1"/>
  <c r="W463" i="1"/>
  <c r="Y463" i="1"/>
  <c r="Z463" i="1"/>
  <c r="AA463" i="1"/>
  <c r="AC463" i="1"/>
  <c r="AD463" i="1"/>
  <c r="AE463" i="1"/>
  <c r="AG463" i="1"/>
  <c r="AH463" i="1"/>
  <c r="AI463" i="1"/>
  <c r="AK463" i="1"/>
  <c r="AL463" i="1"/>
  <c r="AM463" i="1"/>
  <c r="AO463" i="1"/>
  <c r="AP463" i="1"/>
  <c r="AQ463" i="1"/>
  <c r="AS463" i="1"/>
  <c r="AT463" i="1"/>
  <c r="AU463" i="1"/>
  <c r="AV463" i="1"/>
  <c r="AW463" i="1"/>
  <c r="BC463" i="1"/>
  <c r="BD463" i="1"/>
  <c r="BB464" i="1"/>
  <c r="BG464" i="1"/>
  <c r="BB465" i="1"/>
  <c r="BG465" i="1"/>
  <c r="BB466" i="1"/>
  <c r="BB470" i="1"/>
  <c r="BB471" i="1"/>
  <c r="BG471" i="1"/>
  <c r="BB472" i="1"/>
  <c r="BB473" i="1"/>
  <c r="E474" i="1"/>
  <c r="E469" i="1" s="1"/>
  <c r="E468" i="1" s="1"/>
  <c r="G474" i="1"/>
  <c r="G469" i="1" s="1"/>
  <c r="G468" i="1" s="1"/>
  <c r="K474" i="1"/>
  <c r="K469" i="1" s="1"/>
  <c r="K468" i="1" s="1"/>
  <c r="O474" i="1"/>
  <c r="O469" i="1" s="1"/>
  <c r="O468" i="1" s="1"/>
  <c r="U474" i="1"/>
  <c r="U469" i="1" s="1"/>
  <c r="U468" i="1" s="1"/>
  <c r="AC474" i="1"/>
  <c r="AC469" i="1" s="1"/>
  <c r="AC468" i="1" s="1"/>
  <c r="AK474" i="1"/>
  <c r="AK469" i="1" s="1"/>
  <c r="AK468" i="1" s="1"/>
  <c r="AS474" i="1"/>
  <c r="AS469" i="1" s="1"/>
  <c r="AS468" i="1" s="1"/>
  <c r="AW474" i="1"/>
  <c r="AW469" i="1" s="1"/>
  <c r="AW468" i="1" s="1"/>
  <c r="E475" i="1"/>
  <c r="F475" i="1"/>
  <c r="F474" i="1" s="1"/>
  <c r="F469" i="1" s="1"/>
  <c r="F468" i="1" s="1"/>
  <c r="G475" i="1"/>
  <c r="H475" i="1"/>
  <c r="H474" i="1" s="1"/>
  <c r="H469" i="1" s="1"/>
  <c r="H468" i="1" s="1"/>
  <c r="I475" i="1"/>
  <c r="I474" i="1" s="1"/>
  <c r="I469" i="1" s="1"/>
  <c r="I468" i="1" s="1"/>
  <c r="J475" i="1"/>
  <c r="J474" i="1" s="1"/>
  <c r="J469" i="1" s="1"/>
  <c r="J468" i="1" s="1"/>
  <c r="K475" i="1"/>
  <c r="L475" i="1"/>
  <c r="L474" i="1" s="1"/>
  <c r="L469" i="1" s="1"/>
  <c r="L468" i="1" s="1"/>
  <c r="M475" i="1"/>
  <c r="M474" i="1" s="1"/>
  <c r="M469" i="1" s="1"/>
  <c r="M468" i="1" s="1"/>
  <c r="N475" i="1"/>
  <c r="N474" i="1" s="1"/>
  <c r="N469" i="1" s="1"/>
  <c r="N468" i="1" s="1"/>
  <c r="O475" i="1"/>
  <c r="P475" i="1"/>
  <c r="P474" i="1" s="1"/>
  <c r="P469" i="1" s="1"/>
  <c r="P468" i="1" s="1"/>
  <c r="Q475" i="1"/>
  <c r="Q474" i="1" s="1"/>
  <c r="Q469" i="1" s="1"/>
  <c r="Q468" i="1" s="1"/>
  <c r="R475" i="1"/>
  <c r="R474" i="1" s="1"/>
  <c r="R469" i="1" s="1"/>
  <c r="R468" i="1" s="1"/>
  <c r="U475" i="1"/>
  <c r="V475" i="1"/>
  <c r="V474" i="1" s="1"/>
  <c r="V469" i="1" s="1"/>
  <c r="V468" i="1" s="1"/>
  <c r="W475" i="1"/>
  <c r="W474" i="1" s="1"/>
  <c r="W469" i="1" s="1"/>
  <c r="W468" i="1" s="1"/>
  <c r="Y475" i="1"/>
  <c r="Y474" i="1" s="1"/>
  <c r="Y469" i="1" s="1"/>
  <c r="Y468" i="1" s="1"/>
  <c r="Z475" i="1"/>
  <c r="Z474" i="1" s="1"/>
  <c r="Z469" i="1" s="1"/>
  <c r="Z468" i="1" s="1"/>
  <c r="AA475" i="1"/>
  <c r="AA474" i="1" s="1"/>
  <c r="AA469" i="1" s="1"/>
  <c r="AA468" i="1" s="1"/>
  <c r="AC475" i="1"/>
  <c r="AD475" i="1"/>
  <c r="AD474" i="1" s="1"/>
  <c r="AD469" i="1" s="1"/>
  <c r="AD468" i="1" s="1"/>
  <c r="AE475" i="1"/>
  <c r="AE474" i="1" s="1"/>
  <c r="AE469" i="1" s="1"/>
  <c r="AE468" i="1" s="1"/>
  <c r="AG475" i="1"/>
  <c r="AG474" i="1" s="1"/>
  <c r="AG469" i="1" s="1"/>
  <c r="AG468" i="1" s="1"/>
  <c r="AH475" i="1"/>
  <c r="AH474" i="1" s="1"/>
  <c r="AH469" i="1" s="1"/>
  <c r="AH468" i="1" s="1"/>
  <c r="AI475" i="1"/>
  <c r="AI474" i="1" s="1"/>
  <c r="AI469" i="1" s="1"/>
  <c r="AI468" i="1" s="1"/>
  <c r="AK475" i="1"/>
  <c r="AL475" i="1"/>
  <c r="AL474" i="1" s="1"/>
  <c r="AL469" i="1" s="1"/>
  <c r="AL468" i="1" s="1"/>
  <c r="AM475" i="1"/>
  <c r="AM474" i="1" s="1"/>
  <c r="AM469" i="1" s="1"/>
  <c r="AM468" i="1" s="1"/>
  <c r="AO475" i="1"/>
  <c r="AO474" i="1" s="1"/>
  <c r="AO469" i="1" s="1"/>
  <c r="AO468" i="1" s="1"/>
  <c r="AP475" i="1"/>
  <c r="AP474" i="1" s="1"/>
  <c r="AP469" i="1" s="1"/>
  <c r="AP468" i="1" s="1"/>
  <c r="AQ475" i="1"/>
  <c r="AQ474" i="1" s="1"/>
  <c r="AQ469" i="1" s="1"/>
  <c r="AQ468" i="1" s="1"/>
  <c r="AS475" i="1"/>
  <c r="AT475" i="1"/>
  <c r="AT474" i="1" s="1"/>
  <c r="AT469" i="1" s="1"/>
  <c r="AT468" i="1" s="1"/>
  <c r="AU475" i="1"/>
  <c r="AU474" i="1" s="1"/>
  <c r="AU469" i="1" s="1"/>
  <c r="AU468" i="1" s="1"/>
  <c r="AV475" i="1"/>
  <c r="AV474" i="1" s="1"/>
  <c r="AV469" i="1" s="1"/>
  <c r="AV468" i="1" s="1"/>
  <c r="AV467" i="1" s="1"/>
  <c r="AW475" i="1"/>
  <c r="BB475" i="1"/>
  <c r="BG475" i="1"/>
  <c r="BG474" i="1" s="1"/>
  <c r="BB476" i="1"/>
  <c r="E478" i="1"/>
  <c r="E477" i="1" s="1"/>
  <c r="F478" i="1"/>
  <c r="G478" i="1"/>
  <c r="G477" i="1" s="1"/>
  <c r="H478" i="1"/>
  <c r="I478" i="1"/>
  <c r="I477" i="1" s="1"/>
  <c r="J478" i="1"/>
  <c r="K478" i="1"/>
  <c r="K477" i="1" s="1"/>
  <c r="L478" i="1"/>
  <c r="M478" i="1"/>
  <c r="M477" i="1" s="1"/>
  <c r="N478" i="1"/>
  <c r="O478" i="1"/>
  <c r="O477" i="1" s="1"/>
  <c r="P478" i="1"/>
  <c r="Q478" i="1"/>
  <c r="Q477" i="1" s="1"/>
  <c r="R478" i="1"/>
  <c r="U478" i="1"/>
  <c r="U477" i="1" s="1"/>
  <c r="V478" i="1"/>
  <c r="W478" i="1"/>
  <c r="W477" i="1" s="1"/>
  <c r="Y478" i="1"/>
  <c r="Y477" i="1" s="1"/>
  <c r="Z478" i="1"/>
  <c r="AA478" i="1"/>
  <c r="AA477" i="1" s="1"/>
  <c r="AC478" i="1"/>
  <c r="AC477" i="1" s="1"/>
  <c r="AD478" i="1"/>
  <c r="AE478" i="1"/>
  <c r="AE477" i="1" s="1"/>
  <c r="AG478" i="1"/>
  <c r="AG477" i="1" s="1"/>
  <c r="AH478" i="1"/>
  <c r="AI478" i="1"/>
  <c r="AI477" i="1" s="1"/>
  <c r="AK478" i="1"/>
  <c r="AK477" i="1" s="1"/>
  <c r="AL478" i="1"/>
  <c r="AM478" i="1"/>
  <c r="AM477" i="1" s="1"/>
  <c r="AO478" i="1"/>
  <c r="AO477" i="1" s="1"/>
  <c r="AP478" i="1"/>
  <c r="AQ478" i="1"/>
  <c r="AQ477" i="1" s="1"/>
  <c r="AS478" i="1"/>
  <c r="AS477" i="1" s="1"/>
  <c r="AT478" i="1"/>
  <c r="AU478" i="1"/>
  <c r="AU477" i="1" s="1"/>
  <c r="AV478" i="1"/>
  <c r="AW478" i="1"/>
  <c r="AW477" i="1" s="1"/>
  <c r="BB479" i="1"/>
  <c r="BG479" i="1"/>
  <c r="BG478" i="1" s="1"/>
  <c r="BB480" i="1"/>
  <c r="BG480" i="1"/>
  <c r="BB481" i="1"/>
  <c r="BB482" i="1"/>
  <c r="BG482" i="1"/>
  <c r="BB483" i="1"/>
  <c r="BG483" i="1"/>
  <c r="BB484" i="1"/>
  <c r="E485" i="1"/>
  <c r="F485" i="1"/>
  <c r="F477" i="1" s="1"/>
  <c r="G485" i="1"/>
  <c r="H485" i="1"/>
  <c r="H477" i="1" s="1"/>
  <c r="I485" i="1"/>
  <c r="J485" i="1"/>
  <c r="J477" i="1" s="1"/>
  <c r="K485" i="1"/>
  <c r="L485" i="1"/>
  <c r="L477" i="1" s="1"/>
  <c r="M485" i="1"/>
  <c r="N485" i="1"/>
  <c r="N477" i="1" s="1"/>
  <c r="O485" i="1"/>
  <c r="P485" i="1"/>
  <c r="P477" i="1" s="1"/>
  <c r="Q485" i="1"/>
  <c r="R485" i="1"/>
  <c r="R477" i="1" s="1"/>
  <c r="U485" i="1"/>
  <c r="V485" i="1"/>
  <c r="V477" i="1" s="1"/>
  <c r="W485" i="1"/>
  <c r="Y485" i="1"/>
  <c r="Z485" i="1"/>
  <c r="Z477" i="1" s="1"/>
  <c r="AA485" i="1"/>
  <c r="AC485" i="1"/>
  <c r="AD485" i="1"/>
  <c r="AD477" i="1" s="1"/>
  <c r="AE485" i="1"/>
  <c r="AG485" i="1"/>
  <c r="AH485" i="1"/>
  <c r="AH477" i="1" s="1"/>
  <c r="AI485" i="1"/>
  <c r="AK485" i="1"/>
  <c r="AL485" i="1"/>
  <c r="AL477" i="1" s="1"/>
  <c r="AM485" i="1"/>
  <c r="AO485" i="1"/>
  <c r="AP485" i="1"/>
  <c r="AP477" i="1" s="1"/>
  <c r="AQ485" i="1"/>
  <c r="AS485" i="1"/>
  <c r="AT485" i="1"/>
  <c r="AT477" i="1" s="1"/>
  <c r="AU485" i="1"/>
  <c r="AV485" i="1"/>
  <c r="AV477" i="1" s="1"/>
  <c r="AW485" i="1"/>
  <c r="BB486" i="1"/>
  <c r="BB487" i="1"/>
  <c r="BG487" i="1"/>
  <c r="BG485" i="1" s="1"/>
  <c r="BB488" i="1"/>
  <c r="BG488" i="1"/>
  <c r="E492" i="1"/>
  <c r="E491" i="1" s="1"/>
  <c r="G492" i="1"/>
  <c r="G491" i="1" s="1"/>
  <c r="I492" i="1"/>
  <c r="I491" i="1" s="1"/>
  <c r="K492" i="1"/>
  <c r="K491" i="1" s="1"/>
  <c r="M492" i="1"/>
  <c r="M491" i="1" s="1"/>
  <c r="O492" i="1"/>
  <c r="O491" i="1" s="1"/>
  <c r="Q492" i="1"/>
  <c r="Q491" i="1" s="1"/>
  <c r="U492" i="1"/>
  <c r="U491" i="1" s="1"/>
  <c r="W492" i="1"/>
  <c r="W491" i="1" s="1"/>
  <c r="Y492" i="1"/>
  <c r="Y491" i="1" s="1"/>
  <c r="AA492" i="1"/>
  <c r="AA491" i="1" s="1"/>
  <c r="AC492" i="1"/>
  <c r="AC491" i="1" s="1"/>
  <c r="AE492" i="1"/>
  <c r="AE491" i="1" s="1"/>
  <c r="AG492" i="1"/>
  <c r="AG491" i="1" s="1"/>
  <c r="AI492" i="1"/>
  <c r="AI491" i="1" s="1"/>
  <c r="AK492" i="1"/>
  <c r="AK491" i="1" s="1"/>
  <c r="AM492" i="1"/>
  <c r="AM491" i="1" s="1"/>
  <c r="AO492" i="1"/>
  <c r="AO491" i="1" s="1"/>
  <c r="AQ492" i="1"/>
  <c r="AQ491" i="1" s="1"/>
  <c r="AS492" i="1"/>
  <c r="AS491" i="1" s="1"/>
  <c r="AU492" i="1"/>
  <c r="AU491" i="1" s="1"/>
  <c r="E493" i="1"/>
  <c r="F493" i="1"/>
  <c r="F492" i="1" s="1"/>
  <c r="F491" i="1" s="1"/>
  <c r="G493" i="1"/>
  <c r="H493" i="1"/>
  <c r="H492" i="1" s="1"/>
  <c r="H491" i="1" s="1"/>
  <c r="I493" i="1"/>
  <c r="J493" i="1"/>
  <c r="J492" i="1" s="1"/>
  <c r="J491" i="1" s="1"/>
  <c r="K493" i="1"/>
  <c r="L493" i="1"/>
  <c r="L492" i="1" s="1"/>
  <c r="L491" i="1" s="1"/>
  <c r="M493" i="1"/>
  <c r="N493" i="1"/>
  <c r="N492" i="1" s="1"/>
  <c r="N491" i="1" s="1"/>
  <c r="O493" i="1"/>
  <c r="P493" i="1"/>
  <c r="P492" i="1" s="1"/>
  <c r="P491" i="1" s="1"/>
  <c r="Q493" i="1"/>
  <c r="R493" i="1"/>
  <c r="R492" i="1" s="1"/>
  <c r="R491" i="1" s="1"/>
  <c r="U493" i="1"/>
  <c r="V493" i="1"/>
  <c r="V492" i="1" s="1"/>
  <c r="V491" i="1" s="1"/>
  <c r="W493" i="1"/>
  <c r="Y493" i="1"/>
  <c r="Z493" i="1"/>
  <c r="Z492" i="1" s="1"/>
  <c r="Z491" i="1" s="1"/>
  <c r="AA493" i="1"/>
  <c r="AC493" i="1"/>
  <c r="AD493" i="1"/>
  <c r="AD492" i="1" s="1"/>
  <c r="AD491" i="1" s="1"/>
  <c r="AE493" i="1"/>
  <c r="AG493" i="1"/>
  <c r="AH493" i="1"/>
  <c r="AH492" i="1" s="1"/>
  <c r="AH491" i="1" s="1"/>
  <c r="AI493" i="1"/>
  <c r="AK493" i="1"/>
  <c r="AL493" i="1"/>
  <c r="AL492" i="1" s="1"/>
  <c r="AL491" i="1" s="1"/>
  <c r="AM493" i="1"/>
  <c r="AO493" i="1"/>
  <c r="AP493" i="1"/>
  <c r="AP492" i="1" s="1"/>
  <c r="AP491" i="1" s="1"/>
  <c r="AQ493" i="1"/>
  <c r="AS493" i="1"/>
  <c r="AT493" i="1"/>
  <c r="AT492" i="1" s="1"/>
  <c r="AT491" i="1" s="1"/>
  <c r="AU493" i="1"/>
  <c r="AV493" i="1"/>
  <c r="AV492" i="1" s="1"/>
  <c r="AV491" i="1" s="1"/>
  <c r="AW493" i="1"/>
  <c r="AW492" i="1" s="1"/>
  <c r="AW491" i="1" s="1"/>
  <c r="BG493" i="1"/>
  <c r="BG492" i="1" s="1"/>
  <c r="BB494" i="1"/>
  <c r="BB493" i="1" s="1"/>
  <c r="BB492" i="1" s="1"/>
  <c r="BB495" i="1"/>
  <c r="BB496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U497" i="1"/>
  <c r="V497" i="1"/>
  <c r="W497" i="1"/>
  <c r="Y497" i="1"/>
  <c r="Z497" i="1"/>
  <c r="AA497" i="1"/>
  <c r="AC497" i="1"/>
  <c r="AD497" i="1"/>
  <c r="AE497" i="1"/>
  <c r="AG497" i="1"/>
  <c r="AH497" i="1"/>
  <c r="AI497" i="1"/>
  <c r="AK497" i="1"/>
  <c r="AL497" i="1"/>
  <c r="AM497" i="1"/>
  <c r="AO497" i="1"/>
  <c r="AP497" i="1"/>
  <c r="AQ497" i="1"/>
  <c r="AS497" i="1"/>
  <c r="AT497" i="1"/>
  <c r="AU497" i="1"/>
  <c r="AV497" i="1"/>
  <c r="AW497" i="1"/>
  <c r="BG497" i="1"/>
  <c r="BB498" i="1"/>
  <c r="BB497" i="1" s="1"/>
  <c r="BB499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U500" i="1"/>
  <c r="V500" i="1"/>
  <c r="W500" i="1"/>
  <c r="Y500" i="1"/>
  <c r="Z500" i="1"/>
  <c r="AA500" i="1"/>
  <c r="AC500" i="1"/>
  <c r="AD500" i="1"/>
  <c r="AE500" i="1"/>
  <c r="AG500" i="1"/>
  <c r="AH500" i="1"/>
  <c r="AI500" i="1"/>
  <c r="AK500" i="1"/>
  <c r="AL500" i="1"/>
  <c r="AM500" i="1"/>
  <c r="AO500" i="1"/>
  <c r="AP500" i="1"/>
  <c r="AQ500" i="1"/>
  <c r="AS500" i="1"/>
  <c r="AT500" i="1"/>
  <c r="AU500" i="1"/>
  <c r="AV500" i="1"/>
  <c r="AW500" i="1"/>
  <c r="BG500" i="1"/>
  <c r="BB501" i="1"/>
  <c r="BB500" i="1" s="1"/>
  <c r="E504" i="1"/>
  <c r="E503" i="1" s="1"/>
  <c r="F504" i="1"/>
  <c r="F503" i="1" s="1"/>
  <c r="G504" i="1"/>
  <c r="G503" i="1" s="1"/>
  <c r="H504" i="1"/>
  <c r="H503" i="1" s="1"/>
  <c r="I504" i="1"/>
  <c r="I503" i="1" s="1"/>
  <c r="J504" i="1"/>
  <c r="J503" i="1" s="1"/>
  <c r="K504" i="1"/>
  <c r="K503" i="1" s="1"/>
  <c r="L504" i="1"/>
  <c r="L503" i="1" s="1"/>
  <c r="M504" i="1"/>
  <c r="M503" i="1" s="1"/>
  <c r="N504" i="1"/>
  <c r="N503" i="1" s="1"/>
  <c r="O504" i="1"/>
  <c r="O503" i="1" s="1"/>
  <c r="P504" i="1"/>
  <c r="P503" i="1" s="1"/>
  <c r="Q504" i="1"/>
  <c r="Q503" i="1" s="1"/>
  <c r="R504" i="1"/>
  <c r="R503" i="1" s="1"/>
  <c r="U504" i="1"/>
  <c r="U503" i="1" s="1"/>
  <c r="V504" i="1"/>
  <c r="V503" i="1" s="1"/>
  <c r="W504" i="1"/>
  <c r="W503" i="1" s="1"/>
  <c r="Y504" i="1"/>
  <c r="Y503" i="1" s="1"/>
  <c r="Z504" i="1"/>
  <c r="Z503" i="1" s="1"/>
  <c r="AA504" i="1"/>
  <c r="AA503" i="1" s="1"/>
  <c r="AC504" i="1"/>
  <c r="AC503" i="1" s="1"/>
  <c r="AD504" i="1"/>
  <c r="AD503" i="1" s="1"/>
  <c r="AE504" i="1"/>
  <c r="AE503" i="1" s="1"/>
  <c r="AG504" i="1"/>
  <c r="AG503" i="1" s="1"/>
  <c r="AH504" i="1"/>
  <c r="AH503" i="1" s="1"/>
  <c r="AI504" i="1"/>
  <c r="AI503" i="1" s="1"/>
  <c r="AK504" i="1"/>
  <c r="AK503" i="1" s="1"/>
  <c r="AL504" i="1"/>
  <c r="AL503" i="1" s="1"/>
  <c r="AM504" i="1"/>
  <c r="AM503" i="1" s="1"/>
  <c r="AO504" i="1"/>
  <c r="AO503" i="1" s="1"/>
  <c r="AP504" i="1"/>
  <c r="AP503" i="1" s="1"/>
  <c r="AQ504" i="1"/>
  <c r="AQ503" i="1" s="1"/>
  <c r="AS504" i="1"/>
  <c r="AS503" i="1" s="1"/>
  <c r="AT504" i="1"/>
  <c r="AT503" i="1" s="1"/>
  <c r="AU504" i="1"/>
  <c r="AU503" i="1" s="1"/>
  <c r="AV504" i="1"/>
  <c r="AV503" i="1" s="1"/>
  <c r="AW504" i="1"/>
  <c r="AW503" i="1" s="1"/>
  <c r="BB505" i="1"/>
  <c r="BB504" i="1" s="1"/>
  <c r="BB503" i="1" s="1"/>
  <c r="BB506" i="1"/>
  <c r="BB507" i="1"/>
  <c r="BG507" i="1"/>
  <c r="BG504" i="1" s="1"/>
  <c r="BB508" i="1"/>
  <c r="BG508" i="1"/>
  <c r="E512" i="1"/>
  <c r="F512" i="1"/>
  <c r="G512" i="1"/>
  <c r="G511" i="1" s="1"/>
  <c r="G510" i="1" s="1"/>
  <c r="G509" i="1" s="1"/>
  <c r="H512" i="1"/>
  <c r="I512" i="1"/>
  <c r="I511" i="1" s="1"/>
  <c r="I510" i="1" s="1"/>
  <c r="I509" i="1" s="1"/>
  <c r="J512" i="1"/>
  <c r="K512" i="1"/>
  <c r="K511" i="1" s="1"/>
  <c r="K510" i="1" s="1"/>
  <c r="K509" i="1" s="1"/>
  <c r="L512" i="1"/>
  <c r="M512" i="1"/>
  <c r="M511" i="1" s="1"/>
  <c r="M510" i="1" s="1"/>
  <c r="M509" i="1" s="1"/>
  <c r="N512" i="1"/>
  <c r="O512" i="1"/>
  <c r="O511" i="1" s="1"/>
  <c r="O510" i="1" s="1"/>
  <c r="O509" i="1" s="1"/>
  <c r="P512" i="1"/>
  <c r="Q512" i="1"/>
  <c r="Q511" i="1" s="1"/>
  <c r="Q510" i="1" s="1"/>
  <c r="Q509" i="1" s="1"/>
  <c r="R512" i="1"/>
  <c r="U512" i="1"/>
  <c r="U511" i="1" s="1"/>
  <c r="U510" i="1" s="1"/>
  <c r="U509" i="1" s="1"/>
  <c r="V512" i="1"/>
  <c r="W512" i="1"/>
  <c r="W511" i="1" s="1"/>
  <c r="W510" i="1" s="1"/>
  <c r="W509" i="1" s="1"/>
  <c r="Y512" i="1"/>
  <c r="Z512" i="1"/>
  <c r="Z511" i="1" s="1"/>
  <c r="Z510" i="1" s="1"/>
  <c r="Z509" i="1" s="1"/>
  <c r="AA512" i="1"/>
  <c r="AC512" i="1"/>
  <c r="AC511" i="1" s="1"/>
  <c r="AC510" i="1" s="1"/>
  <c r="AC509" i="1" s="1"/>
  <c r="AD512" i="1"/>
  <c r="AE512" i="1"/>
  <c r="AE511" i="1" s="1"/>
  <c r="AE510" i="1" s="1"/>
  <c r="AE509" i="1" s="1"/>
  <c r="AG512" i="1"/>
  <c r="AH512" i="1"/>
  <c r="AH511" i="1" s="1"/>
  <c r="AH510" i="1" s="1"/>
  <c r="AH509" i="1" s="1"/>
  <c r="AI512" i="1"/>
  <c r="AK512" i="1"/>
  <c r="AK511" i="1" s="1"/>
  <c r="AK510" i="1" s="1"/>
  <c r="AK509" i="1" s="1"/>
  <c r="AL512" i="1"/>
  <c r="AM512" i="1"/>
  <c r="AM511" i="1" s="1"/>
  <c r="AM510" i="1" s="1"/>
  <c r="AM509" i="1" s="1"/>
  <c r="AO512" i="1"/>
  <c r="AP512" i="1"/>
  <c r="AP511" i="1" s="1"/>
  <c r="AP510" i="1" s="1"/>
  <c r="AP509" i="1" s="1"/>
  <c r="AQ512" i="1"/>
  <c r="AS512" i="1"/>
  <c r="AS511" i="1" s="1"/>
  <c r="AS510" i="1" s="1"/>
  <c r="AS509" i="1" s="1"/>
  <c r="AT512" i="1"/>
  <c r="AU512" i="1"/>
  <c r="AU511" i="1" s="1"/>
  <c r="AU510" i="1" s="1"/>
  <c r="AU509" i="1" s="1"/>
  <c r="AV512" i="1"/>
  <c r="AW512" i="1"/>
  <c r="AW511" i="1" s="1"/>
  <c r="AW510" i="1" s="1"/>
  <c r="AW509" i="1" s="1"/>
  <c r="BB513" i="1"/>
  <c r="BB512" i="1" s="1"/>
  <c r="BG513" i="1"/>
  <c r="BG512" i="1" s="1"/>
  <c r="E515" i="1"/>
  <c r="E514" i="1" s="1"/>
  <c r="F515" i="1"/>
  <c r="F514" i="1" s="1"/>
  <c r="G515" i="1"/>
  <c r="G514" i="1" s="1"/>
  <c r="H515" i="1"/>
  <c r="H514" i="1" s="1"/>
  <c r="I515" i="1"/>
  <c r="I514" i="1" s="1"/>
  <c r="J515" i="1"/>
  <c r="J514" i="1" s="1"/>
  <c r="K515" i="1"/>
  <c r="K514" i="1" s="1"/>
  <c r="L515" i="1"/>
  <c r="L514" i="1" s="1"/>
  <c r="M515" i="1"/>
  <c r="M514" i="1" s="1"/>
  <c r="N515" i="1"/>
  <c r="N514" i="1" s="1"/>
  <c r="O515" i="1"/>
  <c r="O514" i="1" s="1"/>
  <c r="P515" i="1"/>
  <c r="P514" i="1" s="1"/>
  <c r="Q515" i="1"/>
  <c r="Q514" i="1" s="1"/>
  <c r="R515" i="1"/>
  <c r="R514" i="1" s="1"/>
  <c r="U515" i="1"/>
  <c r="U514" i="1" s="1"/>
  <c r="V515" i="1"/>
  <c r="V514" i="1" s="1"/>
  <c r="W515" i="1"/>
  <c r="W514" i="1" s="1"/>
  <c r="Y515" i="1"/>
  <c r="Y514" i="1" s="1"/>
  <c r="Z515" i="1"/>
  <c r="Z514" i="1" s="1"/>
  <c r="AA515" i="1"/>
  <c r="AA514" i="1" s="1"/>
  <c r="AC515" i="1"/>
  <c r="AC514" i="1" s="1"/>
  <c r="AD515" i="1"/>
  <c r="AD514" i="1" s="1"/>
  <c r="AE515" i="1"/>
  <c r="AE514" i="1" s="1"/>
  <c r="AG515" i="1"/>
  <c r="AG514" i="1" s="1"/>
  <c r="AH515" i="1"/>
  <c r="AH514" i="1" s="1"/>
  <c r="AI515" i="1"/>
  <c r="AI514" i="1" s="1"/>
  <c r="AK515" i="1"/>
  <c r="AK514" i="1" s="1"/>
  <c r="AL515" i="1"/>
  <c r="AL514" i="1" s="1"/>
  <c r="AM515" i="1"/>
  <c r="AM514" i="1" s="1"/>
  <c r="AO515" i="1"/>
  <c r="AO514" i="1" s="1"/>
  <c r="AP515" i="1"/>
  <c r="AP514" i="1" s="1"/>
  <c r="AQ515" i="1"/>
  <c r="AQ514" i="1" s="1"/>
  <c r="AS515" i="1"/>
  <c r="AS514" i="1" s="1"/>
  <c r="AT515" i="1"/>
  <c r="AT514" i="1" s="1"/>
  <c r="AU515" i="1"/>
  <c r="AU514" i="1" s="1"/>
  <c r="AV515" i="1"/>
  <c r="AV514" i="1" s="1"/>
  <c r="AW515" i="1"/>
  <c r="AW514" i="1" s="1"/>
  <c r="BG515" i="1"/>
  <c r="BG514" i="1" s="1"/>
  <c r="BB516" i="1"/>
  <c r="BB515" i="1" s="1"/>
  <c r="BB514" i="1" s="1"/>
  <c r="BB517" i="1"/>
  <c r="BB518" i="1"/>
  <c r="BB521" i="1"/>
  <c r="BB520" i="1" s="1"/>
  <c r="BG521" i="1"/>
  <c r="BB522" i="1"/>
  <c r="BG522" i="1"/>
  <c r="BB523" i="1"/>
  <c r="BG523" i="1"/>
  <c r="BB524" i="1"/>
  <c r="BG524" i="1"/>
  <c r="BB525" i="1"/>
  <c r="BG525" i="1"/>
  <c r="E526" i="1"/>
  <c r="F526" i="1"/>
  <c r="F520" i="1" s="1"/>
  <c r="F519" i="1" s="1"/>
  <c r="G526" i="1"/>
  <c r="G520" i="1" s="1"/>
  <c r="G519" i="1" s="1"/>
  <c r="H526" i="1"/>
  <c r="H520" i="1" s="1"/>
  <c r="H519" i="1" s="1"/>
  <c r="I526" i="1"/>
  <c r="I520" i="1" s="1"/>
  <c r="I519" i="1" s="1"/>
  <c r="J526" i="1"/>
  <c r="J520" i="1" s="1"/>
  <c r="J519" i="1" s="1"/>
  <c r="K526" i="1"/>
  <c r="K520" i="1" s="1"/>
  <c r="K519" i="1" s="1"/>
  <c r="L526" i="1"/>
  <c r="L520" i="1" s="1"/>
  <c r="L519" i="1" s="1"/>
  <c r="M526" i="1"/>
  <c r="M520" i="1" s="1"/>
  <c r="M519" i="1" s="1"/>
  <c r="N526" i="1"/>
  <c r="N520" i="1" s="1"/>
  <c r="N519" i="1" s="1"/>
  <c r="O526" i="1"/>
  <c r="O520" i="1" s="1"/>
  <c r="O519" i="1" s="1"/>
  <c r="P526" i="1"/>
  <c r="P520" i="1" s="1"/>
  <c r="P519" i="1" s="1"/>
  <c r="Q526" i="1"/>
  <c r="Q520" i="1" s="1"/>
  <c r="Q519" i="1" s="1"/>
  <c r="R526" i="1"/>
  <c r="R520" i="1" s="1"/>
  <c r="R519" i="1" s="1"/>
  <c r="U526" i="1"/>
  <c r="U520" i="1" s="1"/>
  <c r="U519" i="1" s="1"/>
  <c r="V526" i="1"/>
  <c r="V520" i="1" s="1"/>
  <c r="V519" i="1" s="1"/>
  <c r="W526" i="1"/>
  <c r="W520" i="1" s="1"/>
  <c r="W519" i="1" s="1"/>
  <c r="Y526" i="1"/>
  <c r="Y520" i="1" s="1"/>
  <c r="Y519" i="1" s="1"/>
  <c r="Z526" i="1"/>
  <c r="Z520" i="1" s="1"/>
  <c r="Z519" i="1" s="1"/>
  <c r="AA526" i="1"/>
  <c r="AA520" i="1" s="1"/>
  <c r="AA519" i="1" s="1"/>
  <c r="AC526" i="1"/>
  <c r="AC520" i="1" s="1"/>
  <c r="AC519" i="1" s="1"/>
  <c r="AD526" i="1"/>
  <c r="AD520" i="1" s="1"/>
  <c r="AD519" i="1" s="1"/>
  <c r="AE526" i="1"/>
  <c r="AE520" i="1" s="1"/>
  <c r="AE519" i="1" s="1"/>
  <c r="AG526" i="1"/>
  <c r="AG520" i="1" s="1"/>
  <c r="AG519" i="1" s="1"/>
  <c r="AH526" i="1"/>
  <c r="AH520" i="1" s="1"/>
  <c r="AH519" i="1" s="1"/>
  <c r="AI526" i="1"/>
  <c r="AI520" i="1" s="1"/>
  <c r="AI519" i="1" s="1"/>
  <c r="AK526" i="1"/>
  <c r="AK520" i="1" s="1"/>
  <c r="AK519" i="1" s="1"/>
  <c r="AL526" i="1"/>
  <c r="AL520" i="1" s="1"/>
  <c r="AL519" i="1" s="1"/>
  <c r="AM526" i="1"/>
  <c r="AM520" i="1" s="1"/>
  <c r="AM519" i="1" s="1"/>
  <c r="AO526" i="1"/>
  <c r="AO520" i="1" s="1"/>
  <c r="AO519" i="1" s="1"/>
  <c r="AP526" i="1"/>
  <c r="AP520" i="1" s="1"/>
  <c r="AP519" i="1" s="1"/>
  <c r="AQ526" i="1"/>
  <c r="AQ520" i="1" s="1"/>
  <c r="AQ519" i="1" s="1"/>
  <c r="AS526" i="1"/>
  <c r="AS520" i="1" s="1"/>
  <c r="AS519" i="1" s="1"/>
  <c r="AT526" i="1"/>
  <c r="AT520" i="1" s="1"/>
  <c r="AT519" i="1" s="1"/>
  <c r="AU526" i="1"/>
  <c r="AU520" i="1" s="1"/>
  <c r="AU519" i="1" s="1"/>
  <c r="AV526" i="1"/>
  <c r="AV520" i="1" s="1"/>
  <c r="AV519" i="1" s="1"/>
  <c r="AW526" i="1"/>
  <c r="AW520" i="1" s="1"/>
  <c r="AW519" i="1" s="1"/>
  <c r="BB527" i="1"/>
  <c r="BB526" i="1" s="1"/>
  <c r="BG527" i="1"/>
  <c r="BG526" i="1" s="1"/>
  <c r="BB528" i="1"/>
  <c r="BG528" i="1"/>
  <c r="BB529" i="1"/>
  <c r="BG529" i="1"/>
  <c r="BB530" i="1"/>
  <c r="BG530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U531" i="1"/>
  <c r="V531" i="1"/>
  <c r="W531" i="1"/>
  <c r="Y531" i="1"/>
  <c r="Z531" i="1"/>
  <c r="AA531" i="1"/>
  <c r="AC531" i="1"/>
  <c r="AD531" i="1"/>
  <c r="AE531" i="1"/>
  <c r="AG531" i="1"/>
  <c r="AH531" i="1"/>
  <c r="AI531" i="1"/>
  <c r="AK531" i="1"/>
  <c r="AL531" i="1"/>
  <c r="AM531" i="1"/>
  <c r="AO531" i="1"/>
  <c r="AP531" i="1"/>
  <c r="AQ531" i="1"/>
  <c r="AS531" i="1"/>
  <c r="AT531" i="1"/>
  <c r="AU531" i="1"/>
  <c r="AV531" i="1"/>
  <c r="AW531" i="1"/>
  <c r="BB532" i="1"/>
  <c r="BB531" i="1" s="1"/>
  <c r="BB533" i="1"/>
  <c r="BG533" i="1"/>
  <c r="BG531" i="1" s="1"/>
  <c r="BB534" i="1"/>
  <c r="BG534" i="1"/>
  <c r="E536" i="1"/>
  <c r="G536" i="1"/>
  <c r="G535" i="1" s="1"/>
  <c r="I536" i="1"/>
  <c r="I535" i="1" s="1"/>
  <c r="K536" i="1"/>
  <c r="K535" i="1" s="1"/>
  <c r="M536" i="1"/>
  <c r="M535" i="1" s="1"/>
  <c r="O536" i="1"/>
  <c r="O535" i="1" s="1"/>
  <c r="Q536" i="1"/>
  <c r="Q535" i="1" s="1"/>
  <c r="U536" i="1"/>
  <c r="U535" i="1" s="1"/>
  <c r="W536" i="1"/>
  <c r="W535" i="1" s="1"/>
  <c r="Y536" i="1"/>
  <c r="Y535" i="1" s="1"/>
  <c r="AA536" i="1"/>
  <c r="AA535" i="1" s="1"/>
  <c r="AC536" i="1"/>
  <c r="AC535" i="1" s="1"/>
  <c r="AE536" i="1"/>
  <c r="AE535" i="1" s="1"/>
  <c r="AG536" i="1"/>
  <c r="AG535" i="1" s="1"/>
  <c r="AI536" i="1"/>
  <c r="AI535" i="1" s="1"/>
  <c r="AK536" i="1"/>
  <c r="AK535" i="1" s="1"/>
  <c r="AM536" i="1"/>
  <c r="AM535" i="1" s="1"/>
  <c r="AO536" i="1"/>
  <c r="AO535" i="1" s="1"/>
  <c r="AQ536" i="1"/>
  <c r="AQ535" i="1" s="1"/>
  <c r="AS536" i="1"/>
  <c r="AS535" i="1" s="1"/>
  <c r="AU536" i="1"/>
  <c r="AU535" i="1" s="1"/>
  <c r="AW536" i="1"/>
  <c r="AW535" i="1" s="1"/>
  <c r="E537" i="1"/>
  <c r="F537" i="1"/>
  <c r="F536" i="1" s="1"/>
  <c r="F535" i="1" s="1"/>
  <c r="G537" i="1"/>
  <c r="H537" i="1"/>
  <c r="H536" i="1" s="1"/>
  <c r="H535" i="1" s="1"/>
  <c r="I537" i="1"/>
  <c r="J537" i="1"/>
  <c r="J536" i="1" s="1"/>
  <c r="J535" i="1" s="1"/>
  <c r="K537" i="1"/>
  <c r="L537" i="1"/>
  <c r="L536" i="1" s="1"/>
  <c r="L535" i="1" s="1"/>
  <c r="M537" i="1"/>
  <c r="N537" i="1"/>
  <c r="N536" i="1" s="1"/>
  <c r="N535" i="1" s="1"/>
  <c r="O537" i="1"/>
  <c r="P537" i="1"/>
  <c r="P536" i="1" s="1"/>
  <c r="P535" i="1" s="1"/>
  <c r="Q537" i="1"/>
  <c r="R537" i="1"/>
  <c r="R536" i="1" s="1"/>
  <c r="R535" i="1" s="1"/>
  <c r="U537" i="1"/>
  <c r="V537" i="1"/>
  <c r="V536" i="1" s="1"/>
  <c r="V535" i="1" s="1"/>
  <c r="W537" i="1"/>
  <c r="Y537" i="1"/>
  <c r="Z537" i="1"/>
  <c r="Z536" i="1" s="1"/>
  <c r="AA537" i="1"/>
  <c r="AC537" i="1"/>
  <c r="AD537" i="1"/>
  <c r="AD536" i="1" s="1"/>
  <c r="AD535" i="1" s="1"/>
  <c r="AE537" i="1"/>
  <c r="AG537" i="1"/>
  <c r="AH537" i="1"/>
  <c r="AH536" i="1" s="1"/>
  <c r="AI537" i="1"/>
  <c r="AK537" i="1"/>
  <c r="AL537" i="1"/>
  <c r="AL536" i="1" s="1"/>
  <c r="AL535" i="1" s="1"/>
  <c r="AM537" i="1"/>
  <c r="AO537" i="1"/>
  <c r="AP537" i="1"/>
  <c r="AP536" i="1" s="1"/>
  <c r="AQ537" i="1"/>
  <c r="AS537" i="1"/>
  <c r="AT537" i="1"/>
  <c r="AT536" i="1" s="1"/>
  <c r="AT535" i="1" s="1"/>
  <c r="AU537" i="1"/>
  <c r="AV537" i="1"/>
  <c r="AV536" i="1" s="1"/>
  <c r="AV535" i="1" s="1"/>
  <c r="AW537" i="1"/>
  <c r="BB538" i="1"/>
  <c r="BG538" i="1"/>
  <c r="BB539" i="1"/>
  <c r="BG539" i="1"/>
  <c r="BB540" i="1"/>
  <c r="BG540" i="1"/>
  <c r="BB541" i="1"/>
  <c r="BG541" i="1"/>
  <c r="BB542" i="1"/>
  <c r="BG542" i="1"/>
  <c r="BB543" i="1"/>
  <c r="BG543" i="1"/>
  <c r="E544" i="1"/>
  <c r="G544" i="1"/>
  <c r="I544" i="1"/>
  <c r="K544" i="1"/>
  <c r="M544" i="1"/>
  <c r="O544" i="1"/>
  <c r="Q544" i="1"/>
  <c r="U544" i="1"/>
  <c r="W544" i="1"/>
  <c r="Y544" i="1"/>
  <c r="AA544" i="1"/>
  <c r="AC544" i="1"/>
  <c r="AE544" i="1"/>
  <c r="AG544" i="1"/>
  <c r="AI544" i="1"/>
  <c r="AK544" i="1"/>
  <c r="AM544" i="1"/>
  <c r="AO544" i="1"/>
  <c r="AQ544" i="1"/>
  <c r="AS544" i="1"/>
  <c r="AU544" i="1"/>
  <c r="AW544" i="1"/>
  <c r="E545" i="1"/>
  <c r="F545" i="1"/>
  <c r="F544" i="1" s="1"/>
  <c r="G545" i="1"/>
  <c r="H545" i="1"/>
  <c r="H544" i="1" s="1"/>
  <c r="I545" i="1"/>
  <c r="J545" i="1"/>
  <c r="J544" i="1" s="1"/>
  <c r="K545" i="1"/>
  <c r="L545" i="1"/>
  <c r="L544" i="1" s="1"/>
  <c r="M545" i="1"/>
  <c r="N545" i="1"/>
  <c r="N544" i="1" s="1"/>
  <c r="O545" i="1"/>
  <c r="P545" i="1"/>
  <c r="P544" i="1" s="1"/>
  <c r="Q545" i="1"/>
  <c r="R545" i="1"/>
  <c r="R544" i="1" s="1"/>
  <c r="U545" i="1"/>
  <c r="V545" i="1"/>
  <c r="V544" i="1" s="1"/>
  <c r="W545" i="1"/>
  <c r="Y545" i="1"/>
  <c r="Z545" i="1"/>
  <c r="Z544" i="1" s="1"/>
  <c r="AA545" i="1"/>
  <c r="AC545" i="1"/>
  <c r="AD545" i="1"/>
  <c r="AD544" i="1" s="1"/>
  <c r="AE545" i="1"/>
  <c r="AG545" i="1"/>
  <c r="AH545" i="1"/>
  <c r="AH544" i="1" s="1"/>
  <c r="AI545" i="1"/>
  <c r="AK545" i="1"/>
  <c r="AL545" i="1"/>
  <c r="AL544" i="1" s="1"/>
  <c r="AM545" i="1"/>
  <c r="AO545" i="1"/>
  <c r="AP545" i="1"/>
  <c r="AP544" i="1" s="1"/>
  <c r="AQ545" i="1"/>
  <c r="AS545" i="1"/>
  <c r="AT545" i="1"/>
  <c r="AT544" i="1" s="1"/>
  <c r="AU545" i="1"/>
  <c r="AV545" i="1"/>
  <c r="AV544" i="1" s="1"/>
  <c r="AW545" i="1"/>
  <c r="BB546" i="1"/>
  <c r="BG546" i="1"/>
  <c r="BB547" i="1"/>
  <c r="BG547" i="1"/>
  <c r="BB548" i="1"/>
  <c r="BG548" i="1"/>
  <c r="BB549" i="1"/>
  <c r="BG549" i="1"/>
  <c r="BB550" i="1"/>
  <c r="BG550" i="1"/>
  <c r="BB551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U552" i="1"/>
  <c r="V552" i="1"/>
  <c r="W552" i="1"/>
  <c r="Y552" i="1"/>
  <c r="Z552" i="1"/>
  <c r="AA552" i="1"/>
  <c r="AC552" i="1"/>
  <c r="AD552" i="1"/>
  <c r="AE552" i="1"/>
  <c r="AG552" i="1"/>
  <c r="AH552" i="1"/>
  <c r="AI552" i="1"/>
  <c r="AK552" i="1"/>
  <c r="AL552" i="1"/>
  <c r="AM552" i="1"/>
  <c r="AO552" i="1"/>
  <c r="AP552" i="1"/>
  <c r="AQ552" i="1"/>
  <c r="AS552" i="1"/>
  <c r="AT552" i="1"/>
  <c r="AU552" i="1"/>
  <c r="AV552" i="1"/>
  <c r="AW552" i="1"/>
  <c r="BB553" i="1"/>
  <c r="BG553" i="1"/>
  <c r="BB554" i="1"/>
  <c r="BG554" i="1"/>
  <c r="S555" i="1"/>
  <c r="S554" i="1" s="1"/>
  <c r="BB555" i="1"/>
  <c r="BG555" i="1"/>
  <c r="E559" i="1"/>
  <c r="BB559" i="1"/>
  <c r="BC559" i="1"/>
  <c r="BD559" i="1"/>
  <c r="BE559" i="1"/>
  <c r="BG559" i="1"/>
  <c r="BF560" i="1"/>
  <c r="BH560" i="1" s="1"/>
  <c r="BF561" i="1"/>
  <c r="BH561" i="1"/>
  <c r="BF562" i="1"/>
  <c r="BH562" i="1"/>
  <c r="BE563" i="1"/>
  <c r="BF564" i="1"/>
  <c r="BH564" i="1" s="1"/>
  <c r="E565" i="1"/>
  <c r="E563" i="1" s="1"/>
  <c r="BB565" i="1"/>
  <c r="BF565" i="1" s="1"/>
  <c r="BG563" i="1"/>
  <c r="E566" i="1"/>
  <c r="BF566" i="1" s="1"/>
  <c r="BH566" i="1" s="1"/>
  <c r="BF567" i="1"/>
  <c r="BH567" i="1" s="1"/>
  <c r="BF568" i="1"/>
  <c r="BH568" i="1" s="1"/>
  <c r="E570" i="1"/>
  <c r="BC570" i="1"/>
  <c r="BE570" i="1"/>
  <c r="BF571" i="1"/>
  <c r="BB572" i="1"/>
  <c r="BB570" i="1" s="1"/>
  <c r="BG570" i="1"/>
  <c r="BF573" i="1"/>
  <c r="BH573" i="1" s="1"/>
  <c r="BD570" i="1"/>
  <c r="E575" i="1"/>
  <c r="BB575" i="1"/>
  <c r="BC575" i="1"/>
  <c r="BE575" i="1"/>
  <c r="BD576" i="1"/>
  <c r="BF576" i="1" s="1"/>
  <c r="BG575" i="1"/>
  <c r="E577" i="1"/>
  <c r="BD577" i="1"/>
  <c r="BB579" i="1"/>
  <c r="BB577" i="1" s="1"/>
  <c r="BB580" i="1"/>
  <c r="BC580" i="1"/>
  <c r="BD580" i="1"/>
  <c r="BB583" i="1"/>
  <c r="BB584" i="1"/>
  <c r="BE584" i="1"/>
  <c r="BE583" i="1" s="1"/>
  <c r="BF583" i="1" s="1"/>
  <c r="BH583" i="1" s="1"/>
  <c r="BG584" i="1"/>
  <c r="BC584" i="1"/>
  <c r="BF585" i="1"/>
  <c r="BF586" i="1"/>
  <c r="BH586" i="1" s="1"/>
  <c r="BF587" i="1"/>
  <c r="BH587" i="1" s="1"/>
  <c r="E589" i="1" l="1"/>
  <c r="BH404" i="1"/>
  <c r="BH400" i="1"/>
  <c r="AZ209" i="1"/>
  <c r="BB545" i="1"/>
  <c r="BB463" i="1"/>
  <c r="BB457" i="1"/>
  <c r="BG447" i="1"/>
  <c r="BF443" i="1"/>
  <c r="BH440" i="1"/>
  <c r="BF434" i="1"/>
  <c r="BB430" i="1"/>
  <c r="BH432" i="1"/>
  <c r="L430" i="1"/>
  <c r="BB396" i="1"/>
  <c r="H333" i="1"/>
  <c r="F333" i="1"/>
  <c r="BA333" i="1"/>
  <c r="AW333" i="1"/>
  <c r="AS333" i="1"/>
  <c r="AO333" i="1"/>
  <c r="AK333" i="1"/>
  <c r="AG333" i="1"/>
  <c r="AC333" i="1"/>
  <c r="Y333" i="1"/>
  <c r="U333" i="1"/>
  <c r="Q333" i="1"/>
  <c r="M333" i="1"/>
  <c r="I333" i="1"/>
  <c r="BH173" i="1"/>
  <c r="BB537" i="1"/>
  <c r="BB536" i="1" s="1"/>
  <c r="BB478" i="1"/>
  <c r="BG463" i="1"/>
  <c r="BB447" i="1"/>
  <c r="BB446" i="1" s="1"/>
  <c r="BE430" i="1"/>
  <c r="BG396" i="1"/>
  <c r="BE396" i="1"/>
  <c r="BH153" i="1"/>
  <c r="BH151" i="1"/>
  <c r="BA195" i="1"/>
  <c r="BA194" i="1" s="1"/>
  <c r="AW195" i="1"/>
  <c r="AW194" i="1" s="1"/>
  <c r="AS195" i="1"/>
  <c r="AS194" i="1" s="1"/>
  <c r="AO195" i="1"/>
  <c r="AO194" i="1" s="1"/>
  <c r="AK195" i="1"/>
  <c r="AK194" i="1" s="1"/>
  <c r="AG195" i="1"/>
  <c r="AG194" i="1" s="1"/>
  <c r="AC195" i="1"/>
  <c r="AC194" i="1" s="1"/>
  <c r="Y195" i="1"/>
  <c r="Y194" i="1" s="1"/>
  <c r="U195" i="1"/>
  <c r="U194" i="1" s="1"/>
  <c r="Q195" i="1"/>
  <c r="Q194" i="1" s="1"/>
  <c r="M195" i="1"/>
  <c r="M194" i="1" s="1"/>
  <c r="I195" i="1"/>
  <c r="I194" i="1" s="1"/>
  <c r="L183" i="1"/>
  <c r="L179" i="1" s="1"/>
  <c r="L177" i="1" s="1"/>
  <c r="BF174" i="1"/>
  <c r="BF172" i="1"/>
  <c r="BH170" i="1"/>
  <c r="AP136" i="1"/>
  <c r="AH136" i="1"/>
  <c r="BF118" i="1"/>
  <c r="BH118" i="1" s="1"/>
  <c r="BF108" i="1"/>
  <c r="BH108" i="1" s="1"/>
  <c r="L195" i="1"/>
  <c r="L194" i="1" s="1"/>
  <c r="AY195" i="1"/>
  <c r="AY194" i="1" s="1"/>
  <c r="AU195" i="1"/>
  <c r="AU194" i="1" s="1"/>
  <c r="AQ195" i="1"/>
  <c r="AQ194" i="1" s="1"/>
  <c r="AM195" i="1"/>
  <c r="AM194" i="1" s="1"/>
  <c r="AI195" i="1"/>
  <c r="AI194" i="1" s="1"/>
  <c r="AE195" i="1"/>
  <c r="AE194" i="1" s="1"/>
  <c r="AA195" i="1"/>
  <c r="AA194" i="1" s="1"/>
  <c r="W195" i="1"/>
  <c r="W194" i="1" s="1"/>
  <c r="S195" i="1"/>
  <c r="S194" i="1" s="1"/>
  <c r="O195" i="1"/>
  <c r="O194" i="1" s="1"/>
  <c r="K195" i="1"/>
  <c r="K194" i="1" s="1"/>
  <c r="G195" i="1"/>
  <c r="G194" i="1" s="1"/>
  <c r="BF191" i="1"/>
  <c r="BH191" i="1" s="1"/>
  <c r="BF190" i="1"/>
  <c r="BH190" i="1" s="1"/>
  <c r="BF189" i="1"/>
  <c r="BH189" i="1" s="1"/>
  <c r="BF188" i="1"/>
  <c r="BH188" i="1" s="1"/>
  <c r="BF187" i="1"/>
  <c r="BH187" i="1" s="1"/>
  <c r="BF186" i="1"/>
  <c r="BH186" i="1" s="1"/>
  <c r="BF185" i="1"/>
  <c r="BH185" i="1" s="1"/>
  <c r="BF184" i="1"/>
  <c r="BH184" i="1" s="1"/>
  <c r="BH174" i="1"/>
  <c r="BH172" i="1"/>
  <c r="BF158" i="1"/>
  <c r="BH158" i="1" s="1"/>
  <c r="BH156" i="1"/>
  <c r="BH154" i="1"/>
  <c r="BF152" i="1"/>
  <c r="BH152" i="1" s="1"/>
  <c r="BF150" i="1"/>
  <c r="BH150" i="1" s="1"/>
  <c r="BH148" i="1"/>
  <c r="AX136" i="1"/>
  <c r="AT136" i="1"/>
  <c r="AL136" i="1"/>
  <c r="AD136" i="1"/>
  <c r="Z136" i="1"/>
  <c r="V136" i="1"/>
  <c r="R136" i="1"/>
  <c r="N136" i="1"/>
  <c r="J136" i="1"/>
  <c r="F136" i="1"/>
  <c r="BF112" i="1"/>
  <c r="BH112" i="1" s="1"/>
  <c r="BH101" i="1"/>
  <c r="BF94" i="1"/>
  <c r="BH559" i="1"/>
  <c r="BF559" i="1"/>
  <c r="BB519" i="1"/>
  <c r="BG511" i="1"/>
  <c r="BG491" i="1"/>
  <c r="AT467" i="1"/>
  <c r="AL467" i="1"/>
  <c r="AD467" i="1"/>
  <c r="V467" i="1"/>
  <c r="R467" i="1"/>
  <c r="P467" i="1"/>
  <c r="N467" i="1"/>
  <c r="L467" i="1"/>
  <c r="J467" i="1"/>
  <c r="H467" i="1"/>
  <c r="F467" i="1"/>
  <c r="AW467" i="1"/>
  <c r="AS467" i="1"/>
  <c r="AO467" i="1"/>
  <c r="AK467" i="1"/>
  <c r="AG467" i="1"/>
  <c r="AC467" i="1"/>
  <c r="Y467" i="1"/>
  <c r="U467" i="1"/>
  <c r="O467" i="1"/>
  <c r="K467" i="1"/>
  <c r="G467" i="1"/>
  <c r="BH576" i="1"/>
  <c r="BH575" i="1" s="1"/>
  <c r="BF575" i="1"/>
  <c r="BF584" i="1"/>
  <c r="BH585" i="1"/>
  <c r="BH584" i="1" s="1"/>
  <c r="BH565" i="1"/>
  <c r="T554" i="1"/>
  <c r="X554" i="1" s="1"/>
  <c r="AB554" i="1" s="1"/>
  <c r="AF554" i="1" s="1"/>
  <c r="AJ554" i="1" s="1"/>
  <c r="AN554" i="1" s="1"/>
  <c r="AR554" i="1" s="1"/>
  <c r="BE554" i="1"/>
  <c r="BF554" i="1" s="1"/>
  <c r="BH554" i="1" s="1"/>
  <c r="S553" i="1"/>
  <c r="AP535" i="1"/>
  <c r="AH535" i="1"/>
  <c r="Z535" i="1"/>
  <c r="BG520" i="1"/>
  <c r="BB511" i="1"/>
  <c r="BB510" i="1" s="1"/>
  <c r="AV511" i="1"/>
  <c r="AV510" i="1" s="1"/>
  <c r="AV509" i="1" s="1"/>
  <c r="AV502" i="1" s="1"/>
  <c r="AV490" i="1" s="1"/>
  <c r="AV489" i="1" s="1"/>
  <c r="AT511" i="1"/>
  <c r="AT510" i="1" s="1"/>
  <c r="AT509" i="1" s="1"/>
  <c r="AT502" i="1" s="1"/>
  <c r="AT490" i="1" s="1"/>
  <c r="AT489" i="1" s="1"/>
  <c r="AQ511" i="1"/>
  <c r="AQ510" i="1" s="1"/>
  <c r="AQ509" i="1" s="1"/>
  <c r="AQ502" i="1" s="1"/>
  <c r="AQ490" i="1" s="1"/>
  <c r="AQ489" i="1" s="1"/>
  <c r="AO511" i="1"/>
  <c r="AO510" i="1" s="1"/>
  <c r="AO509" i="1" s="1"/>
  <c r="AO502" i="1" s="1"/>
  <c r="AO490" i="1" s="1"/>
  <c r="AO489" i="1" s="1"/>
  <c r="AL511" i="1"/>
  <c r="AL510" i="1" s="1"/>
  <c r="AL509" i="1" s="1"/>
  <c r="AL502" i="1" s="1"/>
  <c r="AL490" i="1" s="1"/>
  <c r="AL489" i="1" s="1"/>
  <c r="AI511" i="1"/>
  <c r="AI510" i="1" s="1"/>
  <c r="AI509" i="1" s="1"/>
  <c r="AI502" i="1" s="1"/>
  <c r="AI490" i="1" s="1"/>
  <c r="AI489" i="1" s="1"/>
  <c r="AG511" i="1"/>
  <c r="AG510" i="1" s="1"/>
  <c r="AG509" i="1" s="1"/>
  <c r="AG502" i="1" s="1"/>
  <c r="AG490" i="1" s="1"/>
  <c r="AG489" i="1" s="1"/>
  <c r="AD511" i="1"/>
  <c r="AD510" i="1" s="1"/>
  <c r="AD509" i="1" s="1"/>
  <c r="AD502" i="1" s="1"/>
  <c r="AD490" i="1" s="1"/>
  <c r="AD489" i="1" s="1"/>
  <c r="AA511" i="1"/>
  <c r="AA510" i="1" s="1"/>
  <c r="AA509" i="1" s="1"/>
  <c r="AA502" i="1" s="1"/>
  <c r="AA490" i="1" s="1"/>
  <c r="AA489" i="1" s="1"/>
  <c r="Y511" i="1"/>
  <c r="Y510" i="1" s="1"/>
  <c r="Y509" i="1" s="1"/>
  <c r="Y502" i="1" s="1"/>
  <c r="Y490" i="1" s="1"/>
  <c r="Y489" i="1" s="1"/>
  <c r="V511" i="1"/>
  <c r="V510" i="1" s="1"/>
  <c r="V509" i="1" s="1"/>
  <c r="V502" i="1" s="1"/>
  <c r="V490" i="1" s="1"/>
  <c r="V489" i="1" s="1"/>
  <c r="R511" i="1"/>
  <c r="R510" i="1" s="1"/>
  <c r="R509" i="1" s="1"/>
  <c r="R502" i="1" s="1"/>
  <c r="R490" i="1" s="1"/>
  <c r="R489" i="1" s="1"/>
  <c r="P511" i="1"/>
  <c r="P510" i="1" s="1"/>
  <c r="P509" i="1" s="1"/>
  <c r="P502" i="1" s="1"/>
  <c r="P490" i="1" s="1"/>
  <c r="P489" i="1" s="1"/>
  <c r="N511" i="1"/>
  <c r="N510" i="1" s="1"/>
  <c r="N509" i="1" s="1"/>
  <c r="N502" i="1" s="1"/>
  <c r="N490" i="1" s="1"/>
  <c r="N489" i="1" s="1"/>
  <c r="L511" i="1"/>
  <c r="L510" i="1" s="1"/>
  <c r="L509" i="1" s="1"/>
  <c r="L502" i="1" s="1"/>
  <c r="L490" i="1" s="1"/>
  <c r="L489" i="1" s="1"/>
  <c r="J511" i="1"/>
  <c r="J510" i="1" s="1"/>
  <c r="J509" i="1" s="1"/>
  <c r="J502" i="1" s="1"/>
  <c r="J490" i="1" s="1"/>
  <c r="J489" i="1" s="1"/>
  <c r="H511" i="1"/>
  <c r="H510" i="1" s="1"/>
  <c r="H509" i="1" s="1"/>
  <c r="H502" i="1" s="1"/>
  <c r="H490" i="1" s="1"/>
  <c r="H489" i="1" s="1"/>
  <c r="F511" i="1"/>
  <c r="F510" i="1" s="1"/>
  <c r="F509" i="1" s="1"/>
  <c r="F502" i="1" s="1"/>
  <c r="F490" i="1" s="1"/>
  <c r="F489" i="1" s="1"/>
  <c r="BG503" i="1"/>
  <c r="AW502" i="1"/>
  <c r="AU502" i="1"/>
  <c r="AU490" i="1" s="1"/>
  <c r="AU489" i="1" s="1"/>
  <c r="AS502" i="1"/>
  <c r="AP502" i="1"/>
  <c r="AM502" i="1"/>
  <c r="AM490" i="1" s="1"/>
  <c r="AM489" i="1" s="1"/>
  <c r="AK502" i="1"/>
  <c r="AH502" i="1"/>
  <c r="AE502" i="1"/>
  <c r="AE490" i="1" s="1"/>
  <c r="AE489" i="1" s="1"/>
  <c r="AC502" i="1"/>
  <c r="Z502" i="1"/>
  <c r="W502" i="1"/>
  <c r="W490" i="1" s="1"/>
  <c r="W489" i="1" s="1"/>
  <c r="U502" i="1"/>
  <c r="Q502" i="1"/>
  <c r="Q490" i="1" s="1"/>
  <c r="Q489" i="1" s="1"/>
  <c r="O502" i="1"/>
  <c r="M502" i="1"/>
  <c r="M490" i="1" s="1"/>
  <c r="M489" i="1" s="1"/>
  <c r="K502" i="1"/>
  <c r="I502" i="1"/>
  <c r="I490" i="1" s="1"/>
  <c r="I489" i="1" s="1"/>
  <c r="G502" i="1"/>
  <c r="BB491" i="1"/>
  <c r="AW490" i="1"/>
  <c r="AW489" i="1" s="1"/>
  <c r="AP490" i="1"/>
  <c r="AP489" i="1" s="1"/>
  <c r="AH490" i="1"/>
  <c r="AH489" i="1" s="1"/>
  <c r="Z490" i="1"/>
  <c r="Z489" i="1" s="1"/>
  <c r="AS490" i="1"/>
  <c r="AS489" i="1" s="1"/>
  <c r="AK490" i="1"/>
  <c r="AK489" i="1" s="1"/>
  <c r="AC490" i="1"/>
  <c r="AC489" i="1" s="1"/>
  <c r="U490" i="1"/>
  <c r="U489" i="1" s="1"/>
  <c r="O490" i="1"/>
  <c r="O489" i="1" s="1"/>
  <c r="K490" i="1"/>
  <c r="K489" i="1" s="1"/>
  <c r="G490" i="1"/>
  <c r="G489" i="1" s="1"/>
  <c r="BG477" i="1"/>
  <c r="AP467" i="1"/>
  <c r="AH467" i="1"/>
  <c r="Z467" i="1"/>
  <c r="AU467" i="1"/>
  <c r="AQ467" i="1"/>
  <c r="AM467" i="1"/>
  <c r="AI467" i="1"/>
  <c r="AE467" i="1"/>
  <c r="AA467" i="1"/>
  <c r="W467" i="1"/>
  <c r="Q467" i="1"/>
  <c r="M467" i="1"/>
  <c r="I467" i="1"/>
  <c r="E467" i="1"/>
  <c r="BD584" i="1"/>
  <c r="BE582" i="1"/>
  <c r="BC577" i="1"/>
  <c r="BD575" i="1"/>
  <c r="BB552" i="1"/>
  <c r="BB544" i="1" s="1"/>
  <c r="BG545" i="1"/>
  <c r="BG537" i="1"/>
  <c r="BG456" i="1"/>
  <c r="AV445" i="1"/>
  <c r="AT445" i="1"/>
  <c r="AQ445" i="1"/>
  <c r="AO445" i="1"/>
  <c r="AL445" i="1"/>
  <c r="AI445" i="1"/>
  <c r="AG445" i="1"/>
  <c r="AD445" i="1"/>
  <c r="AA445" i="1"/>
  <c r="Y445" i="1"/>
  <c r="V445" i="1"/>
  <c r="R445" i="1"/>
  <c r="P445" i="1"/>
  <c r="N445" i="1"/>
  <c r="L445" i="1"/>
  <c r="J445" i="1"/>
  <c r="H445" i="1"/>
  <c r="F445" i="1"/>
  <c r="BH443" i="1"/>
  <c r="BH434" i="1"/>
  <c r="X430" i="1"/>
  <c r="AB431" i="1"/>
  <c r="BH419" i="1"/>
  <c r="X416" i="1"/>
  <c r="AB417" i="1"/>
  <c r="BH414" i="1"/>
  <c r="X412" i="1"/>
  <c r="AB413" i="1"/>
  <c r="T396" i="1"/>
  <c r="X397" i="1"/>
  <c r="M387" i="1"/>
  <c r="M386" i="1" s="1"/>
  <c r="M385" i="1" s="1"/>
  <c r="BE387" i="1"/>
  <c r="BE386" i="1" s="1"/>
  <c r="BE385" i="1" s="1"/>
  <c r="X390" i="1"/>
  <c r="X389" i="1" s="1"/>
  <c r="X388" i="1" s="1"/>
  <c r="AB391" i="1"/>
  <c r="L387" i="1"/>
  <c r="L386" i="1" s="1"/>
  <c r="L385" i="1" s="1"/>
  <c r="BH383" i="1"/>
  <c r="BH382" i="1"/>
  <c r="BH381" i="1"/>
  <c r="X376" i="1"/>
  <c r="AB377" i="1"/>
  <c r="X373" i="1"/>
  <c r="X370" i="1" s="1"/>
  <c r="X369" i="1" s="1"/>
  <c r="X364" i="1" s="1"/>
  <c r="AB374" i="1"/>
  <c r="BH351" i="1"/>
  <c r="AB345" i="1"/>
  <c r="AB344" i="1" s="1"/>
  <c r="AF346" i="1"/>
  <c r="L343" i="1"/>
  <c r="L342" i="1" s="1"/>
  <c r="L341" i="1" s="1"/>
  <c r="AP333" i="1"/>
  <c r="AH333" i="1"/>
  <c r="Z333" i="1"/>
  <c r="R333" i="1"/>
  <c r="P333" i="1"/>
  <c r="N333" i="1"/>
  <c r="AY333" i="1"/>
  <c r="AU333" i="1"/>
  <c r="AQ333" i="1"/>
  <c r="AM333" i="1"/>
  <c r="AI333" i="1"/>
  <c r="AE333" i="1"/>
  <c r="AA333" i="1"/>
  <c r="W333" i="1"/>
  <c r="S333" i="1"/>
  <c r="O333" i="1"/>
  <c r="K333" i="1"/>
  <c r="G333" i="1"/>
  <c r="AN331" i="1"/>
  <c r="AR332" i="1"/>
  <c r="AR331" i="1" s="1"/>
  <c r="BB318" i="1"/>
  <c r="BB317" i="1" s="1"/>
  <c r="BB316" i="1" s="1"/>
  <c r="BB308" i="1" s="1"/>
  <c r="T318" i="1"/>
  <c r="T317" i="1" s="1"/>
  <c r="T316" i="1" s="1"/>
  <c r="AJ311" i="1"/>
  <c r="AF310" i="1"/>
  <c r="AF309" i="1" s="1"/>
  <c r="AZ308" i="1"/>
  <c r="AX308" i="1"/>
  <c r="AV308" i="1"/>
  <c r="AT308" i="1"/>
  <c r="AL308" i="1"/>
  <c r="AD308" i="1"/>
  <c r="V308" i="1"/>
  <c r="R308" i="1"/>
  <c r="P308" i="1"/>
  <c r="N308" i="1"/>
  <c r="AJ300" i="1"/>
  <c r="AJ299" i="1" s="1"/>
  <c r="BB563" i="1"/>
  <c r="BB589" i="1" s="1"/>
  <c r="BG552" i="1"/>
  <c r="BF574" i="1"/>
  <c r="BH574" i="1" s="1"/>
  <c r="BF572" i="1"/>
  <c r="BH572" i="1" s="1"/>
  <c r="BH571" i="1"/>
  <c r="BE555" i="1"/>
  <c r="BF555" i="1" s="1"/>
  <c r="BH555" i="1" s="1"/>
  <c r="T555" i="1"/>
  <c r="X555" i="1" s="1"/>
  <c r="AB555" i="1" s="1"/>
  <c r="AF555" i="1" s="1"/>
  <c r="AJ555" i="1" s="1"/>
  <c r="AN555" i="1" s="1"/>
  <c r="AR555" i="1" s="1"/>
  <c r="E535" i="1"/>
  <c r="E520" i="1"/>
  <c r="E511" i="1"/>
  <c r="BB485" i="1"/>
  <c r="BB477" i="1" s="1"/>
  <c r="BB456" i="1"/>
  <c r="BG446" i="1"/>
  <c r="BG445" i="1" s="1"/>
  <c r="AW444" i="1"/>
  <c r="AS444" i="1"/>
  <c r="AP444" i="1"/>
  <c r="AK444" i="1"/>
  <c r="AH444" i="1"/>
  <c r="AC444" i="1"/>
  <c r="Z444" i="1"/>
  <c r="U444" i="1"/>
  <c r="O444" i="1"/>
  <c r="K444" i="1"/>
  <c r="G444" i="1"/>
  <c r="X426" i="1"/>
  <c r="X425" i="1" s="1"/>
  <c r="AB427" i="1"/>
  <c r="BB389" i="1"/>
  <c r="BB388" i="1" s="1"/>
  <c r="BB387" i="1" s="1"/>
  <c r="BB386" i="1" s="1"/>
  <c r="BB385" i="1" s="1"/>
  <c r="X379" i="1"/>
  <c r="X378" i="1" s="1"/>
  <c r="AB380" i="1"/>
  <c r="AB355" i="1"/>
  <c r="AB354" i="1" s="1"/>
  <c r="AF356" i="1"/>
  <c r="BB343" i="1"/>
  <c r="BB342" i="1" s="1"/>
  <c r="BB341" i="1" s="1"/>
  <c r="BB333" i="1" s="1"/>
  <c r="BG343" i="1"/>
  <c r="X339" i="1"/>
  <c r="AB340" i="1"/>
  <c r="AB335" i="1"/>
  <c r="AB334" i="1" s="1"/>
  <c r="AF336" i="1"/>
  <c r="L333" i="1"/>
  <c r="AZ333" i="1"/>
  <c r="AX333" i="1"/>
  <c r="AV333" i="1"/>
  <c r="AT333" i="1"/>
  <c r="AL333" i="1"/>
  <c r="AD333" i="1"/>
  <c r="V333" i="1"/>
  <c r="J333" i="1"/>
  <c r="AB320" i="1"/>
  <c r="AB319" i="1" s="1"/>
  <c r="AF321" i="1"/>
  <c r="L318" i="1"/>
  <c r="L317" i="1" s="1"/>
  <c r="L316" i="1" s="1"/>
  <c r="L308" i="1" s="1"/>
  <c r="AP308" i="1"/>
  <c r="AH308" i="1"/>
  <c r="Z308" i="1"/>
  <c r="J308" i="1"/>
  <c r="H308" i="1"/>
  <c r="AJ295" i="1"/>
  <c r="AF294" i="1"/>
  <c r="AJ277" i="1"/>
  <c r="AF276" i="1"/>
  <c r="BG430" i="1"/>
  <c r="T430" i="1"/>
  <c r="BG424" i="1"/>
  <c r="AZ424" i="1"/>
  <c r="AZ422" i="1" s="1"/>
  <c r="AX424" i="1"/>
  <c r="AX422" i="1" s="1"/>
  <c r="T426" i="1"/>
  <c r="T425" i="1" s="1"/>
  <c r="BG416" i="1"/>
  <c r="T416" i="1"/>
  <c r="BG412" i="1"/>
  <c r="T412" i="1"/>
  <c r="P396" i="1"/>
  <c r="P387" i="1" s="1"/>
  <c r="P386" i="1" s="1"/>
  <c r="P385" i="1" s="1"/>
  <c r="BF393" i="1"/>
  <c r="BH393" i="1" s="1"/>
  <c r="BG390" i="1"/>
  <c r="T390" i="1"/>
  <c r="T389" i="1" s="1"/>
  <c r="T388" i="1" s="1"/>
  <c r="T387" i="1" s="1"/>
  <c r="T386" i="1" s="1"/>
  <c r="T385" i="1" s="1"/>
  <c r="E389" i="1"/>
  <c r="BG379" i="1"/>
  <c r="T379" i="1"/>
  <c r="T378" i="1" s="1"/>
  <c r="BF378" i="1"/>
  <c r="T376" i="1"/>
  <c r="BG373" i="1"/>
  <c r="BG370" i="1" s="1"/>
  <c r="AV364" i="1"/>
  <c r="AV353" i="1" s="1"/>
  <c r="AV297" i="1" s="1"/>
  <c r="AT364" i="1"/>
  <c r="AT353" i="1" s="1"/>
  <c r="AT297" i="1" s="1"/>
  <c r="AP364" i="1"/>
  <c r="AP353" i="1" s="1"/>
  <c r="AP297" i="1" s="1"/>
  <c r="AL364" i="1"/>
  <c r="AL353" i="1" s="1"/>
  <c r="AL297" i="1" s="1"/>
  <c r="AH364" i="1"/>
  <c r="AH353" i="1" s="1"/>
  <c r="AH297" i="1" s="1"/>
  <c r="AD364" i="1"/>
  <c r="AD353" i="1" s="1"/>
  <c r="AD297" i="1" s="1"/>
  <c r="Z364" i="1"/>
  <c r="Z353" i="1" s="1"/>
  <c r="Z297" i="1" s="1"/>
  <c r="V364" i="1"/>
  <c r="V353" i="1" s="1"/>
  <c r="V297" i="1" s="1"/>
  <c r="T373" i="1"/>
  <c r="T370" i="1" s="1"/>
  <c r="T369" i="1" s="1"/>
  <c r="T364" i="1" s="1"/>
  <c r="R364" i="1"/>
  <c r="R353" i="1" s="1"/>
  <c r="R297" i="1" s="1"/>
  <c r="P364" i="1"/>
  <c r="P353" i="1" s="1"/>
  <c r="P297" i="1" s="1"/>
  <c r="N364" i="1"/>
  <c r="N353" i="1" s="1"/>
  <c r="N297" i="1" s="1"/>
  <c r="L364" i="1"/>
  <c r="L353" i="1" s="1"/>
  <c r="J364" i="1"/>
  <c r="J353" i="1" s="1"/>
  <c r="J297" i="1" s="1"/>
  <c r="H364" i="1"/>
  <c r="H353" i="1" s="1"/>
  <c r="H297" i="1" s="1"/>
  <c r="F364" i="1"/>
  <c r="F353" i="1" s="1"/>
  <c r="BE367" i="1"/>
  <c r="BE366" i="1" s="1"/>
  <c r="BE365" i="1" s="1"/>
  <c r="BE360" i="1"/>
  <c r="BE359" i="1" s="1"/>
  <c r="E359" i="1"/>
  <c r="BF359" i="1" s="1"/>
  <c r="BH359" i="1" s="1"/>
  <c r="BG355" i="1"/>
  <c r="X355" i="1"/>
  <c r="X354" i="1" s="1"/>
  <c r="T355" i="1"/>
  <c r="T354" i="1" s="1"/>
  <c r="BF354" i="1"/>
  <c r="BE347" i="1"/>
  <c r="BE343" i="1" s="1"/>
  <c r="BE342" i="1" s="1"/>
  <c r="BE341" i="1" s="1"/>
  <c r="BE333" i="1" s="1"/>
  <c r="BF347" i="1"/>
  <c r="BH347" i="1" s="1"/>
  <c r="X345" i="1"/>
  <c r="X344" i="1" s="1"/>
  <c r="BF344" i="1"/>
  <c r="BH344" i="1" s="1"/>
  <c r="T339" i="1"/>
  <c r="BG335" i="1"/>
  <c r="X335" i="1"/>
  <c r="X334" i="1" s="1"/>
  <c r="T335" i="1"/>
  <c r="T334" i="1" s="1"/>
  <c r="T333" i="1" s="1"/>
  <c r="BF334" i="1"/>
  <c r="BE331" i="1"/>
  <c r="AJ331" i="1"/>
  <c r="BE326" i="1"/>
  <c r="BF326" i="1" s="1"/>
  <c r="BH326" i="1" s="1"/>
  <c r="BF323" i="1"/>
  <c r="BH323" i="1" s="1"/>
  <c r="X320" i="1"/>
  <c r="X319" i="1" s="1"/>
  <c r="X318" i="1" s="1"/>
  <c r="X317" i="1" s="1"/>
  <c r="X316" i="1" s="1"/>
  <c r="BG319" i="1"/>
  <c r="BE314" i="1"/>
  <c r="BF315" i="1"/>
  <c r="BF314" i="1" s="1"/>
  <c r="AB310" i="1"/>
  <c r="AB309" i="1" s="1"/>
  <c r="X310" i="1"/>
  <c r="X309" i="1" s="1"/>
  <c r="BA308" i="1"/>
  <c r="AW308" i="1"/>
  <c r="AS308" i="1"/>
  <c r="AO308" i="1"/>
  <c r="AK308" i="1"/>
  <c r="AG308" i="1"/>
  <c r="AC308" i="1"/>
  <c r="Y308" i="1"/>
  <c r="U308" i="1"/>
  <c r="Q308" i="1"/>
  <c r="M308" i="1"/>
  <c r="I308" i="1"/>
  <c r="BF309" i="1"/>
  <c r="BE304" i="1"/>
  <c r="BG300" i="1"/>
  <c r="AY298" i="1"/>
  <c r="AU298" i="1"/>
  <c r="AQ298" i="1"/>
  <c r="AM298" i="1"/>
  <c r="AI298" i="1"/>
  <c r="AE298" i="1"/>
  <c r="AA298" i="1"/>
  <c r="W298" i="1"/>
  <c r="S298" i="1"/>
  <c r="O298" i="1"/>
  <c r="K298" i="1"/>
  <c r="G298" i="1"/>
  <c r="AB294" i="1"/>
  <c r="X294" i="1"/>
  <c r="L285" i="1"/>
  <c r="T282" i="1"/>
  <c r="BG282" i="1"/>
  <c r="BH282" i="1" s="1"/>
  <c r="BE276" i="1"/>
  <c r="AB276" i="1"/>
  <c r="X276" i="1"/>
  <c r="T276" i="1"/>
  <c r="BH274" i="1"/>
  <c r="BB273" i="1"/>
  <c r="T273" i="1"/>
  <c r="X274" i="1"/>
  <c r="AZ251" i="1"/>
  <c r="AX251" i="1"/>
  <c r="AV251" i="1"/>
  <c r="AT251" i="1"/>
  <c r="AL251" i="1"/>
  <c r="AD251" i="1"/>
  <c r="V251" i="1"/>
  <c r="R251" i="1"/>
  <c r="P251" i="1"/>
  <c r="N251" i="1"/>
  <c r="BE254" i="1"/>
  <c r="T251" i="1"/>
  <c r="BA251" i="1"/>
  <c r="AW251" i="1"/>
  <c r="AS251" i="1"/>
  <c r="AO251" i="1"/>
  <c r="AK251" i="1"/>
  <c r="AG251" i="1"/>
  <c r="AC251" i="1"/>
  <c r="Y251" i="1"/>
  <c r="U251" i="1"/>
  <c r="Q251" i="1"/>
  <c r="M251" i="1"/>
  <c r="I251" i="1"/>
  <c r="BG239" i="1"/>
  <c r="BB239" i="1"/>
  <c r="L239" i="1"/>
  <c r="BF233" i="1"/>
  <c r="E232" i="1"/>
  <c r="BF232" i="1" s="1"/>
  <c r="BA209" i="1"/>
  <c r="BA193" i="1" s="1"/>
  <c r="AY209" i="1"/>
  <c r="AY193" i="1" s="1"/>
  <c r="BF229" i="1"/>
  <c r="E228" i="1"/>
  <c r="AX209" i="1"/>
  <c r="BG218" i="1"/>
  <c r="L217" i="1"/>
  <c r="L216" i="1" s="1"/>
  <c r="L215" i="1" s="1"/>
  <c r="AV211" i="1"/>
  <c r="AV209" i="1" s="1"/>
  <c r="AT211" i="1"/>
  <c r="AT209" i="1" s="1"/>
  <c r="AQ209" i="1"/>
  <c r="AO211" i="1"/>
  <c r="AO209" i="1" s="1"/>
  <c r="AL211" i="1"/>
  <c r="AL209" i="1" s="1"/>
  <c r="AI211" i="1"/>
  <c r="AI209" i="1" s="1"/>
  <c r="AG211" i="1"/>
  <c r="AG209" i="1" s="1"/>
  <c r="AD211" i="1"/>
  <c r="AD209" i="1" s="1"/>
  <c r="AA211" i="1"/>
  <c r="AA209" i="1" s="1"/>
  <c r="Y211" i="1"/>
  <c r="Y209" i="1" s="1"/>
  <c r="V211" i="1"/>
  <c r="V209" i="1" s="1"/>
  <c r="S211" i="1"/>
  <c r="S209" i="1" s="1"/>
  <c r="Q211" i="1"/>
  <c r="Q209" i="1" s="1"/>
  <c r="O211" i="1"/>
  <c r="O209" i="1" s="1"/>
  <c r="M211" i="1"/>
  <c r="M209" i="1" s="1"/>
  <c r="J211" i="1"/>
  <c r="J209" i="1" s="1"/>
  <c r="H211" i="1"/>
  <c r="H209" i="1" s="1"/>
  <c r="F211" i="1"/>
  <c r="F209" i="1" s="1"/>
  <c r="L211" i="1"/>
  <c r="L209" i="1" s="1"/>
  <c r="L193" i="1" s="1"/>
  <c r="T195" i="1"/>
  <c r="T194" i="1" s="1"/>
  <c r="AP195" i="1"/>
  <c r="AP194" i="1" s="1"/>
  <c r="AH195" i="1"/>
  <c r="AH194" i="1" s="1"/>
  <c r="Z195" i="1"/>
  <c r="Z194" i="1" s="1"/>
  <c r="R195" i="1"/>
  <c r="R194" i="1" s="1"/>
  <c r="P195" i="1"/>
  <c r="P194" i="1" s="1"/>
  <c r="N195" i="1"/>
  <c r="N194" i="1" s="1"/>
  <c r="AO193" i="1"/>
  <c r="AG193" i="1"/>
  <c r="Y193" i="1"/>
  <c r="Q193" i="1"/>
  <c r="M193" i="1"/>
  <c r="E446" i="1"/>
  <c r="E445" i="1" s="1"/>
  <c r="BF431" i="1"/>
  <c r="BH431" i="1" s="1"/>
  <c r="BF427" i="1"/>
  <c r="BH427" i="1" s="1"/>
  <c r="BF417" i="1"/>
  <c r="BH417" i="1" s="1"/>
  <c r="AB415" i="1"/>
  <c r="BF413" i="1"/>
  <c r="BH413" i="1" s="1"/>
  <c r="BF396" i="1"/>
  <c r="BH396" i="1" s="1"/>
  <c r="AB394" i="1"/>
  <c r="BF391" i="1"/>
  <c r="BH391" i="1" s="1"/>
  <c r="BF390" i="1"/>
  <c r="BF380" i="1"/>
  <c r="BH380" i="1" s="1"/>
  <c r="BF379" i="1"/>
  <c r="BF376" i="1"/>
  <c r="BH376" i="1" s="1"/>
  <c r="BF374" i="1"/>
  <c r="BH374" i="1" s="1"/>
  <c r="AW364" i="1"/>
  <c r="AW353" i="1" s="1"/>
  <c r="AU364" i="1"/>
  <c r="AU353" i="1" s="1"/>
  <c r="AS364" i="1"/>
  <c r="AS353" i="1" s="1"/>
  <c r="AQ364" i="1"/>
  <c r="AQ353" i="1" s="1"/>
  <c r="AO364" i="1"/>
  <c r="AO353" i="1" s="1"/>
  <c r="AM364" i="1"/>
  <c r="AM353" i="1" s="1"/>
  <c r="AK364" i="1"/>
  <c r="AK353" i="1" s="1"/>
  <c r="AI364" i="1"/>
  <c r="AI353" i="1" s="1"/>
  <c r="AG364" i="1"/>
  <c r="AG353" i="1" s="1"/>
  <c r="AE364" i="1"/>
  <c r="AE353" i="1" s="1"/>
  <c r="AC364" i="1"/>
  <c r="AC353" i="1" s="1"/>
  <c r="AA364" i="1"/>
  <c r="AA353" i="1" s="1"/>
  <c r="Y364" i="1"/>
  <c r="Y353" i="1" s="1"/>
  <c r="W364" i="1"/>
  <c r="W353" i="1" s="1"/>
  <c r="U364" i="1"/>
  <c r="U353" i="1" s="1"/>
  <c r="S364" i="1"/>
  <c r="S353" i="1" s="1"/>
  <c r="Q364" i="1"/>
  <c r="Q353" i="1" s="1"/>
  <c r="O364" i="1"/>
  <c r="O353" i="1" s="1"/>
  <c r="M364" i="1"/>
  <c r="M353" i="1" s="1"/>
  <c r="K364" i="1"/>
  <c r="K353" i="1" s="1"/>
  <c r="I364" i="1"/>
  <c r="I353" i="1" s="1"/>
  <c r="G364" i="1"/>
  <c r="G353" i="1" s="1"/>
  <c r="BH368" i="1"/>
  <c r="AB368" i="1"/>
  <c r="X361" i="1"/>
  <c r="BF355" i="1"/>
  <c r="E353" i="1"/>
  <c r="BH348" i="1"/>
  <c r="X348" i="1"/>
  <c r="BH345" i="1"/>
  <c r="BF345" i="1"/>
  <c r="E343" i="1"/>
  <c r="BF340" i="1"/>
  <c r="BF335" i="1"/>
  <c r="BF331" i="1"/>
  <c r="BH331" i="1" s="1"/>
  <c r="BH328" i="1"/>
  <c r="AB327" i="1"/>
  <c r="AB324" i="1"/>
  <c r="BF320" i="1"/>
  <c r="BH320" i="1" s="1"/>
  <c r="E319" i="1"/>
  <c r="F318" i="1"/>
  <c r="F317" i="1" s="1"/>
  <c r="F316" i="1" s="1"/>
  <c r="F308" i="1" s="1"/>
  <c r="BG314" i="1"/>
  <c r="BH314" i="1" s="1"/>
  <c r="BH315" i="1"/>
  <c r="AJ315" i="1"/>
  <c r="AB314" i="1"/>
  <c r="T314" i="1"/>
  <c r="T308" i="1" s="1"/>
  <c r="BG309" i="1"/>
  <c r="BH309" i="1" s="1"/>
  <c r="AY308" i="1"/>
  <c r="AU308" i="1"/>
  <c r="AQ308" i="1"/>
  <c r="AM308" i="1"/>
  <c r="AI308" i="1"/>
  <c r="AE308" i="1"/>
  <c r="AA308" i="1"/>
  <c r="W308" i="1"/>
  <c r="S308" i="1"/>
  <c r="O308" i="1"/>
  <c r="K308" i="1"/>
  <c r="G308" i="1"/>
  <c r="BE306" i="1"/>
  <c r="BF306" i="1" s="1"/>
  <c r="BH306" i="1" s="1"/>
  <c r="BG304" i="1"/>
  <c r="BH305" i="1"/>
  <c r="T304" i="1"/>
  <c r="X305" i="1"/>
  <c r="BF304" i="1"/>
  <c r="BE300" i="1"/>
  <c r="BE299" i="1" s="1"/>
  <c r="BE298" i="1" s="1"/>
  <c r="AN301" i="1"/>
  <c r="AF300" i="1"/>
  <c r="AF299" i="1" s="1"/>
  <c r="X300" i="1"/>
  <c r="X299" i="1" s="1"/>
  <c r="T300" i="1"/>
  <c r="T299" i="1" s="1"/>
  <c r="BA298" i="1"/>
  <c r="AW298" i="1"/>
  <c r="AS298" i="1"/>
  <c r="AO298" i="1"/>
  <c r="AK298" i="1"/>
  <c r="AG298" i="1"/>
  <c r="AC298" i="1"/>
  <c r="Y298" i="1"/>
  <c r="U298" i="1"/>
  <c r="Q298" i="1"/>
  <c r="M298" i="1"/>
  <c r="I298" i="1"/>
  <c r="BF299" i="1"/>
  <c r="E298" i="1"/>
  <c r="BE288" i="1"/>
  <c r="BE285" i="1" s="1"/>
  <c r="BF285" i="1" s="1"/>
  <c r="BF289" i="1"/>
  <c r="BH289" i="1" s="1"/>
  <c r="AB289" i="1"/>
  <c r="AZ285" i="1"/>
  <c r="AZ238" i="1" s="1"/>
  <c r="AX285" i="1"/>
  <c r="AX238" i="1" s="1"/>
  <c r="AV285" i="1"/>
  <c r="AV238" i="1" s="1"/>
  <c r="AT285" i="1"/>
  <c r="AT238" i="1" s="1"/>
  <c r="AP285" i="1"/>
  <c r="AL285" i="1"/>
  <c r="AL238" i="1" s="1"/>
  <c r="AH285" i="1"/>
  <c r="AD285" i="1"/>
  <c r="AD238" i="1" s="1"/>
  <c r="Z285" i="1"/>
  <c r="V285" i="1"/>
  <c r="V238" i="1" s="1"/>
  <c r="T288" i="1"/>
  <c r="R285" i="1"/>
  <c r="P285" i="1"/>
  <c r="N285" i="1"/>
  <c r="J285" i="1"/>
  <c r="H285" i="1"/>
  <c r="F285" i="1"/>
  <c r="BG285" i="1"/>
  <c r="BH286" i="1"/>
  <c r="BB285" i="1"/>
  <c r="T285" i="1"/>
  <c r="X286" i="1"/>
  <c r="X282" i="1"/>
  <c r="AB283" i="1"/>
  <c r="BE282" i="1"/>
  <c r="BH281" i="1"/>
  <c r="BH278" i="1"/>
  <c r="BG276" i="1"/>
  <c r="L273" i="1"/>
  <c r="BE273" i="1"/>
  <c r="BF273" i="1" s="1"/>
  <c r="AP251" i="1"/>
  <c r="AH251" i="1"/>
  <c r="Z251" i="1"/>
  <c r="J251" i="1"/>
  <c r="J238" i="1" s="1"/>
  <c r="H251" i="1"/>
  <c r="H238" i="1" s="1"/>
  <c r="F251" i="1"/>
  <c r="F238" i="1" s="1"/>
  <c r="BG251" i="1"/>
  <c r="BB254" i="1"/>
  <c r="L254" i="1"/>
  <c r="L251" i="1" s="1"/>
  <c r="AY251" i="1"/>
  <c r="AY238" i="1" s="1"/>
  <c r="AU251" i="1"/>
  <c r="AU238" i="1" s="1"/>
  <c r="AQ251" i="1"/>
  <c r="AQ238" i="1" s="1"/>
  <c r="AM251" i="1"/>
  <c r="AM238" i="1" s="1"/>
  <c r="AI251" i="1"/>
  <c r="AI238" i="1" s="1"/>
  <c r="AE251" i="1"/>
  <c r="AE238" i="1" s="1"/>
  <c r="AA251" i="1"/>
  <c r="AA238" i="1" s="1"/>
  <c r="W251" i="1"/>
  <c r="W238" i="1" s="1"/>
  <c r="S251" i="1"/>
  <c r="S238" i="1" s="1"/>
  <c r="O251" i="1"/>
  <c r="O238" i="1" s="1"/>
  <c r="K251" i="1"/>
  <c r="K238" i="1" s="1"/>
  <c r="G251" i="1"/>
  <c r="G238" i="1" s="1"/>
  <c r="AP238" i="1"/>
  <c r="AH238" i="1"/>
  <c r="Z238" i="1"/>
  <c r="R238" i="1"/>
  <c r="P238" i="1"/>
  <c r="N238" i="1"/>
  <c r="BE239" i="1"/>
  <c r="T239" i="1"/>
  <c r="T238" i="1" s="1"/>
  <c r="BA238" i="1"/>
  <c r="AW238" i="1"/>
  <c r="AS238" i="1"/>
  <c r="AO238" i="1"/>
  <c r="AK238" i="1"/>
  <c r="AG238" i="1"/>
  <c r="AC238" i="1"/>
  <c r="Y238" i="1"/>
  <c r="U238" i="1"/>
  <c r="Q238" i="1"/>
  <c r="M238" i="1"/>
  <c r="I238" i="1"/>
  <c r="BH232" i="1"/>
  <c r="BG229" i="1"/>
  <c r="BB217" i="1"/>
  <c r="BB216" i="1" s="1"/>
  <c r="BB215" i="1" s="1"/>
  <c r="AW211" i="1"/>
  <c r="AW209" i="1" s="1"/>
  <c r="AW193" i="1" s="1"/>
  <c r="AU211" i="1"/>
  <c r="AU209" i="1" s="1"/>
  <c r="AS209" i="1"/>
  <c r="AS193" i="1" s="1"/>
  <c r="AP209" i="1"/>
  <c r="AM211" i="1"/>
  <c r="AM209" i="1" s="1"/>
  <c r="AK211" i="1"/>
  <c r="AK209" i="1" s="1"/>
  <c r="AK193" i="1" s="1"/>
  <c r="AH211" i="1"/>
  <c r="AH209" i="1" s="1"/>
  <c r="AE211" i="1"/>
  <c r="AE209" i="1" s="1"/>
  <c r="AC211" i="1"/>
  <c r="AC209" i="1" s="1"/>
  <c r="AC193" i="1" s="1"/>
  <c r="Z211" i="1"/>
  <c r="Z209" i="1" s="1"/>
  <c r="W211" i="1"/>
  <c r="W209" i="1" s="1"/>
  <c r="U211" i="1"/>
  <c r="U209" i="1" s="1"/>
  <c r="U193" i="1" s="1"/>
  <c r="R211" i="1"/>
  <c r="R209" i="1" s="1"/>
  <c r="P217" i="1"/>
  <c r="P216" i="1" s="1"/>
  <c r="P215" i="1" s="1"/>
  <c r="P211" i="1" s="1"/>
  <c r="P209" i="1" s="1"/>
  <c r="N211" i="1"/>
  <c r="N209" i="1" s="1"/>
  <c r="K211" i="1"/>
  <c r="K209" i="1" s="1"/>
  <c r="I211" i="1"/>
  <c r="I209" i="1" s="1"/>
  <c r="I193" i="1" s="1"/>
  <c r="G211" i="1"/>
  <c r="G209" i="1" s="1"/>
  <c r="BG195" i="1"/>
  <c r="BG194" i="1" s="1"/>
  <c r="BB195" i="1"/>
  <c r="BB194" i="1" s="1"/>
  <c r="AZ195" i="1"/>
  <c r="AZ194" i="1" s="1"/>
  <c r="AZ193" i="1" s="1"/>
  <c r="AX195" i="1"/>
  <c r="AX194" i="1" s="1"/>
  <c r="AV195" i="1"/>
  <c r="AV194" i="1" s="1"/>
  <c r="AV193" i="1" s="1"/>
  <c r="AT195" i="1"/>
  <c r="AT194" i="1" s="1"/>
  <c r="AT193" i="1" s="1"/>
  <c r="AL195" i="1"/>
  <c r="AL194" i="1" s="1"/>
  <c r="AL193" i="1" s="1"/>
  <c r="AD195" i="1"/>
  <c r="AD194" i="1" s="1"/>
  <c r="AD193" i="1" s="1"/>
  <c r="V195" i="1"/>
  <c r="V194" i="1" s="1"/>
  <c r="V193" i="1" s="1"/>
  <c r="J195" i="1"/>
  <c r="J194" i="1" s="1"/>
  <c r="J193" i="1" s="1"/>
  <c r="H195" i="1"/>
  <c r="H194" i="1" s="1"/>
  <c r="H193" i="1" s="1"/>
  <c r="F195" i="1"/>
  <c r="F194" i="1" s="1"/>
  <c r="F193" i="1" s="1"/>
  <c r="AU193" i="1"/>
  <c r="AQ193" i="1"/>
  <c r="AM193" i="1"/>
  <c r="AI193" i="1"/>
  <c r="AE193" i="1"/>
  <c r="AA193" i="1"/>
  <c r="W193" i="1"/>
  <c r="S193" i="1"/>
  <c r="O193" i="1"/>
  <c r="K193" i="1"/>
  <c r="G193" i="1"/>
  <c r="BF310" i="1"/>
  <c r="BH310" i="1" s="1"/>
  <c r="BF300" i="1"/>
  <c r="BF294" i="1"/>
  <c r="BH294" i="1" s="1"/>
  <c r="BF288" i="1"/>
  <c r="BH288" i="1" s="1"/>
  <c r="BF276" i="1"/>
  <c r="BE270" i="1"/>
  <c r="BE269" i="1" s="1"/>
  <c r="BE251" i="1" s="1"/>
  <c r="AB271" i="1"/>
  <c r="E251" i="1"/>
  <c r="AB267" i="1"/>
  <c r="BF266" i="1"/>
  <c r="BH266" i="1" s="1"/>
  <c r="AB261" i="1"/>
  <c r="BF260" i="1"/>
  <c r="BH260" i="1" s="1"/>
  <c r="BH255" i="1"/>
  <c r="BF255" i="1"/>
  <c r="X255" i="1"/>
  <c r="AB252" i="1"/>
  <c r="BH250" i="1"/>
  <c r="X250" i="1"/>
  <c r="AB250" i="1" s="1"/>
  <c r="AF250" i="1" s="1"/>
  <c r="AJ250" i="1" s="1"/>
  <c r="AN250" i="1" s="1"/>
  <c r="AR250" i="1" s="1"/>
  <c r="AB249" i="1"/>
  <c r="BF248" i="1"/>
  <c r="BH248" i="1" s="1"/>
  <c r="BH244" i="1"/>
  <c r="BF243" i="1"/>
  <c r="X243" i="1"/>
  <c r="BF240" i="1"/>
  <c r="BH240" i="1" s="1"/>
  <c r="X240" i="1"/>
  <c r="AB235" i="1"/>
  <c r="BH233" i="1"/>
  <c r="BH231" i="1"/>
  <c r="BF231" i="1"/>
  <c r="X231" i="1"/>
  <c r="BF224" i="1"/>
  <c r="BH224" i="1" s="1"/>
  <c r="T223" i="1"/>
  <c r="BH221" i="1"/>
  <c r="X221" i="1"/>
  <c r="AB221" i="1" s="1"/>
  <c r="AF221" i="1" s="1"/>
  <c r="AJ221" i="1" s="1"/>
  <c r="AN221" i="1" s="1"/>
  <c r="AR221" i="1" s="1"/>
  <c r="BE219" i="1"/>
  <c r="BE218" i="1" s="1"/>
  <c r="BE217" i="1" s="1"/>
  <c r="BE216" i="1" s="1"/>
  <c r="BE215" i="1" s="1"/>
  <c r="AB220" i="1"/>
  <c r="E217" i="1"/>
  <c r="BE211" i="1"/>
  <c r="BE209" i="1" s="1"/>
  <c r="AB212" i="1"/>
  <c r="AB210" i="1"/>
  <c r="AB208" i="1"/>
  <c r="BH207" i="1"/>
  <c r="BF207" i="1"/>
  <c r="BH205" i="1"/>
  <c r="BH202" i="1" s="1"/>
  <c r="X204" i="1"/>
  <c r="AB204" i="1" s="1"/>
  <c r="AF204" i="1" s="1"/>
  <c r="AJ204" i="1" s="1"/>
  <c r="AN204" i="1" s="1"/>
  <c r="AR204" i="1" s="1"/>
  <c r="AB203" i="1"/>
  <c r="BB183" i="1"/>
  <c r="T183" i="1"/>
  <c r="X184" i="1"/>
  <c r="T179" i="1"/>
  <c r="T177" i="1" s="1"/>
  <c r="BG179" i="1"/>
  <c r="BG177" i="1" s="1"/>
  <c r="E177" i="1"/>
  <c r="BG167" i="1"/>
  <c r="BH168" i="1"/>
  <c r="BB167" i="1"/>
  <c r="BB164" i="1" s="1"/>
  <c r="BB160" i="1" s="1"/>
  <c r="T167" i="1"/>
  <c r="X168" i="1"/>
  <c r="AQ160" i="1"/>
  <c r="AI160" i="1"/>
  <c r="AA160" i="1"/>
  <c r="S160" i="1"/>
  <c r="O160" i="1"/>
  <c r="BG145" i="1"/>
  <c r="T145" i="1"/>
  <c r="X146" i="1"/>
  <c r="L127" i="1"/>
  <c r="AO121" i="1"/>
  <c r="Y121" i="1"/>
  <c r="AU121" i="1"/>
  <c r="AM121" i="1"/>
  <c r="AE121" i="1"/>
  <c r="AN104" i="1"/>
  <c r="AJ104" i="1"/>
  <c r="AF104" i="1"/>
  <c r="AB104" i="1"/>
  <c r="X104" i="1"/>
  <c r="T104" i="1"/>
  <c r="T81" i="1"/>
  <c r="X82" i="1"/>
  <c r="BB270" i="1"/>
  <c r="BB269" i="1" s="1"/>
  <c r="BB251" i="1" s="1"/>
  <c r="BB238" i="1" s="1"/>
  <c r="BF254" i="1"/>
  <c r="BH254" i="1" s="1"/>
  <c r="BF239" i="1"/>
  <c r="BF234" i="1"/>
  <c r="BH234" i="1" s="1"/>
  <c r="BF230" i="1"/>
  <c r="BH230" i="1" s="1"/>
  <c r="BF222" i="1"/>
  <c r="BH222" i="1" s="1"/>
  <c r="BB211" i="1"/>
  <c r="BB209" i="1" s="1"/>
  <c r="BB193" i="1" s="1"/>
  <c r="BC193" i="1" s="1"/>
  <c r="BF206" i="1"/>
  <c r="BH206" i="1" s="1"/>
  <c r="BE202" i="1"/>
  <c r="BE201" i="1" s="1"/>
  <c r="BE200" i="1" s="1"/>
  <c r="BE199" i="1" s="1"/>
  <c r="BE198" i="1" s="1"/>
  <c r="BE197" i="1" s="1"/>
  <c r="BE196" i="1" s="1"/>
  <c r="BE195" i="1" s="1"/>
  <c r="BE194" i="1" s="1"/>
  <c r="BF180" i="1"/>
  <c r="BH180" i="1" s="1"/>
  <c r="BH181" i="1"/>
  <c r="BB179" i="1"/>
  <c r="BF179" i="1" s="1"/>
  <c r="AB178" i="1"/>
  <c r="BE175" i="1"/>
  <c r="BE165" i="1"/>
  <c r="AJ163" i="1"/>
  <c r="AF162" i="1"/>
  <c r="AF161" i="1" s="1"/>
  <c r="BG161" i="1"/>
  <c r="AJ144" i="1"/>
  <c r="AF143" i="1"/>
  <c r="AZ136" i="1"/>
  <c r="AV136" i="1"/>
  <c r="AN139" i="1"/>
  <c r="AJ139" i="1"/>
  <c r="AF139" i="1"/>
  <c r="P136" i="1"/>
  <c r="H136" i="1"/>
  <c r="X133" i="1"/>
  <c r="T132" i="1"/>
  <c r="T131" i="1" s="1"/>
  <c r="BE127" i="1"/>
  <c r="BF128" i="1"/>
  <c r="X125" i="1"/>
  <c r="AB126" i="1"/>
  <c r="X52" i="1"/>
  <c r="AB52" i="1" s="1"/>
  <c r="AF52" i="1" s="1"/>
  <c r="AJ52" i="1" s="1"/>
  <c r="AN52" i="1" s="1"/>
  <c r="AR52" i="1" s="1"/>
  <c r="T50" i="1"/>
  <c r="AJ47" i="1"/>
  <c r="AF46" i="1"/>
  <c r="AN40" i="1"/>
  <c r="AJ40" i="1"/>
  <c r="AF40" i="1"/>
  <c r="BF183" i="1"/>
  <c r="BH183" i="1" s="1"/>
  <c r="X180" i="1"/>
  <c r="AB181" i="1"/>
  <c r="BE179" i="1"/>
  <c r="AQ179" i="1"/>
  <c r="AQ177" i="1" s="1"/>
  <c r="AO179" i="1"/>
  <c r="AO177" i="1" s="1"/>
  <c r="AI179" i="1"/>
  <c r="AI177" i="1" s="1"/>
  <c r="AG179" i="1"/>
  <c r="AG177" i="1" s="1"/>
  <c r="AA179" i="1"/>
  <c r="AA177" i="1" s="1"/>
  <c r="Y179" i="1"/>
  <c r="Y177" i="1" s="1"/>
  <c r="S179" i="1"/>
  <c r="S177" i="1" s="1"/>
  <c r="Q179" i="1"/>
  <c r="Q177" i="1" s="1"/>
  <c r="O179" i="1"/>
  <c r="O177" i="1" s="1"/>
  <c r="M179" i="1"/>
  <c r="M177" i="1" s="1"/>
  <c r="BB177" i="1"/>
  <c r="BG175" i="1"/>
  <c r="BH176" i="1"/>
  <c r="T175" i="1"/>
  <c r="X176" i="1"/>
  <c r="BF175" i="1"/>
  <c r="L167" i="1"/>
  <c r="L164" i="1" s="1"/>
  <c r="L160" i="1" s="1"/>
  <c r="BE167" i="1"/>
  <c r="BF167" i="1" s="1"/>
  <c r="BG165" i="1"/>
  <c r="BH166" i="1"/>
  <c r="T165" i="1"/>
  <c r="T164" i="1" s="1"/>
  <c r="T160" i="1" s="1"/>
  <c r="X166" i="1"/>
  <c r="BA164" i="1"/>
  <c r="BA160" i="1" s="1"/>
  <c r="AY164" i="1"/>
  <c r="AY160" i="1" s="1"/>
  <c r="AW164" i="1"/>
  <c r="AU164" i="1"/>
  <c r="AU160" i="1" s="1"/>
  <c r="AS164" i="1"/>
  <c r="AS160" i="1" s="1"/>
  <c r="AM164" i="1"/>
  <c r="AM160" i="1" s="1"/>
  <c r="AK164" i="1"/>
  <c r="AK160" i="1" s="1"/>
  <c r="AE164" i="1"/>
  <c r="AE160" i="1" s="1"/>
  <c r="AC164" i="1"/>
  <c r="AC160" i="1" s="1"/>
  <c r="W164" i="1"/>
  <c r="W160" i="1" s="1"/>
  <c r="U164" i="1"/>
  <c r="U160" i="1" s="1"/>
  <c r="K164" i="1"/>
  <c r="K160" i="1" s="1"/>
  <c r="I164" i="1"/>
  <c r="G164" i="1"/>
  <c r="G160" i="1" s="1"/>
  <c r="BF165" i="1"/>
  <c r="E164" i="1"/>
  <c r="X162" i="1"/>
  <c r="X161" i="1" s="1"/>
  <c r="AW160" i="1"/>
  <c r="AO160" i="1"/>
  <c r="AG160" i="1"/>
  <c r="Y160" i="1"/>
  <c r="Q160" i="1"/>
  <c r="M160" i="1"/>
  <c r="I160" i="1"/>
  <c r="BF161" i="1"/>
  <c r="E160" i="1"/>
  <c r="BE145" i="1"/>
  <c r="BE142" i="1" s="1"/>
  <c r="BF146" i="1"/>
  <c r="BH146" i="1" s="1"/>
  <c r="L145" i="1"/>
  <c r="L142" i="1" s="1"/>
  <c r="L138" i="1" s="1"/>
  <c r="L137" i="1" s="1"/>
  <c r="L136" i="1" s="1"/>
  <c r="BG142" i="1"/>
  <c r="X143" i="1"/>
  <c r="T142" i="1"/>
  <c r="T138" i="1" s="1"/>
  <c r="T137" i="1" s="1"/>
  <c r="BA138" i="1"/>
  <c r="BA137" i="1" s="1"/>
  <c r="AY138" i="1"/>
  <c r="AY137" i="1" s="1"/>
  <c r="AW138" i="1"/>
  <c r="AW137" i="1" s="1"/>
  <c r="AW136" i="1" s="1"/>
  <c r="AU138" i="1"/>
  <c r="AU137" i="1" s="1"/>
  <c r="AS138" i="1"/>
  <c r="AS137" i="1" s="1"/>
  <c r="AQ138" i="1"/>
  <c r="AQ137" i="1" s="1"/>
  <c r="AQ136" i="1" s="1"/>
  <c r="AO138" i="1"/>
  <c r="AO137" i="1" s="1"/>
  <c r="AO136" i="1" s="1"/>
  <c r="AO103" i="1" s="1"/>
  <c r="AM138" i="1"/>
  <c r="AM137" i="1" s="1"/>
  <c r="AK138" i="1"/>
  <c r="AK137" i="1" s="1"/>
  <c r="AI138" i="1"/>
  <c r="AI137" i="1" s="1"/>
  <c r="AI136" i="1" s="1"/>
  <c r="AG138" i="1"/>
  <c r="AG137" i="1" s="1"/>
  <c r="AG136" i="1" s="1"/>
  <c r="AE138" i="1"/>
  <c r="AE137" i="1" s="1"/>
  <c r="AC138" i="1"/>
  <c r="AC137" i="1" s="1"/>
  <c r="AA138" i="1"/>
  <c r="AA137" i="1" s="1"/>
  <c r="AA136" i="1" s="1"/>
  <c r="Y138" i="1"/>
  <c r="Y137" i="1" s="1"/>
  <c r="Y136" i="1" s="1"/>
  <c r="Y103" i="1" s="1"/>
  <c r="W138" i="1"/>
  <c r="W137" i="1" s="1"/>
  <c r="U138" i="1"/>
  <c r="U137" i="1" s="1"/>
  <c r="S138" i="1"/>
  <c r="S137" i="1" s="1"/>
  <c r="S136" i="1" s="1"/>
  <c r="Q138" i="1"/>
  <c r="Q137" i="1" s="1"/>
  <c r="Q136" i="1" s="1"/>
  <c r="O138" i="1"/>
  <c r="O137" i="1" s="1"/>
  <c r="O136" i="1" s="1"/>
  <c r="M138" i="1"/>
  <c r="M137" i="1" s="1"/>
  <c r="M136" i="1" s="1"/>
  <c r="M103" i="1" s="1"/>
  <c r="K138" i="1"/>
  <c r="K137" i="1" s="1"/>
  <c r="I138" i="1"/>
  <c r="I137" i="1" s="1"/>
  <c r="I136" i="1" s="1"/>
  <c r="G138" i="1"/>
  <c r="G137" i="1" s="1"/>
  <c r="AZ103" i="1"/>
  <c r="AX103" i="1"/>
  <c r="BG127" i="1"/>
  <c r="BH128" i="1"/>
  <c r="T127" i="1"/>
  <c r="X128" i="1"/>
  <c r="BF125" i="1"/>
  <c r="BH125" i="1" s="1"/>
  <c r="BF124" i="1"/>
  <c r="BE122" i="1"/>
  <c r="BE121" i="1" s="1"/>
  <c r="T121" i="1"/>
  <c r="M121" i="1"/>
  <c r="BB85" i="1"/>
  <c r="AN86" i="1"/>
  <c r="AJ85" i="1"/>
  <c r="BG81" i="1"/>
  <c r="X80" i="1"/>
  <c r="T79" i="1"/>
  <c r="BE73" i="1"/>
  <c r="BF74" i="1"/>
  <c r="BH74" i="1" s="1"/>
  <c r="BH73" i="1" s="1"/>
  <c r="AJ72" i="1"/>
  <c r="AF71" i="1"/>
  <c r="BG70" i="1"/>
  <c r="AR67" i="1"/>
  <c r="AR66" i="1" s="1"/>
  <c r="AN66" i="1"/>
  <c r="AN63" i="1"/>
  <c r="AJ63" i="1"/>
  <c r="AF63" i="1"/>
  <c r="AB63" i="1"/>
  <c r="X63" i="1"/>
  <c r="BE57" i="1"/>
  <c r="BF58" i="1"/>
  <c r="BE177" i="1"/>
  <c r="BF162" i="1"/>
  <c r="BH162" i="1" s="1"/>
  <c r="BB145" i="1"/>
  <c r="BB142" i="1" s="1"/>
  <c r="BE139" i="1"/>
  <c r="BF133" i="1"/>
  <c r="BH133" i="1" s="1"/>
  <c r="AW103" i="1"/>
  <c r="AG103" i="1"/>
  <c r="Q103" i="1"/>
  <c r="I103" i="1"/>
  <c r="BB127" i="1"/>
  <c r="BH124" i="1"/>
  <c r="BB121" i="1"/>
  <c r="AV121" i="1"/>
  <c r="AV103" i="1" s="1"/>
  <c r="AT121" i="1"/>
  <c r="AT103" i="1" s="1"/>
  <c r="AQ121" i="1"/>
  <c r="AQ103" i="1" s="1"/>
  <c r="AL121" i="1"/>
  <c r="AL103" i="1" s="1"/>
  <c r="AI121" i="1"/>
  <c r="AI103" i="1" s="1"/>
  <c r="AD121" i="1"/>
  <c r="AD103" i="1" s="1"/>
  <c r="AA121" i="1"/>
  <c r="AA103" i="1" s="1"/>
  <c r="V121" i="1"/>
  <c r="V103" i="1" s="1"/>
  <c r="S121" i="1"/>
  <c r="S103" i="1" s="1"/>
  <c r="O121" i="1"/>
  <c r="O103" i="1" s="1"/>
  <c r="K121" i="1"/>
  <c r="G121" i="1"/>
  <c r="BF122" i="1"/>
  <c r="E121" i="1"/>
  <c r="BG85" i="1"/>
  <c r="BH87" i="1"/>
  <c r="AZ78" i="1"/>
  <c r="AZ77" i="1" s="1"/>
  <c r="AZ69" i="1" s="1"/>
  <c r="AZ56" i="1" s="1"/>
  <c r="AX78" i="1"/>
  <c r="AX77" i="1" s="1"/>
  <c r="AX69" i="1" s="1"/>
  <c r="AX56" i="1" s="1"/>
  <c r="AV78" i="1"/>
  <c r="AV77" i="1" s="1"/>
  <c r="AV69" i="1" s="1"/>
  <c r="AV56" i="1" s="1"/>
  <c r="AT78" i="1"/>
  <c r="AT77" i="1" s="1"/>
  <c r="AT69" i="1" s="1"/>
  <c r="AT56" i="1" s="1"/>
  <c r="AP78" i="1"/>
  <c r="AP77" i="1" s="1"/>
  <c r="AP69" i="1" s="1"/>
  <c r="AP56" i="1" s="1"/>
  <c r="AL78" i="1"/>
  <c r="AL77" i="1" s="1"/>
  <c r="AL69" i="1" s="1"/>
  <c r="AL56" i="1" s="1"/>
  <c r="AH78" i="1"/>
  <c r="AH77" i="1" s="1"/>
  <c r="AH69" i="1" s="1"/>
  <c r="AH56" i="1" s="1"/>
  <c r="AD78" i="1"/>
  <c r="AD77" i="1" s="1"/>
  <c r="AD69" i="1" s="1"/>
  <c r="AD56" i="1" s="1"/>
  <c r="AB85" i="1"/>
  <c r="Z78" i="1"/>
  <c r="Z77" i="1" s="1"/>
  <c r="Z69" i="1" s="1"/>
  <c r="Z56" i="1" s="1"/>
  <c r="X85" i="1"/>
  <c r="V78" i="1"/>
  <c r="V77" i="1" s="1"/>
  <c r="V69" i="1" s="1"/>
  <c r="V56" i="1" s="1"/>
  <c r="T85" i="1"/>
  <c r="R78" i="1"/>
  <c r="R77" i="1" s="1"/>
  <c r="R69" i="1" s="1"/>
  <c r="R56" i="1" s="1"/>
  <c r="P78" i="1"/>
  <c r="P77" i="1" s="1"/>
  <c r="P69" i="1" s="1"/>
  <c r="P56" i="1" s="1"/>
  <c r="N78" i="1"/>
  <c r="N77" i="1" s="1"/>
  <c r="N69" i="1" s="1"/>
  <c r="N56" i="1" s="1"/>
  <c r="J78" i="1"/>
  <c r="J77" i="1" s="1"/>
  <c r="J69" i="1" s="1"/>
  <c r="J56" i="1" s="1"/>
  <c r="H78" i="1"/>
  <c r="H77" i="1" s="1"/>
  <c r="H69" i="1" s="1"/>
  <c r="H56" i="1" s="1"/>
  <c r="F78" i="1"/>
  <c r="F77" i="1" s="1"/>
  <c r="F69" i="1" s="1"/>
  <c r="F56" i="1" s="1"/>
  <c r="AJ74" i="1"/>
  <c r="AF73" i="1"/>
  <c r="AB70" i="1"/>
  <c r="L70" i="1"/>
  <c r="AF66" i="1"/>
  <c r="AB66" i="1"/>
  <c r="X66" i="1"/>
  <c r="BG59" i="1"/>
  <c r="BH61" i="1"/>
  <c r="T59" i="1"/>
  <c r="X60" i="1"/>
  <c r="AJ57" i="1"/>
  <c r="AF57" i="1"/>
  <c r="AB57" i="1"/>
  <c r="AJ51" i="1"/>
  <c r="AF50" i="1"/>
  <c r="BB46" i="1"/>
  <c r="AJ44" i="1"/>
  <c r="AF43" i="1"/>
  <c r="BB40" i="1"/>
  <c r="T29" i="1"/>
  <c r="X30" i="1"/>
  <c r="T24" i="1"/>
  <c r="T23" i="1" s="1"/>
  <c r="X25" i="1"/>
  <c r="BA23" i="1"/>
  <c r="BA21" i="1" s="1"/>
  <c r="AY23" i="1"/>
  <c r="AY21" i="1" s="1"/>
  <c r="AW23" i="1"/>
  <c r="AW21" i="1" s="1"/>
  <c r="AU23" i="1"/>
  <c r="AU21" i="1" s="1"/>
  <c r="AS23" i="1"/>
  <c r="AS21" i="1" s="1"/>
  <c r="AM23" i="1"/>
  <c r="AM21" i="1" s="1"/>
  <c r="AK23" i="1"/>
  <c r="AK21" i="1" s="1"/>
  <c r="AE23" i="1"/>
  <c r="AE21" i="1" s="1"/>
  <c r="AC23" i="1"/>
  <c r="AC21" i="1" s="1"/>
  <c r="W23" i="1"/>
  <c r="W21" i="1" s="1"/>
  <c r="U23" i="1"/>
  <c r="U21" i="1" s="1"/>
  <c r="K23" i="1"/>
  <c r="K21" i="1" s="1"/>
  <c r="I23" i="1"/>
  <c r="I21" i="1" s="1"/>
  <c r="G23" i="1"/>
  <c r="G21" i="1" s="1"/>
  <c r="BG122" i="1"/>
  <c r="X122" i="1"/>
  <c r="AB123" i="1"/>
  <c r="AP121" i="1"/>
  <c r="AP103" i="1" s="1"/>
  <c r="AH121" i="1"/>
  <c r="AH103" i="1" s="1"/>
  <c r="Z121" i="1"/>
  <c r="Z103" i="1" s="1"/>
  <c r="R121" i="1"/>
  <c r="R103" i="1" s="1"/>
  <c r="P121" i="1"/>
  <c r="P103" i="1" s="1"/>
  <c r="N121" i="1"/>
  <c r="N103" i="1" s="1"/>
  <c r="L121" i="1"/>
  <c r="J121" i="1"/>
  <c r="J103" i="1" s="1"/>
  <c r="H121" i="1"/>
  <c r="H103" i="1" s="1"/>
  <c r="F121" i="1"/>
  <c r="F103" i="1" s="1"/>
  <c r="T113" i="1"/>
  <c r="X114" i="1"/>
  <c r="BH96" i="1"/>
  <c r="BE85" i="1"/>
  <c r="BF86" i="1"/>
  <c r="BH86" i="1" s="1"/>
  <c r="BE81" i="1"/>
  <c r="BF82" i="1"/>
  <c r="BH82" i="1" s="1"/>
  <c r="BH81" i="1" s="1"/>
  <c r="L81" i="1"/>
  <c r="BE79" i="1"/>
  <c r="BF80" i="1"/>
  <c r="BH80" i="1" s="1"/>
  <c r="L79" i="1"/>
  <c r="X73" i="1"/>
  <c r="T73" i="1"/>
  <c r="T70" i="1" s="1"/>
  <c r="BE70" i="1"/>
  <c r="X71" i="1"/>
  <c r="X70" i="1" s="1"/>
  <c r="BH66" i="1"/>
  <c r="BB66" i="1"/>
  <c r="BE59" i="1"/>
  <c r="BF60" i="1"/>
  <c r="BH60" i="1" s="1"/>
  <c r="L59" i="1"/>
  <c r="BH50" i="1"/>
  <c r="X50" i="1"/>
  <c r="X46" i="1"/>
  <c r="X43" i="1"/>
  <c r="BB23" i="1"/>
  <c r="BF107" i="1"/>
  <c r="BH107" i="1" s="1"/>
  <c r="BF104" i="1"/>
  <c r="BH104" i="1" s="1"/>
  <c r="BF102" i="1"/>
  <c r="BH102" i="1" s="1"/>
  <c r="BF98" i="1"/>
  <c r="BH98" i="1" s="1"/>
  <c r="BF97" i="1"/>
  <c r="BH94" i="1"/>
  <c r="BF92" i="1"/>
  <c r="BA78" i="1"/>
  <c r="BA77" i="1" s="1"/>
  <c r="BA69" i="1" s="1"/>
  <c r="BA56" i="1" s="1"/>
  <c r="AY78" i="1"/>
  <c r="AY77" i="1" s="1"/>
  <c r="AY69" i="1" s="1"/>
  <c r="AY56" i="1" s="1"/>
  <c r="AW78" i="1"/>
  <c r="AW77" i="1" s="1"/>
  <c r="AW69" i="1" s="1"/>
  <c r="AW56" i="1" s="1"/>
  <c r="AW20" i="1" s="1"/>
  <c r="AU78" i="1"/>
  <c r="AU77" i="1" s="1"/>
  <c r="AU69" i="1" s="1"/>
  <c r="AU56" i="1" s="1"/>
  <c r="AU20" i="1" s="1"/>
  <c r="AS78" i="1"/>
  <c r="AS77" i="1" s="1"/>
  <c r="AS69" i="1" s="1"/>
  <c r="AS56" i="1" s="1"/>
  <c r="AS20" i="1" s="1"/>
  <c r="AQ78" i="1"/>
  <c r="AQ77" i="1" s="1"/>
  <c r="AQ69" i="1" s="1"/>
  <c r="AQ56" i="1" s="1"/>
  <c r="AO78" i="1"/>
  <c r="AO77" i="1" s="1"/>
  <c r="AO69" i="1" s="1"/>
  <c r="AO56" i="1" s="1"/>
  <c r="AM78" i="1"/>
  <c r="AM77" i="1" s="1"/>
  <c r="AM69" i="1" s="1"/>
  <c r="AM56" i="1" s="1"/>
  <c r="AM20" i="1" s="1"/>
  <c r="AK78" i="1"/>
  <c r="AK77" i="1" s="1"/>
  <c r="AK69" i="1" s="1"/>
  <c r="AK56" i="1" s="1"/>
  <c r="AK20" i="1" s="1"/>
  <c r="AI78" i="1"/>
  <c r="AI77" i="1" s="1"/>
  <c r="AI69" i="1" s="1"/>
  <c r="AI56" i="1" s="1"/>
  <c r="AG78" i="1"/>
  <c r="AG77" i="1" s="1"/>
  <c r="AG69" i="1" s="1"/>
  <c r="AG56" i="1" s="1"/>
  <c r="AE78" i="1"/>
  <c r="AE77" i="1" s="1"/>
  <c r="AE69" i="1" s="1"/>
  <c r="AE56" i="1" s="1"/>
  <c r="AE20" i="1" s="1"/>
  <c r="AC78" i="1"/>
  <c r="AC77" i="1" s="1"/>
  <c r="AC69" i="1" s="1"/>
  <c r="AC56" i="1" s="1"/>
  <c r="AC20" i="1" s="1"/>
  <c r="AA78" i="1"/>
  <c r="AA77" i="1" s="1"/>
  <c r="AA69" i="1" s="1"/>
  <c r="AA56" i="1" s="1"/>
  <c r="Y78" i="1"/>
  <c r="Y77" i="1" s="1"/>
  <c r="Y69" i="1" s="1"/>
  <c r="Y56" i="1" s="1"/>
  <c r="W78" i="1"/>
  <c r="W77" i="1" s="1"/>
  <c r="W69" i="1" s="1"/>
  <c r="W56" i="1" s="1"/>
  <c r="W20" i="1" s="1"/>
  <c r="U78" i="1"/>
  <c r="U77" i="1" s="1"/>
  <c r="U69" i="1" s="1"/>
  <c r="U56" i="1" s="1"/>
  <c r="U20" i="1" s="1"/>
  <c r="S78" i="1"/>
  <c r="S77" i="1" s="1"/>
  <c r="S69" i="1" s="1"/>
  <c r="S56" i="1" s="1"/>
  <c r="Q78" i="1"/>
  <c r="Q77" i="1" s="1"/>
  <c r="Q69" i="1" s="1"/>
  <c r="Q56" i="1" s="1"/>
  <c r="O78" i="1"/>
  <c r="O77" i="1" s="1"/>
  <c r="O69" i="1" s="1"/>
  <c r="O56" i="1" s="1"/>
  <c r="M78" i="1"/>
  <c r="M77" i="1" s="1"/>
  <c r="M69" i="1" s="1"/>
  <c r="M56" i="1" s="1"/>
  <c r="K78" i="1"/>
  <c r="K77" i="1" s="1"/>
  <c r="K69" i="1" s="1"/>
  <c r="K56" i="1" s="1"/>
  <c r="K20" i="1" s="1"/>
  <c r="I78" i="1"/>
  <c r="I77" i="1" s="1"/>
  <c r="I69" i="1" s="1"/>
  <c r="I56" i="1" s="1"/>
  <c r="I20" i="1" s="1"/>
  <c r="G78" i="1"/>
  <c r="G77" i="1" s="1"/>
  <c r="G69" i="1" s="1"/>
  <c r="G56" i="1" s="1"/>
  <c r="G20" i="1" s="1"/>
  <c r="BB81" i="1"/>
  <c r="BF81" i="1" s="1"/>
  <c r="BF79" i="1"/>
  <c r="BH79" i="1" s="1"/>
  <c r="BF73" i="1"/>
  <c r="BF71" i="1"/>
  <c r="BH71" i="1" s="1"/>
  <c r="E70" i="1"/>
  <c r="BE66" i="1"/>
  <c r="BF63" i="1"/>
  <c r="BH63" i="1" s="1"/>
  <c r="BB59" i="1"/>
  <c r="BE50" i="1"/>
  <c r="BF50" i="1" s="1"/>
  <c r="BE46" i="1"/>
  <c r="BE33" i="1"/>
  <c r="BE32" i="1" s="1"/>
  <c r="BF34" i="1"/>
  <c r="BH34" i="1" s="1"/>
  <c r="AZ21" i="1"/>
  <c r="AV21" i="1"/>
  <c r="P21" i="1"/>
  <c r="H21" i="1"/>
  <c r="X22" i="1"/>
  <c r="E23" i="1"/>
  <c r="BF37" i="1"/>
  <c r="T37" i="1"/>
  <c r="X38" i="1"/>
  <c r="T33" i="1"/>
  <c r="T32" i="1" s="1"/>
  <c r="T21" i="1" s="1"/>
  <c r="X34" i="1"/>
  <c r="AQ23" i="1"/>
  <c r="AQ21" i="1" s="1"/>
  <c r="AO23" i="1"/>
  <c r="AO21" i="1" s="1"/>
  <c r="AI23" i="1"/>
  <c r="AI21" i="1" s="1"/>
  <c r="AG23" i="1"/>
  <c r="AG21" i="1" s="1"/>
  <c r="AA23" i="1"/>
  <c r="AA21" i="1" s="1"/>
  <c r="Y23" i="1"/>
  <c r="Y21" i="1" s="1"/>
  <c r="S23" i="1"/>
  <c r="S21" i="1" s="1"/>
  <c r="Q23" i="1"/>
  <c r="Q21" i="1" s="1"/>
  <c r="O23" i="1"/>
  <c r="O21" i="1" s="1"/>
  <c r="M23" i="1"/>
  <c r="M21" i="1" s="1"/>
  <c r="AX21" i="1"/>
  <c r="AT21" i="1"/>
  <c r="AP21" i="1"/>
  <c r="AL21" i="1"/>
  <c r="AH21" i="1"/>
  <c r="AD21" i="1"/>
  <c r="Z21" i="1"/>
  <c r="V21" i="1"/>
  <c r="R21" i="1"/>
  <c r="N21" i="1"/>
  <c r="J21" i="1"/>
  <c r="F21" i="1"/>
  <c r="L21" i="1"/>
  <c r="BE24" i="1"/>
  <c r="BE23" i="1" s="1"/>
  <c r="BE29" i="1"/>
  <c r="BF29" i="1" s="1"/>
  <c r="BH29" i="1" s="1"/>
  <c r="BF33" i="1"/>
  <c r="BF32" i="1" s="1"/>
  <c r="BF40" i="1"/>
  <c r="BH40" i="1" s="1"/>
  <c r="BF43" i="1"/>
  <c r="BF59" i="1"/>
  <c r="BF143" i="1"/>
  <c r="BF270" i="1"/>
  <c r="BH270" i="1" s="1"/>
  <c r="BF66" i="1"/>
  <c r="BF139" i="1"/>
  <c r="BH139" i="1" s="1"/>
  <c r="BF145" i="1"/>
  <c r="BF219" i="1"/>
  <c r="BH219" i="1" s="1"/>
  <c r="BH92" i="1"/>
  <c r="BE424" i="1"/>
  <c r="BE422" i="1" s="1"/>
  <c r="BA424" i="1"/>
  <c r="BA422" i="1" s="1"/>
  <c r="AY424" i="1"/>
  <c r="AY422" i="1" s="1"/>
  <c r="AV424" i="1"/>
  <c r="AV422" i="1" s="1"/>
  <c r="AT424" i="1"/>
  <c r="AT422" i="1" s="1"/>
  <c r="AP424" i="1"/>
  <c r="AP422" i="1" s="1"/>
  <c r="AL424" i="1"/>
  <c r="AL422" i="1" s="1"/>
  <c r="AH424" i="1"/>
  <c r="AH422" i="1" s="1"/>
  <c r="AD424" i="1"/>
  <c r="AD422" i="1" s="1"/>
  <c r="Z424" i="1"/>
  <c r="Z422" i="1" s="1"/>
  <c r="X424" i="1"/>
  <c r="X422" i="1" s="1"/>
  <c r="V424" i="1"/>
  <c r="V422" i="1" s="1"/>
  <c r="T424" i="1"/>
  <c r="T422" i="1" s="1"/>
  <c r="R424" i="1"/>
  <c r="R422" i="1" s="1"/>
  <c r="P424" i="1"/>
  <c r="P422" i="1" s="1"/>
  <c r="N424" i="1"/>
  <c r="N422" i="1" s="1"/>
  <c r="L424" i="1"/>
  <c r="L422" i="1" s="1"/>
  <c r="J424" i="1"/>
  <c r="J422" i="1" s="1"/>
  <c r="H424" i="1"/>
  <c r="H422" i="1" s="1"/>
  <c r="F424" i="1"/>
  <c r="F422" i="1" s="1"/>
  <c r="BE411" i="1"/>
  <c r="BE410" i="1" s="1"/>
  <c r="BE409" i="1" s="1"/>
  <c r="BE408" i="1" s="1"/>
  <c r="BA411" i="1"/>
  <c r="BA410" i="1" s="1"/>
  <c r="BA409" i="1" s="1"/>
  <c r="BA408" i="1" s="1"/>
  <c r="AY411" i="1"/>
  <c r="AY410" i="1" s="1"/>
  <c r="AY409" i="1" s="1"/>
  <c r="AY408" i="1" s="1"/>
  <c r="AW411" i="1"/>
  <c r="AW410" i="1" s="1"/>
  <c r="AW409" i="1" s="1"/>
  <c r="AW408" i="1" s="1"/>
  <c r="AW384" i="1" s="1"/>
  <c r="AU411" i="1"/>
  <c r="AU410" i="1" s="1"/>
  <c r="AU409" i="1" s="1"/>
  <c r="AU408" i="1" s="1"/>
  <c r="AU384" i="1" s="1"/>
  <c r="AS411" i="1"/>
  <c r="AS410" i="1" s="1"/>
  <c r="AS409" i="1" s="1"/>
  <c r="AS408" i="1" s="1"/>
  <c r="AS384" i="1" s="1"/>
  <c r="AQ411" i="1"/>
  <c r="AQ410" i="1" s="1"/>
  <c r="AQ409" i="1" s="1"/>
  <c r="AQ408" i="1" s="1"/>
  <c r="AQ384" i="1" s="1"/>
  <c r="AO411" i="1"/>
  <c r="AO410" i="1" s="1"/>
  <c r="AO409" i="1" s="1"/>
  <c r="AO408" i="1" s="1"/>
  <c r="AO384" i="1" s="1"/>
  <c r="AM411" i="1"/>
  <c r="AM410" i="1" s="1"/>
  <c r="AM409" i="1" s="1"/>
  <c r="AM408" i="1" s="1"/>
  <c r="AM384" i="1" s="1"/>
  <c r="AK411" i="1"/>
  <c r="AK410" i="1" s="1"/>
  <c r="AK409" i="1" s="1"/>
  <c r="AK408" i="1" s="1"/>
  <c r="AK384" i="1" s="1"/>
  <c r="AI411" i="1"/>
  <c r="AI410" i="1" s="1"/>
  <c r="AI409" i="1" s="1"/>
  <c r="AI408" i="1" s="1"/>
  <c r="AI384" i="1" s="1"/>
  <c r="AG411" i="1"/>
  <c r="AG410" i="1" s="1"/>
  <c r="AG409" i="1" s="1"/>
  <c r="AG408" i="1" s="1"/>
  <c r="AG384" i="1" s="1"/>
  <c r="AE411" i="1"/>
  <c r="AE410" i="1" s="1"/>
  <c r="AE409" i="1" s="1"/>
  <c r="AE408" i="1" s="1"/>
  <c r="AE384" i="1" s="1"/>
  <c r="AC411" i="1"/>
  <c r="AC410" i="1" s="1"/>
  <c r="AC409" i="1" s="1"/>
  <c r="AC408" i="1" s="1"/>
  <c r="AC384" i="1" s="1"/>
  <c r="AA411" i="1"/>
  <c r="AA410" i="1" s="1"/>
  <c r="AA409" i="1" s="1"/>
  <c r="AA408" i="1" s="1"/>
  <c r="AA384" i="1" s="1"/>
  <c r="Y411" i="1"/>
  <c r="Y410" i="1" s="1"/>
  <c r="Y409" i="1" s="1"/>
  <c r="Y408" i="1" s="1"/>
  <c r="Y384" i="1" s="1"/>
  <c r="W411" i="1"/>
  <c r="W410" i="1" s="1"/>
  <c r="W409" i="1" s="1"/>
  <c r="W408" i="1" s="1"/>
  <c r="W384" i="1" s="1"/>
  <c r="U411" i="1"/>
  <c r="U410" i="1" s="1"/>
  <c r="U409" i="1" s="1"/>
  <c r="U408" i="1" s="1"/>
  <c r="U384" i="1" s="1"/>
  <c r="S411" i="1"/>
  <c r="S410" i="1" s="1"/>
  <c r="S409" i="1" s="1"/>
  <c r="S408" i="1" s="1"/>
  <c r="S384" i="1" s="1"/>
  <c r="Q411" i="1"/>
  <c r="Q410" i="1" s="1"/>
  <c r="Q409" i="1" s="1"/>
  <c r="Q408" i="1" s="1"/>
  <c r="Q384" i="1" s="1"/>
  <c r="O411" i="1"/>
  <c r="O410" i="1" s="1"/>
  <c r="O409" i="1" s="1"/>
  <c r="O408" i="1" s="1"/>
  <c r="O384" i="1" s="1"/>
  <c r="M411" i="1"/>
  <c r="M410" i="1" s="1"/>
  <c r="M409" i="1" s="1"/>
  <c r="M408" i="1" s="1"/>
  <c r="M384" i="1" s="1"/>
  <c r="K411" i="1"/>
  <c r="K410" i="1" s="1"/>
  <c r="K409" i="1" s="1"/>
  <c r="K408" i="1" s="1"/>
  <c r="K384" i="1" s="1"/>
  <c r="I411" i="1"/>
  <c r="I410" i="1" s="1"/>
  <c r="I409" i="1" s="1"/>
  <c r="I408" i="1" s="1"/>
  <c r="I384" i="1" s="1"/>
  <c r="G411" i="1"/>
  <c r="G410" i="1" s="1"/>
  <c r="G409" i="1" s="1"/>
  <c r="G408" i="1" s="1"/>
  <c r="G384" i="1" s="1"/>
  <c r="BF132" i="1"/>
  <c r="BB113" i="1"/>
  <c r="BF109" i="1"/>
  <c r="BH109" i="1" s="1"/>
  <c r="BB106" i="1"/>
  <c r="BF99" i="1"/>
  <c r="BF95" i="1"/>
  <c r="T91" i="1"/>
  <c r="T90" i="1" s="1"/>
  <c r="BF430" i="1"/>
  <c r="BH430" i="1" s="1"/>
  <c r="AW424" i="1"/>
  <c r="AW422" i="1" s="1"/>
  <c r="AU424" i="1"/>
  <c r="AU422" i="1" s="1"/>
  <c r="AS424" i="1"/>
  <c r="AS422" i="1" s="1"/>
  <c r="AQ424" i="1"/>
  <c r="AQ422" i="1" s="1"/>
  <c r="AO424" i="1"/>
  <c r="AO422" i="1" s="1"/>
  <c r="AM424" i="1"/>
  <c r="AM422" i="1" s="1"/>
  <c r="AK424" i="1"/>
  <c r="AK422" i="1" s="1"/>
  <c r="AI424" i="1"/>
  <c r="AI422" i="1" s="1"/>
  <c r="AG424" i="1"/>
  <c r="AG422" i="1" s="1"/>
  <c r="AE424" i="1"/>
  <c r="AE422" i="1" s="1"/>
  <c r="AC424" i="1"/>
  <c r="AC422" i="1" s="1"/>
  <c r="AA424" i="1"/>
  <c r="AA422" i="1" s="1"/>
  <c r="Y424" i="1"/>
  <c r="Y422" i="1" s="1"/>
  <c r="W424" i="1"/>
  <c r="W422" i="1" s="1"/>
  <c r="U424" i="1"/>
  <c r="U422" i="1" s="1"/>
  <c r="S424" i="1"/>
  <c r="S422" i="1" s="1"/>
  <c r="Q424" i="1"/>
  <c r="Q422" i="1" s="1"/>
  <c r="O424" i="1"/>
  <c r="O422" i="1" s="1"/>
  <c r="M424" i="1"/>
  <c r="M422" i="1" s="1"/>
  <c r="K424" i="1"/>
  <c r="K422" i="1" s="1"/>
  <c r="I424" i="1"/>
  <c r="I422" i="1" s="1"/>
  <c r="G424" i="1"/>
  <c r="G422" i="1" s="1"/>
  <c r="BF416" i="1"/>
  <c r="BH416" i="1" s="1"/>
  <c r="BG411" i="1"/>
  <c r="AZ411" i="1"/>
  <c r="AZ410" i="1" s="1"/>
  <c r="AZ409" i="1" s="1"/>
  <c r="AZ408" i="1" s="1"/>
  <c r="AX411" i="1"/>
  <c r="AX410" i="1" s="1"/>
  <c r="AX409" i="1" s="1"/>
  <c r="AX408" i="1" s="1"/>
  <c r="AV411" i="1"/>
  <c r="AV410" i="1" s="1"/>
  <c r="AV409" i="1" s="1"/>
  <c r="AV408" i="1" s="1"/>
  <c r="AV384" i="1" s="1"/>
  <c r="AT411" i="1"/>
  <c r="AT410" i="1" s="1"/>
  <c r="AT409" i="1" s="1"/>
  <c r="AT408" i="1" s="1"/>
  <c r="AT384" i="1" s="1"/>
  <c r="AP411" i="1"/>
  <c r="AP410" i="1" s="1"/>
  <c r="AP409" i="1" s="1"/>
  <c r="AP408" i="1" s="1"/>
  <c r="AP384" i="1" s="1"/>
  <c r="AL411" i="1"/>
  <c r="AL410" i="1" s="1"/>
  <c r="AL409" i="1" s="1"/>
  <c r="AL408" i="1" s="1"/>
  <c r="AL384" i="1" s="1"/>
  <c r="AH411" i="1"/>
  <c r="AH410" i="1" s="1"/>
  <c r="AH409" i="1" s="1"/>
  <c r="AH408" i="1" s="1"/>
  <c r="AH384" i="1" s="1"/>
  <c r="AD411" i="1"/>
  <c r="AD410" i="1" s="1"/>
  <c r="AD409" i="1" s="1"/>
  <c r="AD408" i="1" s="1"/>
  <c r="AD384" i="1" s="1"/>
  <c r="Z411" i="1"/>
  <c r="Z410" i="1" s="1"/>
  <c r="Z409" i="1" s="1"/>
  <c r="Z408" i="1" s="1"/>
  <c r="Z384" i="1" s="1"/>
  <c r="X411" i="1"/>
  <c r="X410" i="1" s="1"/>
  <c r="X409" i="1" s="1"/>
  <c r="X408" i="1" s="1"/>
  <c r="V411" i="1"/>
  <c r="V410" i="1" s="1"/>
  <c r="V409" i="1" s="1"/>
  <c r="V408" i="1" s="1"/>
  <c r="V384" i="1" s="1"/>
  <c r="T411" i="1"/>
  <c r="T410" i="1" s="1"/>
  <c r="T409" i="1" s="1"/>
  <c r="T408" i="1" s="1"/>
  <c r="T384" i="1" s="1"/>
  <c r="R411" i="1"/>
  <c r="R410" i="1" s="1"/>
  <c r="R409" i="1" s="1"/>
  <c r="R408" i="1" s="1"/>
  <c r="R384" i="1" s="1"/>
  <c r="P411" i="1"/>
  <c r="P410" i="1" s="1"/>
  <c r="P409" i="1" s="1"/>
  <c r="P408" i="1" s="1"/>
  <c r="N411" i="1"/>
  <c r="N410" i="1" s="1"/>
  <c r="N409" i="1" s="1"/>
  <c r="N408" i="1" s="1"/>
  <c r="N384" i="1" s="1"/>
  <c r="L411" i="1"/>
  <c r="L410" i="1" s="1"/>
  <c r="L409" i="1" s="1"/>
  <c r="L408" i="1" s="1"/>
  <c r="L384" i="1" s="1"/>
  <c r="J411" i="1"/>
  <c r="J410" i="1" s="1"/>
  <c r="J409" i="1" s="1"/>
  <c r="J408" i="1" s="1"/>
  <c r="J384" i="1" s="1"/>
  <c r="H411" i="1"/>
  <c r="H410" i="1" s="1"/>
  <c r="H409" i="1" s="1"/>
  <c r="H408" i="1" s="1"/>
  <c r="H384" i="1" s="1"/>
  <c r="F411" i="1"/>
  <c r="F410" i="1" s="1"/>
  <c r="F409" i="1" s="1"/>
  <c r="F408" i="1" s="1"/>
  <c r="F384" i="1" s="1"/>
  <c r="BE113" i="1"/>
  <c r="BH99" i="1"/>
  <c r="BH95" i="1"/>
  <c r="L91" i="1"/>
  <c r="L90" i="1" s="1"/>
  <c r="BG469" i="1"/>
  <c r="AW375" i="1"/>
  <c r="AU375" i="1"/>
  <c r="AS375" i="1"/>
  <c r="AQ375" i="1"/>
  <c r="AO375" i="1"/>
  <c r="AM375" i="1"/>
  <c r="AK375" i="1"/>
  <c r="AI375" i="1"/>
  <c r="AG375" i="1"/>
  <c r="AE375" i="1"/>
  <c r="AC375" i="1"/>
  <c r="AA375" i="1"/>
  <c r="Y375" i="1"/>
  <c r="W375" i="1"/>
  <c r="U375" i="1"/>
  <c r="S375" i="1"/>
  <c r="Q375" i="1"/>
  <c r="O375" i="1"/>
  <c r="M375" i="1"/>
  <c r="K375" i="1"/>
  <c r="I375" i="1"/>
  <c r="G375" i="1"/>
  <c r="AZ384" i="1"/>
  <c r="AZ375" i="1" s="1"/>
  <c r="AZ364" i="1"/>
  <c r="AZ353" i="1" s="1"/>
  <c r="AZ297" i="1" s="1"/>
  <c r="BB509" i="1"/>
  <c r="BG422" i="1"/>
  <c r="BG410" i="1"/>
  <c r="AV375" i="1"/>
  <c r="AT375" i="1"/>
  <c r="AP375" i="1"/>
  <c r="AL375" i="1"/>
  <c r="AH375" i="1"/>
  <c r="AD375" i="1"/>
  <c r="Z375" i="1"/>
  <c r="V375" i="1"/>
  <c r="T375" i="1"/>
  <c r="R375" i="1"/>
  <c r="N375" i="1"/>
  <c r="L375" i="1"/>
  <c r="J375" i="1"/>
  <c r="H375" i="1"/>
  <c r="F375" i="1"/>
  <c r="BE384" i="1"/>
  <c r="BE375" i="1" s="1"/>
  <c r="BA384" i="1"/>
  <c r="BA375" i="1" s="1"/>
  <c r="AY384" i="1"/>
  <c r="AY375" i="1" s="1"/>
  <c r="AX384" i="1"/>
  <c r="AX375" i="1" s="1"/>
  <c r="BG369" i="1"/>
  <c r="BE364" i="1"/>
  <c r="BE353" i="1" s="1"/>
  <c r="BA364" i="1"/>
  <c r="BA353" i="1" s="1"/>
  <c r="BA297" i="1" s="1"/>
  <c r="BA237" i="1" s="1"/>
  <c r="AY364" i="1"/>
  <c r="AY353" i="1" s="1"/>
  <c r="AY297" i="1" s="1"/>
  <c r="BF365" i="1"/>
  <c r="BH365" i="1" s="1"/>
  <c r="AX364" i="1"/>
  <c r="AX353" i="1" s="1"/>
  <c r="AX297" i="1" s="1"/>
  <c r="BB474" i="1"/>
  <c r="BF425" i="1"/>
  <c r="BH425" i="1" s="1"/>
  <c r="BF412" i="1"/>
  <c r="BH412" i="1" s="1"/>
  <c r="BF373" i="1"/>
  <c r="BH373" i="1" s="1"/>
  <c r="BB370" i="1"/>
  <c r="BF367" i="1"/>
  <c r="BH367" i="1" s="1"/>
  <c r="BF113" i="1"/>
  <c r="BB445" i="1"/>
  <c r="BF426" i="1"/>
  <c r="BH426" i="1" s="1"/>
  <c r="BB424" i="1"/>
  <c r="BB411" i="1"/>
  <c r="BF366" i="1"/>
  <c r="BH366" i="1" s="1"/>
  <c r="BG106" i="1"/>
  <c r="BH111" i="1"/>
  <c r="AB106" i="1"/>
  <c r="AF107" i="1"/>
  <c r="BH132" i="1"/>
  <c r="BB131" i="1"/>
  <c r="BF131" i="1" s="1"/>
  <c r="BH131" i="1" s="1"/>
  <c r="BF114" i="1"/>
  <c r="BH114" i="1" s="1"/>
  <c r="BH113" i="1" s="1"/>
  <c r="BE106" i="1"/>
  <c r="BF106" i="1" s="1"/>
  <c r="T106" i="1"/>
  <c r="BH97" i="1"/>
  <c r="T78" i="1"/>
  <c r="T77" i="1" s="1"/>
  <c r="L78" i="1"/>
  <c r="L77" i="1" s="1"/>
  <c r="L69" i="1" s="1"/>
  <c r="L56" i="1" s="1"/>
  <c r="L20" i="1" s="1"/>
  <c r="AZ20" i="1"/>
  <c r="AZ19" i="1" s="1"/>
  <c r="AX20" i="1"/>
  <c r="AX19" i="1" s="1"/>
  <c r="X106" i="1"/>
  <c r="L106" i="1"/>
  <c r="AW19" i="1"/>
  <c r="I19" i="1"/>
  <c r="BA20" i="1"/>
  <c r="AY20" i="1"/>
  <c r="X95" i="1"/>
  <c r="AB95" i="1" s="1"/>
  <c r="AF95" i="1" s="1"/>
  <c r="AJ95" i="1" s="1"/>
  <c r="AN95" i="1" s="1"/>
  <c r="AR95" i="1" s="1"/>
  <c r="BG91" i="1"/>
  <c r="BG90" i="1" s="1"/>
  <c r="BE91" i="1"/>
  <c r="BE90" i="1" s="1"/>
  <c r="BE78" i="1" s="1"/>
  <c r="BE77" i="1" s="1"/>
  <c r="AB92" i="1"/>
  <c r="BB91" i="1"/>
  <c r="BH46" i="1"/>
  <c r="BH43" i="1"/>
  <c r="BH37" i="1"/>
  <c r="BH33" i="1"/>
  <c r="BH24" i="1"/>
  <c r="BF201" i="1"/>
  <c r="BH201" i="1" s="1"/>
  <c r="BF202" i="1"/>
  <c r="E200" i="1"/>
  <c r="BG138" i="1"/>
  <c r="BG137" i="1" s="1"/>
  <c r="E137" i="1"/>
  <c r="BF121" i="1"/>
  <c r="BE69" i="1"/>
  <c r="BE56" i="1" s="1"/>
  <c r="E69" i="1"/>
  <c r="E56" i="1" s="1"/>
  <c r="BF70" i="1"/>
  <c r="BH70" i="1" s="1"/>
  <c r="BH32" i="1"/>
  <c r="BG21" i="1"/>
  <c r="BE21" i="1"/>
  <c r="BB21" i="1"/>
  <c r="E21" i="1"/>
  <c r="BH91" i="1" l="1"/>
  <c r="BE193" i="1"/>
  <c r="I444" i="1"/>
  <c r="M444" i="1"/>
  <c r="Q444" i="1"/>
  <c r="W444" i="1"/>
  <c r="AM444" i="1"/>
  <c r="T136" i="1"/>
  <c r="BH145" i="1"/>
  <c r="BF218" i="1"/>
  <c r="X308" i="1"/>
  <c r="AE444" i="1"/>
  <c r="AU444" i="1"/>
  <c r="BH570" i="1"/>
  <c r="BB138" i="1"/>
  <c r="BF142" i="1"/>
  <c r="BH142" i="1" s="1"/>
  <c r="BB535" i="1"/>
  <c r="L103" i="1"/>
  <c r="AX237" i="1"/>
  <c r="AX236" i="1" s="1"/>
  <c r="AY237" i="1"/>
  <c r="AY236" i="1" s="1"/>
  <c r="X33" i="1"/>
  <c r="X32" i="1" s="1"/>
  <c r="AB34" i="1"/>
  <c r="X37" i="1"/>
  <c r="AB38" i="1"/>
  <c r="AB22" i="1"/>
  <c r="O20" i="1"/>
  <c r="O19" i="1" s="1"/>
  <c r="S20" i="1"/>
  <c r="S19" i="1" s="1"/>
  <c r="AA20" i="1"/>
  <c r="AA19" i="1" s="1"/>
  <c r="AI20" i="1"/>
  <c r="AI19" i="1" s="1"/>
  <c r="AQ20" i="1"/>
  <c r="AQ19" i="1" s="1"/>
  <c r="X113" i="1"/>
  <c r="AB114" i="1"/>
  <c r="AB122" i="1"/>
  <c r="AF123" i="1"/>
  <c r="BG121" i="1"/>
  <c r="BH122" i="1"/>
  <c r="BF46" i="1"/>
  <c r="AJ50" i="1"/>
  <c r="AN51" i="1"/>
  <c r="X59" i="1"/>
  <c r="AB60" i="1"/>
  <c r="AJ73" i="1"/>
  <c r="AN74" i="1"/>
  <c r="H20" i="1"/>
  <c r="H19" i="1" s="1"/>
  <c r="N20" i="1"/>
  <c r="N19" i="1" s="1"/>
  <c r="R20" i="1"/>
  <c r="R19" i="1" s="1"/>
  <c r="V20" i="1"/>
  <c r="V19" i="1" s="1"/>
  <c r="Z20" i="1"/>
  <c r="Z19" i="1" s="1"/>
  <c r="AD20" i="1"/>
  <c r="AD19" i="1" s="1"/>
  <c r="AL20" i="1"/>
  <c r="AL19" i="1" s="1"/>
  <c r="AT20" i="1"/>
  <c r="AT19" i="1" s="1"/>
  <c r="BF57" i="1"/>
  <c r="BH57" i="1" s="1"/>
  <c r="BH58" i="1"/>
  <c r="AF70" i="1"/>
  <c r="X79" i="1"/>
  <c r="AB80" i="1"/>
  <c r="AR86" i="1"/>
  <c r="AR85" i="1" s="1"/>
  <c r="AN85" i="1"/>
  <c r="U136" i="1"/>
  <c r="U103" i="1" s="1"/>
  <c r="U19" i="1" s="1"/>
  <c r="AC136" i="1"/>
  <c r="AC103" i="1" s="1"/>
  <c r="AC19" i="1" s="1"/>
  <c r="AK136" i="1"/>
  <c r="AK103" i="1" s="1"/>
  <c r="AK19" i="1" s="1"/>
  <c r="AS136" i="1"/>
  <c r="AS103" i="1" s="1"/>
  <c r="AS19" i="1" s="1"/>
  <c r="BA136" i="1"/>
  <c r="BA103" i="1" s="1"/>
  <c r="BE138" i="1"/>
  <c r="BE137" i="1" s="1"/>
  <c r="X165" i="1"/>
  <c r="AB166" i="1"/>
  <c r="BH175" i="1"/>
  <c r="AB50" i="1"/>
  <c r="AB125" i="1"/>
  <c r="AF126" i="1"/>
  <c r="BE164" i="1"/>
  <c r="BE160" i="1" s="1"/>
  <c r="X81" i="1"/>
  <c r="AB82" i="1"/>
  <c r="X145" i="1"/>
  <c r="X142" i="1" s="1"/>
  <c r="X138" i="1" s="1"/>
  <c r="X137" i="1" s="1"/>
  <c r="AB146" i="1"/>
  <c r="AB202" i="1"/>
  <c r="AB201" i="1" s="1"/>
  <c r="AB200" i="1" s="1"/>
  <c r="AB199" i="1" s="1"/>
  <c r="AB198" i="1" s="1"/>
  <c r="AB197" i="1" s="1"/>
  <c r="AB196" i="1" s="1"/>
  <c r="AF203" i="1"/>
  <c r="AF210" i="1"/>
  <c r="AB219" i="1"/>
  <c r="AB218" i="1" s="1"/>
  <c r="AF220" i="1"/>
  <c r="X223" i="1"/>
  <c r="T222" i="1"/>
  <c r="T217" i="1" s="1"/>
  <c r="T216" i="1" s="1"/>
  <c r="T215" i="1" s="1"/>
  <c r="T211" i="1" s="1"/>
  <c r="T209" i="1" s="1"/>
  <c r="AB231" i="1"/>
  <c r="X230" i="1"/>
  <c r="X229" i="1" s="1"/>
  <c r="X228" i="1" s="1"/>
  <c r="X227" i="1" s="1"/>
  <c r="AF235" i="1"/>
  <c r="AB234" i="1"/>
  <c r="AB233" i="1" s="1"/>
  <c r="AB232" i="1" s="1"/>
  <c r="X242" i="1"/>
  <c r="AB243" i="1"/>
  <c r="AB248" i="1"/>
  <c r="AF249" i="1"/>
  <c r="AB255" i="1"/>
  <c r="X254" i="1"/>
  <c r="X251" i="1" s="1"/>
  <c r="AB260" i="1"/>
  <c r="AF261" i="1"/>
  <c r="AB266" i="1"/>
  <c r="AF267" i="1"/>
  <c r="E238" i="1"/>
  <c r="BF251" i="1"/>
  <c r="AB270" i="1"/>
  <c r="AB269" i="1" s="1"/>
  <c r="AF271" i="1"/>
  <c r="X202" i="1"/>
  <c r="X201" i="1" s="1"/>
  <c r="X200" i="1" s="1"/>
  <c r="X199" i="1" s="1"/>
  <c r="X198" i="1" s="1"/>
  <c r="X197" i="1" s="1"/>
  <c r="X196" i="1" s="1"/>
  <c r="X195" i="1" s="1"/>
  <c r="X194" i="1" s="1"/>
  <c r="BH251" i="1"/>
  <c r="BH276" i="1"/>
  <c r="AB282" i="1"/>
  <c r="AF283" i="1"/>
  <c r="AR301" i="1"/>
  <c r="AR300" i="1" s="1"/>
  <c r="AR299" i="1" s="1"/>
  <c r="AN300" i="1"/>
  <c r="AN299" i="1" s="1"/>
  <c r="BH304" i="1"/>
  <c r="AN315" i="1"/>
  <c r="AJ314" i="1"/>
  <c r="BF319" i="1"/>
  <c r="E318" i="1"/>
  <c r="AB323" i="1"/>
  <c r="AF324" i="1"/>
  <c r="BF343" i="1"/>
  <c r="E342" i="1"/>
  <c r="AB367" i="1"/>
  <c r="AB366" i="1" s="1"/>
  <c r="AB365" i="1" s="1"/>
  <c r="AF368" i="1"/>
  <c r="G297" i="1"/>
  <c r="G237" i="1" s="1"/>
  <c r="G236" i="1" s="1"/>
  <c r="K297" i="1"/>
  <c r="K237" i="1" s="1"/>
  <c r="K236" i="1" s="1"/>
  <c r="O297" i="1"/>
  <c r="O237" i="1" s="1"/>
  <c r="O236" i="1" s="1"/>
  <c r="S297" i="1"/>
  <c r="S237" i="1" s="1"/>
  <c r="S236" i="1" s="1"/>
  <c r="W297" i="1"/>
  <c r="W237" i="1" s="1"/>
  <c r="W236" i="1" s="1"/>
  <c r="AA297" i="1"/>
  <c r="AA237" i="1" s="1"/>
  <c r="AA236" i="1" s="1"/>
  <c r="AE297" i="1"/>
  <c r="AE237" i="1" s="1"/>
  <c r="AE236" i="1" s="1"/>
  <c r="AI297" i="1"/>
  <c r="AI237" i="1" s="1"/>
  <c r="AI236" i="1" s="1"/>
  <c r="AM297" i="1"/>
  <c r="AM237" i="1" s="1"/>
  <c r="AM236" i="1" s="1"/>
  <c r="AQ297" i="1"/>
  <c r="AQ237" i="1" s="1"/>
  <c r="AQ236" i="1" s="1"/>
  <c r="AU297" i="1"/>
  <c r="AU237" i="1" s="1"/>
  <c r="AU236" i="1" s="1"/>
  <c r="AB393" i="1"/>
  <c r="AF394" i="1"/>
  <c r="P193" i="1"/>
  <c r="Z193" i="1"/>
  <c r="AP193" i="1"/>
  <c r="T193" i="1"/>
  <c r="AX193" i="1"/>
  <c r="BH319" i="1"/>
  <c r="BG334" i="1"/>
  <c r="BH335" i="1"/>
  <c r="F297" i="1"/>
  <c r="F237" i="1" s="1"/>
  <c r="F236" i="1" s="1"/>
  <c r="J237" i="1"/>
  <c r="J236" i="1" s="1"/>
  <c r="N237" i="1"/>
  <c r="N236" i="1" s="1"/>
  <c r="R237" i="1"/>
  <c r="R236" i="1" s="1"/>
  <c r="V237" i="1"/>
  <c r="V236" i="1" s="1"/>
  <c r="AD237" i="1"/>
  <c r="AD236" i="1" s="1"/>
  <c r="AL237" i="1"/>
  <c r="AL236" i="1" s="1"/>
  <c r="AT237" i="1"/>
  <c r="AT236" i="1" s="1"/>
  <c r="BF389" i="1"/>
  <c r="E388" i="1"/>
  <c r="BG389" i="1"/>
  <c r="BH390" i="1"/>
  <c r="AJ321" i="1"/>
  <c r="AF320" i="1"/>
  <c r="AF319" i="1" s="1"/>
  <c r="BE318" i="1"/>
  <c r="BE317" i="1" s="1"/>
  <c r="BE316" i="1" s="1"/>
  <c r="BE308" i="1" s="1"/>
  <c r="BE297" i="1" s="1"/>
  <c r="BG318" i="1"/>
  <c r="AJ336" i="1"/>
  <c r="AF335" i="1"/>
  <c r="AF334" i="1" s="1"/>
  <c r="BG342" i="1"/>
  <c r="BH343" i="1"/>
  <c r="AJ310" i="1"/>
  <c r="AJ309" i="1" s="1"/>
  <c r="AN311" i="1"/>
  <c r="AF374" i="1"/>
  <c r="AB373" i="1"/>
  <c r="AB370" i="1" s="1"/>
  <c r="AB369" i="1" s="1"/>
  <c r="AB364" i="1" s="1"/>
  <c r="AF377" i="1"/>
  <c r="AB376" i="1"/>
  <c r="AF391" i="1"/>
  <c r="AB390" i="1"/>
  <c r="AB389" i="1" s="1"/>
  <c r="AB388" i="1" s="1"/>
  <c r="AF413" i="1"/>
  <c r="AB412" i="1"/>
  <c r="AF431" i="1"/>
  <c r="AB430" i="1"/>
  <c r="F444" i="1"/>
  <c r="J444" i="1"/>
  <c r="N444" i="1"/>
  <c r="R444" i="1"/>
  <c r="Y444" i="1"/>
  <c r="AD444" i="1"/>
  <c r="AI444" i="1"/>
  <c r="AO444" i="1"/>
  <c r="AT444" i="1"/>
  <c r="BG536" i="1"/>
  <c r="BG544" i="1"/>
  <c r="BF582" i="1"/>
  <c r="BE580" i="1"/>
  <c r="BG519" i="1"/>
  <c r="S552" i="1"/>
  <c r="S551" i="1" s="1"/>
  <c r="T553" i="1"/>
  <c r="BE553" i="1"/>
  <c r="BG510" i="1"/>
  <c r="BG509" i="1" s="1"/>
  <c r="BG502" i="1" s="1"/>
  <c r="BA19" i="1"/>
  <c r="BA18" i="1" s="1"/>
  <c r="BA17" i="1" s="1"/>
  <c r="T69" i="1"/>
  <c r="T56" i="1" s="1"/>
  <c r="T20" i="1" s="1"/>
  <c r="T103" i="1"/>
  <c r="BA236" i="1"/>
  <c r="AZ237" i="1"/>
  <c r="AZ236" i="1" s="1"/>
  <c r="P384" i="1"/>
  <c r="P375" i="1" s="1"/>
  <c r="BF24" i="1"/>
  <c r="BF23" i="1" s="1"/>
  <c r="BH23" i="1" s="1"/>
  <c r="M20" i="1"/>
  <c r="M19" i="1" s="1"/>
  <c r="Q20" i="1"/>
  <c r="Q19" i="1" s="1"/>
  <c r="Y20" i="1"/>
  <c r="Y19" i="1" s="1"/>
  <c r="AG20" i="1"/>
  <c r="AG19" i="1" s="1"/>
  <c r="AO20" i="1"/>
  <c r="AO19" i="1" s="1"/>
  <c r="X24" i="1"/>
  <c r="AB25" i="1"/>
  <c r="X29" i="1"/>
  <c r="AB30" i="1"/>
  <c r="AJ43" i="1"/>
  <c r="AN44" i="1"/>
  <c r="BH59" i="1"/>
  <c r="F20" i="1"/>
  <c r="F19" i="1" s="1"/>
  <c r="F18" i="1" s="1"/>
  <c r="F17" i="1" s="1"/>
  <c r="J20" i="1"/>
  <c r="J19" i="1" s="1"/>
  <c r="J18" i="1" s="1"/>
  <c r="J17" i="1" s="1"/>
  <c r="P20" i="1"/>
  <c r="P19" i="1" s="1"/>
  <c r="AH20" i="1"/>
  <c r="AH19" i="1" s="1"/>
  <c r="AP20" i="1"/>
  <c r="AP19" i="1" s="1"/>
  <c r="AV20" i="1"/>
  <c r="AV19" i="1" s="1"/>
  <c r="AJ71" i="1"/>
  <c r="AJ70" i="1" s="1"/>
  <c r="AN72" i="1"/>
  <c r="BF85" i="1"/>
  <c r="BH85" i="1" s="1"/>
  <c r="X127" i="1"/>
  <c r="X121" i="1" s="1"/>
  <c r="AB128" i="1"/>
  <c r="G136" i="1"/>
  <c r="G103" i="1" s="1"/>
  <c r="G19" i="1" s="1"/>
  <c r="G18" i="1" s="1"/>
  <c r="G17" i="1" s="1"/>
  <c r="K136" i="1"/>
  <c r="K103" i="1" s="1"/>
  <c r="K19" i="1" s="1"/>
  <c r="K18" i="1" s="1"/>
  <c r="K17" i="1" s="1"/>
  <c r="W136" i="1"/>
  <c r="W103" i="1" s="1"/>
  <c r="W19" i="1" s="1"/>
  <c r="W18" i="1" s="1"/>
  <c r="W17" i="1" s="1"/>
  <c r="AE136" i="1"/>
  <c r="AE103" i="1" s="1"/>
  <c r="AE19" i="1" s="1"/>
  <c r="AE18" i="1" s="1"/>
  <c r="AE17" i="1" s="1"/>
  <c r="AM136" i="1"/>
  <c r="AM103" i="1" s="1"/>
  <c r="AM19" i="1" s="1"/>
  <c r="AM18" i="1" s="1"/>
  <c r="AM17" i="1" s="1"/>
  <c r="AU136" i="1"/>
  <c r="AU103" i="1" s="1"/>
  <c r="AU19" i="1" s="1"/>
  <c r="AU18" i="1" s="1"/>
  <c r="AU17" i="1" s="1"/>
  <c r="AY136" i="1"/>
  <c r="AY103" i="1" s="1"/>
  <c r="AY19" i="1" s="1"/>
  <c r="AY18" i="1" s="1"/>
  <c r="AY17" i="1" s="1"/>
  <c r="BF160" i="1"/>
  <c r="BH165" i="1"/>
  <c r="BG164" i="1"/>
  <c r="BG160" i="1" s="1"/>
  <c r="X175" i="1"/>
  <c r="AB176" i="1"/>
  <c r="AB180" i="1"/>
  <c r="AF181" i="1"/>
  <c r="BH179" i="1"/>
  <c r="AJ46" i="1"/>
  <c r="AN47" i="1"/>
  <c r="BF127" i="1"/>
  <c r="BH127" i="1" s="1"/>
  <c r="X132" i="1"/>
  <c r="X131" i="1" s="1"/>
  <c r="AB133" i="1"/>
  <c r="AJ143" i="1"/>
  <c r="AN144" i="1"/>
  <c r="BH161" i="1"/>
  <c r="AJ162" i="1"/>
  <c r="AJ161" i="1" s="1"/>
  <c r="AN163" i="1"/>
  <c r="AF178" i="1"/>
  <c r="X167" i="1"/>
  <c r="AB168" i="1"/>
  <c r="BH167" i="1"/>
  <c r="BF177" i="1"/>
  <c r="BH177" i="1"/>
  <c r="X183" i="1"/>
  <c r="X179" i="1" s="1"/>
  <c r="X177" i="1" s="1"/>
  <c r="AB184" i="1"/>
  <c r="AB207" i="1"/>
  <c r="AB206" i="1" s="1"/>
  <c r="AF208" i="1"/>
  <c r="AF212" i="1"/>
  <c r="E216" i="1"/>
  <c r="BF217" i="1"/>
  <c r="AB240" i="1"/>
  <c r="X239" i="1"/>
  <c r="BF242" i="1"/>
  <c r="BH242" i="1" s="1"/>
  <c r="BH243" i="1"/>
  <c r="AF252" i="1"/>
  <c r="BF269" i="1"/>
  <c r="BH269" i="1" s="1"/>
  <c r="BE238" i="1"/>
  <c r="BG228" i="1"/>
  <c r="BH229" i="1"/>
  <c r="X248" i="1"/>
  <c r="X285" i="1"/>
  <c r="AB286" i="1"/>
  <c r="BH285" i="1"/>
  <c r="AF289" i="1"/>
  <c r="AB288" i="1"/>
  <c r="BF298" i="1"/>
  <c r="T298" i="1"/>
  <c r="X304" i="1"/>
  <c r="X298" i="1" s="1"/>
  <c r="AB305" i="1"/>
  <c r="AB326" i="1"/>
  <c r="AF327" i="1"/>
  <c r="BF339" i="1"/>
  <c r="BH339" i="1" s="1"/>
  <c r="BH340" i="1"/>
  <c r="X347" i="1"/>
  <c r="AB348" i="1"/>
  <c r="X360" i="1"/>
  <c r="X359" i="1" s="1"/>
  <c r="AB361" i="1"/>
  <c r="I297" i="1"/>
  <c r="I237" i="1" s="1"/>
  <c r="I236" i="1" s="1"/>
  <c r="I18" i="1" s="1"/>
  <c r="I17" i="1" s="1"/>
  <c r="M297" i="1"/>
  <c r="M237" i="1" s="1"/>
  <c r="M236" i="1" s="1"/>
  <c r="Q297" i="1"/>
  <c r="Q237" i="1" s="1"/>
  <c r="Q236" i="1" s="1"/>
  <c r="U297" i="1"/>
  <c r="U237" i="1" s="1"/>
  <c r="U236" i="1" s="1"/>
  <c r="Y297" i="1"/>
  <c r="Y237" i="1" s="1"/>
  <c r="Y236" i="1" s="1"/>
  <c r="AC297" i="1"/>
  <c r="AC237" i="1" s="1"/>
  <c r="AC236" i="1" s="1"/>
  <c r="AG297" i="1"/>
  <c r="AG237" i="1" s="1"/>
  <c r="AG236" i="1" s="1"/>
  <c r="AK297" i="1"/>
  <c r="AK237" i="1" s="1"/>
  <c r="AK236" i="1" s="1"/>
  <c r="AO297" i="1"/>
  <c r="AO237" i="1" s="1"/>
  <c r="AO236" i="1" s="1"/>
  <c r="AS297" i="1"/>
  <c r="AS237" i="1" s="1"/>
  <c r="AS236" i="1" s="1"/>
  <c r="AW297" i="1"/>
  <c r="AW237" i="1" s="1"/>
  <c r="AW236" i="1" s="1"/>
  <c r="AW18" i="1" s="1"/>
  <c r="AW17" i="1" s="1"/>
  <c r="AB414" i="1"/>
  <c r="AF415" i="1"/>
  <c r="N193" i="1"/>
  <c r="R193" i="1"/>
  <c r="AH193" i="1"/>
  <c r="X219" i="1"/>
  <c r="X218" i="1" s="1"/>
  <c r="BG217" i="1"/>
  <c r="BH218" i="1"/>
  <c r="BF228" i="1"/>
  <c r="E227" i="1"/>
  <c r="BF227" i="1" s="1"/>
  <c r="L238" i="1"/>
  <c r="BH239" i="1"/>
  <c r="X273" i="1"/>
  <c r="AB274" i="1"/>
  <c r="BG273" i="1"/>
  <c r="BH273" i="1" s="1"/>
  <c r="BG299" i="1"/>
  <c r="BH300" i="1"/>
  <c r="X333" i="1"/>
  <c r="X343" i="1"/>
  <c r="X342" i="1" s="1"/>
  <c r="X341" i="1" s="1"/>
  <c r="BG354" i="1"/>
  <c r="BH354" i="1" s="1"/>
  <c r="BH355" i="1"/>
  <c r="BF360" i="1"/>
  <c r="BH360" i="1" s="1"/>
  <c r="H237" i="1"/>
  <c r="H236" i="1" s="1"/>
  <c r="L297" i="1"/>
  <c r="L237" i="1" s="1"/>
  <c r="L236" i="1" s="1"/>
  <c r="P237" i="1"/>
  <c r="P236" i="1" s="1"/>
  <c r="T353" i="1"/>
  <c r="T297" i="1" s="1"/>
  <c r="T237" i="1" s="1"/>
  <c r="T236" i="1" s="1"/>
  <c r="Z237" i="1"/>
  <c r="Z236" i="1" s="1"/>
  <c r="AH237" i="1"/>
  <c r="AH236" i="1" s="1"/>
  <c r="AP237" i="1"/>
  <c r="AP236" i="1" s="1"/>
  <c r="AV237" i="1"/>
  <c r="AV236" i="1" s="1"/>
  <c r="BG378" i="1"/>
  <c r="BH378" i="1" s="1"/>
  <c r="BH379" i="1"/>
  <c r="AJ276" i="1"/>
  <c r="AN277" i="1"/>
  <c r="AJ294" i="1"/>
  <c r="AN295" i="1"/>
  <c r="AB318" i="1"/>
  <c r="AB317" i="1" s="1"/>
  <c r="AB316" i="1" s="1"/>
  <c r="AB308" i="1" s="1"/>
  <c r="AF340" i="1"/>
  <c r="AB339" i="1"/>
  <c r="AJ356" i="1"/>
  <c r="AF355" i="1"/>
  <c r="AF354" i="1" s="1"/>
  <c r="AF380" i="1"/>
  <c r="AB379" i="1"/>
  <c r="AB378" i="1" s="1"/>
  <c r="AF427" i="1"/>
  <c r="AB426" i="1"/>
  <c r="AB425" i="1" s="1"/>
  <c r="AB424" i="1" s="1"/>
  <c r="AB422" i="1" s="1"/>
  <c r="E510" i="1"/>
  <c r="E519" i="1"/>
  <c r="AJ346" i="1"/>
  <c r="AF345" i="1"/>
  <c r="AF344" i="1" s="1"/>
  <c r="X353" i="1"/>
  <c r="AB397" i="1"/>
  <c r="X396" i="1"/>
  <c r="X387" i="1" s="1"/>
  <c r="X386" i="1" s="1"/>
  <c r="X385" i="1" s="1"/>
  <c r="X384" i="1" s="1"/>
  <c r="X375" i="1" s="1"/>
  <c r="AF417" i="1"/>
  <c r="AB416" i="1"/>
  <c r="H444" i="1"/>
  <c r="L444" i="1"/>
  <c r="P444" i="1"/>
  <c r="V444" i="1"/>
  <c r="AA444" i="1"/>
  <c r="AG444" i="1"/>
  <c r="AL444" i="1"/>
  <c r="AQ444" i="1"/>
  <c r="AV444" i="1"/>
  <c r="BF570" i="1"/>
  <c r="AZ18" i="1"/>
  <c r="AZ17" i="1" s="1"/>
  <c r="BE20" i="1"/>
  <c r="AB91" i="1"/>
  <c r="AB90" i="1" s="1"/>
  <c r="AF92" i="1"/>
  <c r="BG78" i="1"/>
  <c r="BG77" i="1" s="1"/>
  <c r="BG69" i="1" s="1"/>
  <c r="BG56" i="1" s="1"/>
  <c r="X91" i="1"/>
  <c r="X90" i="1" s="1"/>
  <c r="X78" i="1" s="1"/>
  <c r="X77" i="1" s="1"/>
  <c r="X69" i="1" s="1"/>
  <c r="X56" i="1" s="1"/>
  <c r="L19" i="1"/>
  <c r="L18" i="1" s="1"/>
  <c r="L17" i="1" s="1"/>
  <c r="AF106" i="1"/>
  <c r="AJ107" i="1"/>
  <c r="BF411" i="1"/>
  <c r="BH411" i="1" s="1"/>
  <c r="BB410" i="1"/>
  <c r="BF370" i="1"/>
  <c r="BH370" i="1" s="1"/>
  <c r="BB369" i="1"/>
  <c r="BB469" i="1"/>
  <c r="BG409" i="1"/>
  <c r="BB502" i="1"/>
  <c r="BF91" i="1"/>
  <c r="BB90" i="1"/>
  <c r="AX18" i="1"/>
  <c r="AX17" i="1" s="1"/>
  <c r="BH106" i="1"/>
  <c r="BF424" i="1"/>
  <c r="BH424" i="1" s="1"/>
  <c r="BB422" i="1"/>
  <c r="BF422" i="1" s="1"/>
  <c r="BH422" i="1" s="1"/>
  <c r="BG490" i="1"/>
  <c r="BG364" i="1"/>
  <c r="BG468" i="1"/>
  <c r="BF21" i="1"/>
  <c r="BH21" i="1" s="1"/>
  <c r="E199" i="1"/>
  <c r="BF200" i="1"/>
  <c r="BH200" i="1" s="1"/>
  <c r="E136" i="1"/>
  <c r="E20" i="1"/>
  <c r="T19" i="1" l="1"/>
  <c r="BH160" i="1"/>
  <c r="BG136" i="1"/>
  <c r="BG103" i="1"/>
  <c r="BG20" i="1"/>
  <c r="AF426" i="1"/>
  <c r="AF425" i="1" s="1"/>
  <c r="AJ427" i="1"/>
  <c r="AF379" i="1"/>
  <c r="AF378" i="1" s="1"/>
  <c r="AJ380" i="1"/>
  <c r="AJ355" i="1"/>
  <c r="AJ354" i="1" s="1"/>
  <c r="AN356" i="1"/>
  <c r="AF339" i="1"/>
  <c r="AJ340" i="1"/>
  <c r="BH299" i="1"/>
  <c r="BG298" i="1"/>
  <c r="BH298" i="1" s="1"/>
  <c r="AB273" i="1"/>
  <c r="AF274" i="1"/>
  <c r="BH217" i="1"/>
  <c r="BG216" i="1"/>
  <c r="AF414" i="1"/>
  <c r="AJ415" i="1"/>
  <c r="AF288" i="1"/>
  <c r="AJ289" i="1"/>
  <c r="AB285" i="1"/>
  <c r="AF286" i="1"/>
  <c r="BG227" i="1"/>
  <c r="BH227" i="1" s="1"/>
  <c r="BH228" i="1"/>
  <c r="AF240" i="1"/>
  <c r="E215" i="1"/>
  <c r="BF216" i="1"/>
  <c r="AB167" i="1"/>
  <c r="AF168" i="1"/>
  <c r="AJ178" i="1"/>
  <c r="AR163" i="1"/>
  <c r="AR162" i="1" s="1"/>
  <c r="AR161" i="1" s="1"/>
  <c r="AN162" i="1"/>
  <c r="AN161" i="1" s="1"/>
  <c r="AR144" i="1"/>
  <c r="AR143" i="1" s="1"/>
  <c r="AN143" i="1"/>
  <c r="AR47" i="1"/>
  <c r="AR46" i="1" s="1"/>
  <c r="AN46" i="1"/>
  <c r="AB127" i="1"/>
  <c r="AF128" i="1"/>
  <c r="AP18" i="1"/>
  <c r="AP17" i="1" s="1"/>
  <c r="P18" i="1"/>
  <c r="P17" i="1" s="1"/>
  <c r="AR44" i="1"/>
  <c r="AR43" i="1" s="1"/>
  <c r="AN43" i="1"/>
  <c r="AB29" i="1"/>
  <c r="AF30" i="1"/>
  <c r="AB24" i="1"/>
  <c r="AB23" i="1" s="1"/>
  <c r="AF25" i="1"/>
  <c r="AG18" i="1"/>
  <c r="AG17" i="1" s="1"/>
  <c r="Q18" i="1"/>
  <c r="Q17" i="1" s="1"/>
  <c r="BE552" i="1"/>
  <c r="BF552" i="1" s="1"/>
  <c r="BH552" i="1" s="1"/>
  <c r="BF553" i="1"/>
  <c r="BH553" i="1" s="1"/>
  <c r="T551" i="1"/>
  <c r="X551" i="1" s="1"/>
  <c r="AB551" i="1" s="1"/>
  <c r="AF551" i="1" s="1"/>
  <c r="AJ551" i="1" s="1"/>
  <c r="AN551" i="1" s="1"/>
  <c r="AR551" i="1" s="1"/>
  <c r="BE551" i="1"/>
  <c r="BF551" i="1" s="1"/>
  <c r="BH551" i="1" s="1"/>
  <c r="S550" i="1"/>
  <c r="BE579" i="1"/>
  <c r="BF580" i="1"/>
  <c r="BH580" i="1" s="1"/>
  <c r="AF430" i="1"/>
  <c r="AJ431" i="1"/>
  <c r="AF412" i="1"/>
  <c r="AF411" i="1" s="1"/>
  <c r="AF410" i="1" s="1"/>
  <c r="AJ413" i="1"/>
  <c r="AF390" i="1"/>
  <c r="AJ391" i="1"/>
  <c r="AF376" i="1"/>
  <c r="AJ377" i="1"/>
  <c r="AF373" i="1"/>
  <c r="AF370" i="1" s="1"/>
  <c r="AF369" i="1" s="1"/>
  <c r="AJ374" i="1"/>
  <c r="AR311" i="1"/>
  <c r="AR310" i="1" s="1"/>
  <c r="AR309" i="1" s="1"/>
  <c r="AN310" i="1"/>
  <c r="AN309" i="1" s="1"/>
  <c r="BG341" i="1"/>
  <c r="AJ335" i="1"/>
  <c r="AJ334" i="1" s="1"/>
  <c r="AN336" i="1"/>
  <c r="AJ320" i="1"/>
  <c r="AJ319" i="1" s="1"/>
  <c r="AN321" i="1"/>
  <c r="BG388" i="1"/>
  <c r="BH389" i="1"/>
  <c r="BG333" i="1"/>
  <c r="BH334" i="1"/>
  <c r="AF367" i="1"/>
  <c r="AF366" i="1" s="1"/>
  <c r="AF365" i="1" s="1"/>
  <c r="AJ368" i="1"/>
  <c r="BF342" i="1"/>
  <c r="BH342" i="1" s="1"/>
  <c r="E341" i="1"/>
  <c r="AF323" i="1"/>
  <c r="AJ324" i="1"/>
  <c r="BF318" i="1"/>
  <c r="E317" i="1"/>
  <c r="AF282" i="1"/>
  <c r="AJ283" i="1"/>
  <c r="AF270" i="1"/>
  <c r="AF269" i="1" s="1"/>
  <c r="AJ271" i="1"/>
  <c r="AF266" i="1"/>
  <c r="AJ267" i="1"/>
  <c r="AF260" i="1"/>
  <c r="AJ261" i="1"/>
  <c r="AF248" i="1"/>
  <c r="AJ249" i="1"/>
  <c r="AB242" i="1"/>
  <c r="AB239" i="1" s="1"/>
  <c r="AB238" i="1" s="1"/>
  <c r="AF243" i="1"/>
  <c r="AF219" i="1"/>
  <c r="AF218" i="1" s="1"/>
  <c r="AJ220" i="1"/>
  <c r="AF202" i="1"/>
  <c r="AF201" i="1" s="1"/>
  <c r="AF200" i="1" s="1"/>
  <c r="AF199" i="1" s="1"/>
  <c r="AF198" i="1" s="1"/>
  <c r="AF197" i="1" s="1"/>
  <c r="AF196" i="1" s="1"/>
  <c r="AJ203" i="1"/>
  <c r="AB145" i="1"/>
  <c r="AB142" i="1" s="1"/>
  <c r="AB138" i="1" s="1"/>
  <c r="AB137" i="1" s="1"/>
  <c r="AF146" i="1"/>
  <c r="AB81" i="1"/>
  <c r="AF82" i="1"/>
  <c r="AB165" i="1"/>
  <c r="AB164" i="1" s="1"/>
  <c r="AB160" i="1" s="1"/>
  <c r="AF166" i="1"/>
  <c r="BF164" i="1"/>
  <c r="AS18" i="1"/>
  <c r="AS17" i="1" s="1"/>
  <c r="AC18" i="1"/>
  <c r="AC17" i="1" s="1"/>
  <c r="AF80" i="1"/>
  <c r="AB79" i="1"/>
  <c r="AB78" i="1" s="1"/>
  <c r="AB77" i="1" s="1"/>
  <c r="AB69" i="1" s="1"/>
  <c r="AB56" i="1" s="1"/>
  <c r="AL18" i="1"/>
  <c r="AL17" i="1" s="1"/>
  <c r="Z18" i="1"/>
  <c r="Z17" i="1" s="1"/>
  <c r="R18" i="1"/>
  <c r="R17" i="1" s="1"/>
  <c r="H18" i="1"/>
  <c r="H17" i="1" s="1"/>
  <c r="AF122" i="1"/>
  <c r="AJ123" i="1"/>
  <c r="AB113" i="1"/>
  <c r="AF114" i="1"/>
  <c r="AQ18" i="1"/>
  <c r="AQ17" i="1" s="1"/>
  <c r="AA18" i="1"/>
  <c r="AA17" i="1" s="1"/>
  <c r="O18" i="1"/>
  <c r="O17" i="1" s="1"/>
  <c r="BH121" i="1"/>
  <c r="AF416" i="1"/>
  <c r="AJ417" i="1"/>
  <c r="AB396" i="1"/>
  <c r="AF397" i="1"/>
  <c r="X297" i="1"/>
  <c r="AJ345" i="1"/>
  <c r="AJ344" i="1" s="1"/>
  <c r="AN346" i="1"/>
  <c r="E509" i="1"/>
  <c r="AR295" i="1"/>
  <c r="AR294" i="1" s="1"/>
  <c r="AN294" i="1"/>
  <c r="AR277" i="1"/>
  <c r="AR276" i="1" s="1"/>
  <c r="AN276" i="1"/>
  <c r="BG238" i="1"/>
  <c r="AB360" i="1"/>
  <c r="AB359" i="1" s="1"/>
  <c r="AF361" i="1"/>
  <c r="AB347" i="1"/>
  <c r="AB343" i="1" s="1"/>
  <c r="AB342" i="1" s="1"/>
  <c r="AB341" i="1" s="1"/>
  <c r="AB333" i="1" s="1"/>
  <c r="AF348" i="1"/>
  <c r="AF326" i="1"/>
  <c r="AJ327" i="1"/>
  <c r="AB304" i="1"/>
  <c r="AB298" i="1" s="1"/>
  <c r="AF305" i="1"/>
  <c r="BE237" i="1"/>
  <c r="BE236" i="1" s="1"/>
  <c r="AJ252" i="1"/>
  <c r="X238" i="1"/>
  <c r="AJ212" i="1"/>
  <c r="AF207" i="1"/>
  <c r="AF206" i="1" s="1"/>
  <c r="AJ208" i="1"/>
  <c r="AB183" i="1"/>
  <c r="AB179" i="1" s="1"/>
  <c r="AB177" i="1" s="1"/>
  <c r="AF184" i="1"/>
  <c r="AF133" i="1"/>
  <c r="AB132" i="1"/>
  <c r="AB131" i="1" s="1"/>
  <c r="AF180" i="1"/>
  <c r="AJ181" i="1"/>
  <c r="AB175" i="1"/>
  <c r="AF176" i="1"/>
  <c r="BH164" i="1"/>
  <c r="AR72" i="1"/>
  <c r="AR71" i="1" s="1"/>
  <c r="AN71" i="1"/>
  <c r="AV18" i="1"/>
  <c r="AV17" i="1" s="1"/>
  <c r="AH18" i="1"/>
  <c r="AH17" i="1" s="1"/>
  <c r="X23" i="1"/>
  <c r="X21" i="1" s="1"/>
  <c r="X20" i="1" s="1"/>
  <c r="AO18" i="1"/>
  <c r="AO17" i="1" s="1"/>
  <c r="Y18" i="1"/>
  <c r="Y17" i="1" s="1"/>
  <c r="M18" i="1"/>
  <c r="M17" i="1" s="1"/>
  <c r="T18" i="1"/>
  <c r="X553" i="1"/>
  <c r="T552" i="1"/>
  <c r="BG535" i="1"/>
  <c r="AB411" i="1"/>
  <c r="AB410" i="1" s="1"/>
  <c r="AB409" i="1" s="1"/>
  <c r="AB408" i="1" s="1"/>
  <c r="AB387" i="1"/>
  <c r="AB386" i="1" s="1"/>
  <c r="AB385" i="1" s="1"/>
  <c r="AB353" i="1"/>
  <c r="BH318" i="1"/>
  <c r="BG317" i="1"/>
  <c r="AF318" i="1"/>
  <c r="AF317" i="1" s="1"/>
  <c r="AF316" i="1" s="1"/>
  <c r="AF308" i="1" s="1"/>
  <c r="BF388" i="1"/>
  <c r="E387" i="1"/>
  <c r="AF393" i="1"/>
  <c r="AJ394" i="1"/>
  <c r="AN314" i="1"/>
  <c r="AR315" i="1"/>
  <c r="AR314" i="1" s="1"/>
  <c r="BF238" i="1"/>
  <c r="AB254" i="1"/>
  <c r="AB251" i="1" s="1"/>
  <c r="AF255" i="1"/>
  <c r="AF234" i="1"/>
  <c r="AF233" i="1" s="1"/>
  <c r="AF232" i="1" s="1"/>
  <c r="AJ235" i="1"/>
  <c r="AB230" i="1"/>
  <c r="AB229" i="1" s="1"/>
  <c r="AB228" i="1" s="1"/>
  <c r="AB227" i="1" s="1"/>
  <c r="AF231" i="1"/>
  <c r="X222" i="1"/>
  <c r="X217" i="1" s="1"/>
  <c r="X216" i="1" s="1"/>
  <c r="X215" i="1" s="1"/>
  <c r="X211" i="1" s="1"/>
  <c r="X209" i="1" s="1"/>
  <c r="X193" i="1" s="1"/>
  <c r="AB223" i="1"/>
  <c r="AJ210" i="1"/>
  <c r="AB195" i="1"/>
  <c r="AB194" i="1" s="1"/>
  <c r="AF125" i="1"/>
  <c r="AJ126" i="1"/>
  <c r="X164" i="1"/>
  <c r="X160" i="1" s="1"/>
  <c r="X136" i="1" s="1"/>
  <c r="X103" i="1" s="1"/>
  <c r="BE136" i="1"/>
  <c r="BE103" i="1" s="1"/>
  <c r="BE19" i="1" s="1"/>
  <c r="AK18" i="1"/>
  <c r="AK17" i="1" s="1"/>
  <c r="U18" i="1"/>
  <c r="U17" i="1" s="1"/>
  <c r="AT18" i="1"/>
  <c r="AT17" i="1" s="1"/>
  <c r="AD18" i="1"/>
  <c r="AD17" i="1" s="1"/>
  <c r="V18" i="1"/>
  <c r="V17" i="1" s="1"/>
  <c r="N18" i="1"/>
  <c r="N17" i="1" s="1"/>
  <c r="AR74" i="1"/>
  <c r="AR73" i="1" s="1"/>
  <c r="AN73" i="1"/>
  <c r="AB59" i="1"/>
  <c r="AF60" i="1"/>
  <c r="AR51" i="1"/>
  <c r="AR50" i="1" s="1"/>
  <c r="AN50" i="1"/>
  <c r="AB121" i="1"/>
  <c r="AI18" i="1"/>
  <c r="AI17" i="1" s="1"/>
  <c r="S18" i="1"/>
  <c r="AF22" i="1"/>
  <c r="AB37" i="1"/>
  <c r="AF38" i="1"/>
  <c r="AB33" i="1"/>
  <c r="AB32" i="1" s="1"/>
  <c r="AB21" i="1" s="1"/>
  <c r="AF34" i="1"/>
  <c r="BB137" i="1"/>
  <c r="BF138" i="1"/>
  <c r="BH138" i="1" s="1"/>
  <c r="BB490" i="1"/>
  <c r="BG408" i="1"/>
  <c r="BG353" i="1"/>
  <c r="BG489" i="1"/>
  <c r="BB78" i="1"/>
  <c r="BF90" i="1"/>
  <c r="BH90" i="1" s="1"/>
  <c r="BG467" i="1"/>
  <c r="BB468" i="1"/>
  <c r="BF369" i="1"/>
  <c r="BH369" i="1" s="1"/>
  <c r="BB364" i="1"/>
  <c r="BF410" i="1"/>
  <c r="BH410" i="1" s="1"/>
  <c r="BB409" i="1"/>
  <c r="AJ106" i="1"/>
  <c r="AN107" i="1"/>
  <c r="AF91" i="1"/>
  <c r="AF90" i="1" s="1"/>
  <c r="AJ92" i="1"/>
  <c r="BF199" i="1"/>
  <c r="BH199" i="1" s="1"/>
  <c r="E198" i="1"/>
  <c r="E103" i="1"/>
  <c r="BE18" i="1" l="1"/>
  <c r="BG19" i="1"/>
  <c r="X19" i="1"/>
  <c r="AB20" i="1"/>
  <c r="AF33" i="1"/>
  <c r="AF32" i="1" s="1"/>
  <c r="AJ34" i="1"/>
  <c r="AF37" i="1"/>
  <c r="AJ38" i="1"/>
  <c r="AJ22" i="1"/>
  <c r="AN210" i="1"/>
  <c r="BG316" i="1"/>
  <c r="AB297" i="1"/>
  <c r="AB237" i="1" s="1"/>
  <c r="AB553" i="1"/>
  <c r="X552" i="1"/>
  <c r="AN70" i="1"/>
  <c r="AF132" i="1"/>
  <c r="AF131" i="1" s="1"/>
  <c r="AJ133" i="1"/>
  <c r="AN252" i="1"/>
  <c r="BH238" i="1"/>
  <c r="E502" i="1"/>
  <c r="AR346" i="1"/>
  <c r="AR345" i="1" s="1"/>
  <c r="AR344" i="1" s="1"/>
  <c r="AN345" i="1"/>
  <c r="AN344" i="1" s="1"/>
  <c r="X237" i="1"/>
  <c r="X236" i="1" s="1"/>
  <c r="AF79" i="1"/>
  <c r="AJ80" i="1"/>
  <c r="AF165" i="1"/>
  <c r="AJ166" i="1"/>
  <c r="AF81" i="1"/>
  <c r="AJ82" i="1"/>
  <c r="AF145" i="1"/>
  <c r="AF142" i="1" s="1"/>
  <c r="AF138" i="1" s="1"/>
  <c r="AF137" i="1" s="1"/>
  <c r="AJ146" i="1"/>
  <c r="AJ202" i="1"/>
  <c r="AJ201" i="1" s="1"/>
  <c r="AJ200" i="1" s="1"/>
  <c r="AJ199" i="1" s="1"/>
  <c r="AJ198" i="1" s="1"/>
  <c r="AJ197" i="1" s="1"/>
  <c r="AJ196" i="1" s="1"/>
  <c r="AN203" i="1"/>
  <c r="AJ219" i="1"/>
  <c r="AJ218" i="1" s="1"/>
  <c r="AN220" i="1"/>
  <c r="AF242" i="1"/>
  <c r="AJ243" i="1"/>
  <c r="AJ248" i="1"/>
  <c r="AN249" i="1"/>
  <c r="AJ260" i="1"/>
  <c r="AN261" i="1"/>
  <c r="AJ266" i="1"/>
  <c r="AN267" i="1"/>
  <c r="AJ270" i="1"/>
  <c r="AJ269" i="1" s="1"/>
  <c r="AN271" i="1"/>
  <c r="AJ282" i="1"/>
  <c r="AN283" i="1"/>
  <c r="BG387" i="1"/>
  <c r="BH388" i="1"/>
  <c r="AF364" i="1"/>
  <c r="AF389" i="1"/>
  <c r="AF388" i="1" s="1"/>
  <c r="AF409" i="1"/>
  <c r="AF408" i="1" s="1"/>
  <c r="BE578" i="1"/>
  <c r="BF579" i="1"/>
  <c r="BH579" i="1" s="1"/>
  <c r="S549" i="1"/>
  <c r="T550" i="1"/>
  <c r="X550" i="1" s="1"/>
  <c r="AB550" i="1" s="1"/>
  <c r="AF550" i="1" s="1"/>
  <c r="AJ550" i="1" s="1"/>
  <c r="AN550" i="1" s="1"/>
  <c r="AR550" i="1" s="1"/>
  <c r="BE550" i="1"/>
  <c r="BF550" i="1" s="1"/>
  <c r="BH550" i="1" s="1"/>
  <c r="AF167" i="1"/>
  <c r="AJ168" i="1"/>
  <c r="AJ240" i="1"/>
  <c r="AF239" i="1"/>
  <c r="AF285" i="1"/>
  <c r="AJ286" i="1"/>
  <c r="AN289" i="1"/>
  <c r="AJ288" i="1"/>
  <c r="AJ414" i="1"/>
  <c r="AN415" i="1"/>
  <c r="BH216" i="1"/>
  <c r="BG215" i="1"/>
  <c r="AF273" i="1"/>
  <c r="AJ274" i="1"/>
  <c r="AN340" i="1"/>
  <c r="AJ339" i="1"/>
  <c r="AR356" i="1"/>
  <c r="AR355" i="1" s="1"/>
  <c r="AR354" i="1" s="1"/>
  <c r="AN355" i="1"/>
  <c r="AN354" i="1" s="1"/>
  <c r="AN380" i="1"/>
  <c r="AJ379" i="1"/>
  <c r="AJ378" i="1" s="1"/>
  <c r="AN427" i="1"/>
  <c r="AJ426" i="1"/>
  <c r="AJ425" i="1" s="1"/>
  <c r="AF78" i="1"/>
  <c r="AF77" i="1" s="1"/>
  <c r="AF69" i="1" s="1"/>
  <c r="BB136" i="1"/>
  <c r="BF137" i="1"/>
  <c r="BH137" i="1" s="1"/>
  <c r="AF59" i="1"/>
  <c r="AJ60" i="1"/>
  <c r="AJ125" i="1"/>
  <c r="AN126" i="1"/>
  <c r="AF223" i="1"/>
  <c r="AB222" i="1"/>
  <c r="AB217" i="1" s="1"/>
  <c r="AB216" i="1" s="1"/>
  <c r="AB215" i="1" s="1"/>
  <c r="AB211" i="1" s="1"/>
  <c r="AB209" i="1" s="1"/>
  <c r="AB193" i="1" s="1"/>
  <c r="AJ231" i="1"/>
  <c r="AF230" i="1"/>
  <c r="AF229" i="1" s="1"/>
  <c r="AF228" i="1" s="1"/>
  <c r="AF227" i="1" s="1"/>
  <c r="AN235" i="1"/>
  <c r="AJ234" i="1"/>
  <c r="AJ233" i="1" s="1"/>
  <c r="AJ232" i="1" s="1"/>
  <c r="AJ255" i="1"/>
  <c r="AF254" i="1"/>
  <c r="AF251" i="1" s="1"/>
  <c r="AJ393" i="1"/>
  <c r="AN394" i="1"/>
  <c r="BF387" i="1"/>
  <c r="E386" i="1"/>
  <c r="AB384" i="1"/>
  <c r="AB375" i="1" s="1"/>
  <c r="AR70" i="1"/>
  <c r="AF175" i="1"/>
  <c r="AJ176" i="1"/>
  <c r="AJ180" i="1"/>
  <c r="AN181" i="1"/>
  <c r="AF183" i="1"/>
  <c r="AF179" i="1" s="1"/>
  <c r="AF177" i="1" s="1"/>
  <c r="AJ184" i="1"/>
  <c r="AJ207" i="1"/>
  <c r="AJ206" i="1" s="1"/>
  <c r="AN208" i="1"/>
  <c r="AN212" i="1"/>
  <c r="AF304" i="1"/>
  <c r="AF298" i="1" s="1"/>
  <c r="AJ305" i="1"/>
  <c r="AJ326" i="1"/>
  <c r="AN327" i="1"/>
  <c r="AF347" i="1"/>
  <c r="AF343" i="1" s="1"/>
  <c r="AF342" i="1" s="1"/>
  <c r="AF341" i="1" s="1"/>
  <c r="AF333" i="1" s="1"/>
  <c r="AJ348" i="1"/>
  <c r="AF360" i="1"/>
  <c r="AF359" i="1" s="1"/>
  <c r="AJ361" i="1"/>
  <c r="AJ397" i="1"/>
  <c r="AF396" i="1"/>
  <c r="AN417" i="1"/>
  <c r="AJ416" i="1"/>
  <c r="AF113" i="1"/>
  <c r="AJ114" i="1"/>
  <c r="AJ122" i="1"/>
  <c r="AN123" i="1"/>
  <c r="AB136" i="1"/>
  <c r="AB103" i="1" s="1"/>
  <c r="AF195" i="1"/>
  <c r="AF194" i="1" s="1"/>
  <c r="BF317" i="1"/>
  <c r="BH317" i="1" s="1"/>
  <c r="E316" i="1"/>
  <c r="AJ323" i="1"/>
  <c r="AJ318" i="1" s="1"/>
  <c r="AJ317" i="1" s="1"/>
  <c r="AJ316" i="1" s="1"/>
  <c r="AJ308" i="1" s="1"/>
  <c r="AN324" i="1"/>
  <c r="BF341" i="1"/>
  <c r="BH341" i="1" s="1"/>
  <c r="E333" i="1"/>
  <c r="BF333" i="1" s="1"/>
  <c r="BH333" i="1" s="1"/>
  <c r="AJ367" i="1"/>
  <c r="AJ366" i="1" s="1"/>
  <c r="AJ365" i="1" s="1"/>
  <c r="AN368" i="1"/>
  <c r="AR321" i="1"/>
  <c r="AR320" i="1" s="1"/>
  <c r="AR319" i="1" s="1"/>
  <c r="AN320" i="1"/>
  <c r="AN319" i="1" s="1"/>
  <c r="AR336" i="1"/>
  <c r="AR335" i="1" s="1"/>
  <c r="AR334" i="1" s="1"/>
  <c r="AN335" i="1"/>
  <c r="AN334" i="1" s="1"/>
  <c r="AN374" i="1"/>
  <c r="AJ373" i="1"/>
  <c r="AJ370" i="1" s="1"/>
  <c r="AJ369" i="1" s="1"/>
  <c r="AN377" i="1"/>
  <c r="AJ376" i="1"/>
  <c r="AN391" i="1"/>
  <c r="AJ390" i="1"/>
  <c r="AJ389" i="1" s="1"/>
  <c r="AJ388" i="1" s="1"/>
  <c r="AN413" i="1"/>
  <c r="AJ412" i="1"/>
  <c r="AJ411" i="1" s="1"/>
  <c r="AJ410" i="1" s="1"/>
  <c r="AJ409" i="1" s="1"/>
  <c r="AJ408" i="1" s="1"/>
  <c r="AN431" i="1"/>
  <c r="AJ430" i="1"/>
  <c r="AF24" i="1"/>
  <c r="AJ25" i="1"/>
  <c r="AF29" i="1"/>
  <c r="AJ30" i="1"/>
  <c r="AF127" i="1"/>
  <c r="AF121" i="1" s="1"/>
  <c r="AJ128" i="1"/>
  <c r="AN178" i="1"/>
  <c r="E211" i="1"/>
  <c r="BF215" i="1"/>
  <c r="AF424" i="1"/>
  <c r="AF422" i="1" s="1"/>
  <c r="AJ91" i="1"/>
  <c r="AJ90" i="1" s="1"/>
  <c r="AN92" i="1"/>
  <c r="AN106" i="1"/>
  <c r="AR107" i="1"/>
  <c r="AR106" i="1" s="1"/>
  <c r="BF409" i="1"/>
  <c r="BH409" i="1" s="1"/>
  <c r="BB408" i="1"/>
  <c r="BF364" i="1"/>
  <c r="BH364" i="1" s="1"/>
  <c r="BB353" i="1"/>
  <c r="BB467" i="1"/>
  <c r="BB489" i="1"/>
  <c r="BG444" i="1"/>
  <c r="BB77" i="1"/>
  <c r="BF78" i="1"/>
  <c r="BH78" i="1" s="1"/>
  <c r="E197" i="1"/>
  <c r="BF198" i="1"/>
  <c r="BH198" i="1" s="1"/>
  <c r="E19" i="1"/>
  <c r="AJ364" i="1" l="1"/>
  <c r="AR178" i="1"/>
  <c r="AJ127" i="1"/>
  <c r="AN128" i="1"/>
  <c r="AJ29" i="1"/>
  <c r="AN30" i="1"/>
  <c r="AJ24" i="1"/>
  <c r="AJ23" i="1" s="1"/>
  <c r="AN25" i="1"/>
  <c r="AN122" i="1"/>
  <c r="AR123" i="1"/>
  <c r="AR122" i="1" s="1"/>
  <c r="AJ113" i="1"/>
  <c r="AN114" i="1"/>
  <c r="AJ254" i="1"/>
  <c r="AJ251" i="1" s="1"/>
  <c r="AN255" i="1"/>
  <c r="AN234" i="1"/>
  <c r="AN233" i="1" s="1"/>
  <c r="AN232" i="1" s="1"/>
  <c r="AR235" i="1"/>
  <c r="AR234" i="1" s="1"/>
  <c r="AR233" i="1" s="1"/>
  <c r="AR232" i="1" s="1"/>
  <c r="AJ230" i="1"/>
  <c r="AJ229" i="1" s="1"/>
  <c r="AJ228" i="1" s="1"/>
  <c r="AJ227" i="1" s="1"/>
  <c r="AN231" i="1"/>
  <c r="AF222" i="1"/>
  <c r="AF217" i="1" s="1"/>
  <c r="AF216" i="1" s="1"/>
  <c r="AF215" i="1" s="1"/>
  <c r="AF211" i="1" s="1"/>
  <c r="AF209" i="1" s="1"/>
  <c r="AF193" i="1" s="1"/>
  <c r="AJ223" i="1"/>
  <c r="AN125" i="1"/>
  <c r="AR126" i="1"/>
  <c r="AR125" i="1" s="1"/>
  <c r="AJ59" i="1"/>
  <c r="AN60" i="1"/>
  <c r="AN426" i="1"/>
  <c r="AN425" i="1" s="1"/>
  <c r="AR427" i="1"/>
  <c r="AR426" i="1" s="1"/>
  <c r="AR425" i="1" s="1"/>
  <c r="AN379" i="1"/>
  <c r="AN378" i="1" s="1"/>
  <c r="AR380" i="1"/>
  <c r="AR379" i="1" s="1"/>
  <c r="AR378" i="1" s="1"/>
  <c r="AN339" i="1"/>
  <c r="AR340" i="1"/>
  <c r="AR339" i="1" s="1"/>
  <c r="AN288" i="1"/>
  <c r="AR289" i="1"/>
  <c r="AR288" i="1" s="1"/>
  <c r="AN240" i="1"/>
  <c r="AJ195" i="1"/>
  <c r="AJ194" i="1" s="1"/>
  <c r="AF164" i="1"/>
  <c r="AF160" i="1" s="1"/>
  <c r="AF136" i="1" s="1"/>
  <c r="AF103" i="1" s="1"/>
  <c r="AB552" i="1"/>
  <c r="AF553" i="1"/>
  <c r="BG308" i="1"/>
  <c r="X18" i="1"/>
  <c r="BF211" i="1"/>
  <c r="E209" i="1"/>
  <c r="BF209" i="1" s="1"/>
  <c r="AF23" i="1"/>
  <c r="AF21" i="1" s="1"/>
  <c r="AN430" i="1"/>
  <c r="AR431" i="1"/>
  <c r="AR430" i="1" s="1"/>
  <c r="AN412" i="1"/>
  <c r="AR413" i="1"/>
  <c r="AR412" i="1" s="1"/>
  <c r="AN390" i="1"/>
  <c r="AR391" i="1"/>
  <c r="AR390" i="1" s="1"/>
  <c r="AN376" i="1"/>
  <c r="AR377" i="1"/>
  <c r="AR376" i="1" s="1"/>
  <c r="AN373" i="1"/>
  <c r="AN370" i="1" s="1"/>
  <c r="AN369" i="1" s="1"/>
  <c r="AR374" i="1"/>
  <c r="AR373" i="1" s="1"/>
  <c r="AR370" i="1" s="1"/>
  <c r="AR369" i="1" s="1"/>
  <c r="AN318" i="1"/>
  <c r="AN317" i="1" s="1"/>
  <c r="AN316" i="1" s="1"/>
  <c r="AN308" i="1" s="1"/>
  <c r="AN367" i="1"/>
  <c r="AN366" i="1" s="1"/>
  <c r="AN365" i="1" s="1"/>
  <c r="AR368" i="1"/>
  <c r="AR367" i="1" s="1"/>
  <c r="AR366" i="1" s="1"/>
  <c r="AR365" i="1" s="1"/>
  <c r="AN323" i="1"/>
  <c r="AR324" i="1"/>
  <c r="AR323" i="1" s="1"/>
  <c r="AR318" i="1" s="1"/>
  <c r="AR317" i="1" s="1"/>
  <c r="AR316" i="1" s="1"/>
  <c r="AR308" i="1" s="1"/>
  <c r="BF316" i="1"/>
  <c r="BH316" i="1" s="1"/>
  <c r="E308" i="1"/>
  <c r="AJ121" i="1"/>
  <c r="AN416" i="1"/>
  <c r="AR417" i="1"/>
  <c r="AR416" i="1" s="1"/>
  <c r="AJ396" i="1"/>
  <c r="AJ387" i="1" s="1"/>
  <c r="AJ386" i="1" s="1"/>
  <c r="AJ385" i="1" s="1"/>
  <c r="AJ384" i="1" s="1"/>
  <c r="AN397" i="1"/>
  <c r="AJ360" i="1"/>
  <c r="AJ359" i="1" s="1"/>
  <c r="AJ353" i="1" s="1"/>
  <c r="AN361" i="1"/>
  <c r="AJ347" i="1"/>
  <c r="AJ343" i="1" s="1"/>
  <c r="AJ342" i="1" s="1"/>
  <c r="AJ341" i="1" s="1"/>
  <c r="AJ333" i="1" s="1"/>
  <c r="AN348" i="1"/>
  <c r="AN326" i="1"/>
  <c r="AR327" i="1"/>
  <c r="AR326" i="1" s="1"/>
  <c r="AJ304" i="1"/>
  <c r="AJ298" i="1" s="1"/>
  <c r="AN305" i="1"/>
  <c r="AR212" i="1"/>
  <c r="AN207" i="1"/>
  <c r="AN206" i="1" s="1"/>
  <c r="AR208" i="1"/>
  <c r="AR207" i="1" s="1"/>
  <c r="AR206" i="1" s="1"/>
  <c r="AJ183" i="1"/>
  <c r="AJ179" i="1" s="1"/>
  <c r="AJ177" i="1" s="1"/>
  <c r="AN184" i="1"/>
  <c r="AN180" i="1"/>
  <c r="AR181" i="1"/>
  <c r="AR180" i="1" s="1"/>
  <c r="AJ175" i="1"/>
  <c r="AN176" i="1"/>
  <c r="E385" i="1"/>
  <c r="BF386" i="1"/>
  <c r="AN393" i="1"/>
  <c r="AR394" i="1"/>
  <c r="AR393" i="1" s="1"/>
  <c r="BB103" i="1"/>
  <c r="BF103" i="1" s="1"/>
  <c r="BH103" i="1" s="1"/>
  <c r="BF136" i="1"/>
  <c r="BH136" i="1" s="1"/>
  <c r="AF56" i="1"/>
  <c r="AF20" i="1" s="1"/>
  <c r="AJ424" i="1"/>
  <c r="AJ422" i="1" s="1"/>
  <c r="AJ273" i="1"/>
  <c r="AN274" i="1"/>
  <c r="BH215" i="1"/>
  <c r="BH211" i="1" s="1"/>
  <c r="BH209" i="1" s="1"/>
  <c r="BG211" i="1"/>
  <c r="BG209" i="1" s="1"/>
  <c r="BG193" i="1" s="1"/>
  <c r="AN414" i="1"/>
  <c r="AR415" i="1"/>
  <c r="AR414" i="1" s="1"/>
  <c r="AJ285" i="1"/>
  <c r="AN286" i="1"/>
  <c r="AF238" i="1"/>
  <c r="AJ167" i="1"/>
  <c r="AN168" i="1"/>
  <c r="S548" i="1"/>
  <c r="T549" i="1"/>
  <c r="X549" i="1" s="1"/>
  <c r="AB549" i="1" s="1"/>
  <c r="AF549" i="1" s="1"/>
  <c r="AJ549" i="1" s="1"/>
  <c r="AN549" i="1" s="1"/>
  <c r="AR549" i="1" s="1"/>
  <c r="BE549" i="1"/>
  <c r="BF549" i="1" s="1"/>
  <c r="BH549" i="1" s="1"/>
  <c r="BE577" i="1"/>
  <c r="BE589" i="1" s="1"/>
  <c r="BF578" i="1"/>
  <c r="AF387" i="1"/>
  <c r="AF386" i="1" s="1"/>
  <c r="AF385" i="1" s="1"/>
  <c r="AF384" i="1" s="1"/>
  <c r="AF375" i="1" s="1"/>
  <c r="AF353" i="1"/>
  <c r="AF297" i="1" s="1"/>
  <c r="AF237" i="1" s="1"/>
  <c r="BG386" i="1"/>
  <c r="BG385" i="1" s="1"/>
  <c r="BG384" i="1" s="1"/>
  <c r="BH387" i="1"/>
  <c r="AN282" i="1"/>
  <c r="AR283" i="1"/>
  <c r="AR282" i="1" s="1"/>
  <c r="AN270" i="1"/>
  <c r="AN269" i="1" s="1"/>
  <c r="AR271" i="1"/>
  <c r="AR270" i="1" s="1"/>
  <c r="AR269" i="1" s="1"/>
  <c r="AN266" i="1"/>
  <c r="AR267" i="1"/>
  <c r="AR266" i="1" s="1"/>
  <c r="AN260" i="1"/>
  <c r="AR261" i="1"/>
  <c r="AR260" i="1" s="1"/>
  <c r="AN248" i="1"/>
  <c r="AR249" i="1"/>
  <c r="AR248" i="1" s="1"/>
  <c r="AJ242" i="1"/>
  <c r="AJ239" i="1" s="1"/>
  <c r="AJ238" i="1" s="1"/>
  <c r="AN243" i="1"/>
  <c r="AN219" i="1"/>
  <c r="AN218" i="1" s="1"/>
  <c r="AR220" i="1"/>
  <c r="AR219" i="1" s="1"/>
  <c r="AR218" i="1" s="1"/>
  <c r="AN202" i="1"/>
  <c r="AN201" i="1" s="1"/>
  <c r="AN200" i="1" s="1"/>
  <c r="AN199" i="1" s="1"/>
  <c r="AN198" i="1" s="1"/>
  <c r="AN197" i="1" s="1"/>
  <c r="AN196" i="1" s="1"/>
  <c r="AN195" i="1" s="1"/>
  <c r="AN194" i="1" s="1"/>
  <c r="AR203" i="1"/>
  <c r="AR202" i="1" s="1"/>
  <c r="AR201" i="1" s="1"/>
  <c r="AR200" i="1" s="1"/>
  <c r="AR199" i="1" s="1"/>
  <c r="AR198" i="1" s="1"/>
  <c r="AR197" i="1" s="1"/>
  <c r="AR196" i="1" s="1"/>
  <c r="AR195" i="1" s="1"/>
  <c r="AR194" i="1" s="1"/>
  <c r="AJ145" i="1"/>
  <c r="AJ142" i="1" s="1"/>
  <c r="AJ138" i="1" s="1"/>
  <c r="AJ137" i="1" s="1"/>
  <c r="AN146" i="1"/>
  <c r="AJ81" i="1"/>
  <c r="AN82" i="1"/>
  <c r="AJ165" i="1"/>
  <c r="AJ164" i="1" s="1"/>
  <c r="AJ160" i="1" s="1"/>
  <c r="AN166" i="1"/>
  <c r="AN80" i="1"/>
  <c r="AJ79" i="1"/>
  <c r="AJ78" i="1" s="1"/>
  <c r="AJ77" i="1" s="1"/>
  <c r="AJ69" i="1" s="1"/>
  <c r="AJ56" i="1" s="1"/>
  <c r="AJ20" i="1" s="1"/>
  <c r="E490" i="1"/>
  <c r="AR252" i="1"/>
  <c r="AN133" i="1"/>
  <c r="AJ132" i="1"/>
  <c r="AJ131" i="1" s="1"/>
  <c r="AB236" i="1"/>
  <c r="AR210" i="1"/>
  <c r="AN22" i="1"/>
  <c r="AJ37" i="1"/>
  <c r="AN38" i="1"/>
  <c r="AJ33" i="1"/>
  <c r="AJ32" i="1" s="1"/>
  <c r="AJ21" i="1" s="1"/>
  <c r="AN34" i="1"/>
  <c r="AB19" i="1"/>
  <c r="BG375" i="1"/>
  <c r="BB444" i="1"/>
  <c r="BF353" i="1"/>
  <c r="BH353" i="1" s="1"/>
  <c r="BB297" i="1"/>
  <c r="BF408" i="1"/>
  <c r="BH408" i="1" s="1"/>
  <c r="BB384" i="1"/>
  <c r="AN91" i="1"/>
  <c r="AN90" i="1" s="1"/>
  <c r="AR92" i="1"/>
  <c r="AR91" i="1" s="1"/>
  <c r="AR90" i="1" s="1"/>
  <c r="BF77" i="1"/>
  <c r="BH77" i="1" s="1"/>
  <c r="BB69" i="1"/>
  <c r="BF197" i="1"/>
  <c r="BH197" i="1" s="1"/>
  <c r="E196" i="1"/>
  <c r="AJ375" i="1" l="1"/>
  <c r="AJ297" i="1"/>
  <c r="AJ237" i="1" s="1"/>
  <c r="AJ236" i="1" s="1"/>
  <c r="AN37" i="1"/>
  <c r="AR38" i="1"/>
  <c r="AR37" i="1" s="1"/>
  <c r="AB18" i="1"/>
  <c r="AN79" i="1"/>
  <c r="AN78" i="1" s="1"/>
  <c r="AN77" i="1" s="1"/>
  <c r="AN69" i="1" s="1"/>
  <c r="AN56" i="1" s="1"/>
  <c r="AR80" i="1"/>
  <c r="AR79" i="1" s="1"/>
  <c r="AR78" i="1" s="1"/>
  <c r="AR77" i="1" s="1"/>
  <c r="AR69" i="1" s="1"/>
  <c r="AR56" i="1" s="1"/>
  <c r="AJ136" i="1"/>
  <c r="AN167" i="1"/>
  <c r="AR168" i="1"/>
  <c r="AR167" i="1" s="1"/>
  <c r="AF19" i="1"/>
  <c r="E384" i="1"/>
  <c r="E375" i="1" s="1"/>
  <c r="BF385" i="1"/>
  <c r="BH385" i="1" s="1"/>
  <c r="AN364" i="1"/>
  <c r="AN389" i="1"/>
  <c r="AN388" i="1" s="1"/>
  <c r="AN411" i="1"/>
  <c r="AN410" i="1" s="1"/>
  <c r="AN409" i="1" s="1"/>
  <c r="AN408" i="1" s="1"/>
  <c r="AJ553" i="1"/>
  <c r="AF552" i="1"/>
  <c r="AR240" i="1"/>
  <c r="AR424" i="1"/>
  <c r="AR422" i="1" s="1"/>
  <c r="AN59" i="1"/>
  <c r="AR60" i="1"/>
  <c r="AR59" i="1" s="1"/>
  <c r="AN223" i="1"/>
  <c r="AJ222" i="1"/>
  <c r="AJ217" i="1" s="1"/>
  <c r="AJ216" i="1" s="1"/>
  <c r="AJ215" i="1" s="1"/>
  <c r="AJ211" i="1" s="1"/>
  <c r="AJ209" i="1" s="1"/>
  <c r="AR231" i="1"/>
  <c r="AR230" i="1" s="1"/>
  <c r="AR229" i="1" s="1"/>
  <c r="AR228" i="1" s="1"/>
  <c r="AN230" i="1"/>
  <c r="AN229" i="1" s="1"/>
  <c r="AN228" i="1" s="1"/>
  <c r="AN227" i="1" s="1"/>
  <c r="AR227" i="1" s="1"/>
  <c r="AR255" i="1"/>
  <c r="AR254" i="1" s="1"/>
  <c r="AR251" i="1" s="1"/>
  <c r="AN254" i="1"/>
  <c r="AN251" i="1" s="1"/>
  <c r="AJ103" i="1"/>
  <c r="AJ19" i="1" s="1"/>
  <c r="AN121" i="1"/>
  <c r="AN24" i="1"/>
  <c r="AR25" i="1"/>
  <c r="AR24" i="1" s="1"/>
  <c r="AN29" i="1"/>
  <c r="AR30" i="1"/>
  <c r="AR29" i="1" s="1"/>
  <c r="AN127" i="1"/>
  <c r="AR128" i="1"/>
  <c r="AR127" i="1" s="1"/>
  <c r="AN33" i="1"/>
  <c r="AN32" i="1" s="1"/>
  <c r="AR34" i="1"/>
  <c r="AR33" i="1" s="1"/>
  <c r="AR32" i="1" s="1"/>
  <c r="AR22" i="1"/>
  <c r="AN132" i="1"/>
  <c r="AN131" i="1" s="1"/>
  <c r="AR133" i="1"/>
  <c r="AR132" i="1" s="1"/>
  <c r="AR131" i="1" s="1"/>
  <c r="E489" i="1"/>
  <c r="AN165" i="1"/>
  <c r="AN164" i="1" s="1"/>
  <c r="AN160" i="1" s="1"/>
  <c r="AR166" i="1"/>
  <c r="AR165" i="1" s="1"/>
  <c r="AR164" i="1" s="1"/>
  <c r="AR160" i="1" s="1"/>
  <c r="AN81" i="1"/>
  <c r="AR82" i="1"/>
  <c r="AR81" i="1" s="1"/>
  <c r="AN145" i="1"/>
  <c r="AN142" i="1" s="1"/>
  <c r="AN138" i="1" s="1"/>
  <c r="AN137" i="1" s="1"/>
  <c r="AN136" i="1" s="1"/>
  <c r="AR146" i="1"/>
  <c r="AR145" i="1" s="1"/>
  <c r="AR142" i="1" s="1"/>
  <c r="AR138" i="1" s="1"/>
  <c r="AR137" i="1" s="1"/>
  <c r="AR136" i="1" s="1"/>
  <c r="AN242" i="1"/>
  <c r="AN239" i="1" s="1"/>
  <c r="AN238" i="1" s="1"/>
  <c r="AR243" i="1"/>
  <c r="AR242" i="1" s="1"/>
  <c r="AF236" i="1"/>
  <c r="BF577" i="1"/>
  <c r="BH578" i="1"/>
  <c r="S547" i="1"/>
  <c r="T548" i="1"/>
  <c r="X548" i="1" s="1"/>
  <c r="AB548" i="1" s="1"/>
  <c r="AF548" i="1" s="1"/>
  <c r="AJ548" i="1" s="1"/>
  <c r="AN548" i="1" s="1"/>
  <c r="AR548" i="1" s="1"/>
  <c r="BE548" i="1"/>
  <c r="BF548" i="1" s="1"/>
  <c r="BH548" i="1" s="1"/>
  <c r="AN285" i="1"/>
  <c r="AR286" i="1"/>
  <c r="AR285" i="1" s="1"/>
  <c r="AN273" i="1"/>
  <c r="AR274" i="1"/>
  <c r="AR273" i="1" s="1"/>
  <c r="BH386" i="1"/>
  <c r="AN175" i="1"/>
  <c r="AR176" i="1"/>
  <c r="AR175" i="1" s="1"/>
  <c r="AN183" i="1"/>
  <c r="AN179" i="1" s="1"/>
  <c r="AN177" i="1" s="1"/>
  <c r="AR184" i="1"/>
  <c r="AR183" i="1" s="1"/>
  <c r="AR179" i="1" s="1"/>
  <c r="AR177" i="1" s="1"/>
  <c r="AN304" i="1"/>
  <c r="AN298" i="1" s="1"/>
  <c r="AR305" i="1"/>
  <c r="AR304" i="1" s="1"/>
  <c r="AR298" i="1" s="1"/>
  <c r="AN347" i="1"/>
  <c r="AN343" i="1" s="1"/>
  <c r="AN342" i="1" s="1"/>
  <c r="AN341" i="1" s="1"/>
  <c r="AN333" i="1" s="1"/>
  <c r="AR348" i="1"/>
  <c r="AR347" i="1" s="1"/>
  <c r="AR343" i="1" s="1"/>
  <c r="AR342" i="1" s="1"/>
  <c r="AR341" i="1" s="1"/>
  <c r="AR333" i="1" s="1"/>
  <c r="AN360" i="1"/>
  <c r="AN359" i="1" s="1"/>
  <c r="AR361" i="1"/>
  <c r="AR360" i="1" s="1"/>
  <c r="AR359" i="1" s="1"/>
  <c r="AR397" i="1"/>
  <c r="AR396" i="1" s="1"/>
  <c r="AN396" i="1"/>
  <c r="BF308" i="1"/>
  <c r="BH308" i="1" s="1"/>
  <c r="E297" i="1"/>
  <c r="E237" i="1" s="1"/>
  <c r="E236" i="1" s="1"/>
  <c r="AR364" i="1"/>
  <c r="AR353" i="1" s="1"/>
  <c r="AR389" i="1"/>
  <c r="AR388" i="1" s="1"/>
  <c r="AR411" i="1"/>
  <c r="AR410" i="1" s="1"/>
  <c r="AR409" i="1" s="1"/>
  <c r="AR408" i="1" s="1"/>
  <c r="BG297" i="1"/>
  <c r="BG237" i="1" s="1"/>
  <c r="AJ193" i="1"/>
  <c r="AN424" i="1"/>
  <c r="AN422" i="1" s="1"/>
  <c r="AN113" i="1"/>
  <c r="AR114" i="1"/>
  <c r="AR113" i="1" s="1"/>
  <c r="AR121" i="1"/>
  <c r="BB56" i="1"/>
  <c r="BF69" i="1"/>
  <c r="BH69" i="1" s="1"/>
  <c r="BH56" i="1" s="1"/>
  <c r="BF384" i="1"/>
  <c r="BH384" i="1" s="1"/>
  <c r="BB375" i="1"/>
  <c r="BF375" i="1" s="1"/>
  <c r="BH375" i="1" s="1"/>
  <c r="BF297" i="1"/>
  <c r="BH297" i="1" s="1"/>
  <c r="BB237" i="1"/>
  <c r="BG236" i="1"/>
  <c r="E195" i="1"/>
  <c r="BF196" i="1"/>
  <c r="BH196" i="1" s="1"/>
  <c r="AR387" i="1" l="1"/>
  <c r="AR386" i="1" s="1"/>
  <c r="AR385" i="1" s="1"/>
  <c r="AJ18" i="1"/>
  <c r="AN103" i="1"/>
  <c r="AR384" i="1"/>
  <c r="AR375" i="1" s="1"/>
  <c r="E444" i="1"/>
  <c r="AN23" i="1"/>
  <c r="AN21" i="1" s="1"/>
  <c r="AN20" i="1" s="1"/>
  <c r="AN19" i="1" s="1"/>
  <c r="AN222" i="1"/>
  <c r="AN217" i="1" s="1"/>
  <c r="AN216" i="1" s="1"/>
  <c r="AN215" i="1" s="1"/>
  <c r="AN211" i="1" s="1"/>
  <c r="AN209" i="1" s="1"/>
  <c r="AN193" i="1" s="1"/>
  <c r="AR223" i="1"/>
  <c r="AR222" i="1" s="1"/>
  <c r="AR217" i="1" s="1"/>
  <c r="AR216" i="1" s="1"/>
  <c r="AR215" i="1" s="1"/>
  <c r="AR211" i="1" s="1"/>
  <c r="AR209" i="1" s="1"/>
  <c r="AR193" i="1" s="1"/>
  <c r="AR103" i="1"/>
  <c r="AR297" i="1"/>
  <c r="S546" i="1"/>
  <c r="T547" i="1"/>
  <c r="X547" i="1" s="1"/>
  <c r="AB547" i="1" s="1"/>
  <c r="AF547" i="1" s="1"/>
  <c r="AJ547" i="1" s="1"/>
  <c r="AN547" i="1" s="1"/>
  <c r="AR547" i="1" s="1"/>
  <c r="BE547" i="1"/>
  <c r="BF547" i="1" s="1"/>
  <c r="BH547" i="1" s="1"/>
  <c r="AR23" i="1"/>
  <c r="AR21" i="1" s="1"/>
  <c r="AR20" i="1" s="1"/>
  <c r="AR19" i="1" s="1"/>
  <c r="AR239" i="1"/>
  <c r="AR238" i="1" s="1"/>
  <c r="AN553" i="1"/>
  <c r="AJ552" i="1"/>
  <c r="AN387" i="1"/>
  <c r="AN386" i="1" s="1"/>
  <c r="AN385" i="1" s="1"/>
  <c r="AN384" i="1" s="1"/>
  <c r="AN375" i="1" s="1"/>
  <c r="AN353" i="1"/>
  <c r="AN297" i="1" s="1"/>
  <c r="AN237" i="1" s="1"/>
  <c r="AF18" i="1"/>
  <c r="BB236" i="1"/>
  <c r="BF236" i="1" s="1"/>
  <c r="BF237" i="1"/>
  <c r="BH237" i="1" s="1"/>
  <c r="BB20" i="1"/>
  <c r="BF56" i="1"/>
  <c r="BH236" i="1"/>
  <c r="BG18" i="1"/>
  <c r="BG17" i="1" s="1"/>
  <c r="BF195" i="1"/>
  <c r="BH195" i="1" s="1"/>
  <c r="E194" i="1"/>
  <c r="AN236" i="1" l="1"/>
  <c r="AN18" i="1" s="1"/>
  <c r="S545" i="1"/>
  <c r="S544" i="1" s="1"/>
  <c r="S543" i="1" s="1"/>
  <c r="T546" i="1"/>
  <c r="BE546" i="1"/>
  <c r="AR553" i="1"/>
  <c r="AR552" i="1" s="1"/>
  <c r="AN552" i="1"/>
  <c r="AR237" i="1"/>
  <c r="AR236" i="1" s="1"/>
  <c r="AR18" i="1" s="1"/>
  <c r="BB19" i="1"/>
  <c r="BF20" i="1"/>
  <c r="BH20" i="1" s="1"/>
  <c r="BF194" i="1"/>
  <c r="BH194" i="1" s="1"/>
  <c r="E193" i="1"/>
  <c r="BE545" i="1" l="1"/>
  <c r="BF546" i="1"/>
  <c r="BH546" i="1" s="1"/>
  <c r="S542" i="1"/>
  <c r="T543" i="1"/>
  <c r="X543" i="1" s="1"/>
  <c r="AB543" i="1" s="1"/>
  <c r="AF543" i="1" s="1"/>
  <c r="AJ543" i="1" s="1"/>
  <c r="AN543" i="1" s="1"/>
  <c r="AR543" i="1" s="1"/>
  <c r="BE543" i="1"/>
  <c r="BF543" i="1" s="1"/>
  <c r="BH543" i="1" s="1"/>
  <c r="T545" i="1"/>
  <c r="T544" i="1" s="1"/>
  <c r="X546" i="1"/>
  <c r="BB18" i="1"/>
  <c r="BB17" i="1" s="1"/>
  <c r="BF19" i="1"/>
  <c r="BH19" i="1" s="1"/>
  <c r="BF193" i="1"/>
  <c r="E18" i="1"/>
  <c r="AB546" i="1" l="1"/>
  <c r="X545" i="1"/>
  <c r="X544" i="1" s="1"/>
  <c r="S541" i="1"/>
  <c r="T542" i="1"/>
  <c r="X542" i="1" s="1"/>
  <c r="AB542" i="1" s="1"/>
  <c r="AF542" i="1" s="1"/>
  <c r="AJ542" i="1" s="1"/>
  <c r="AN542" i="1" s="1"/>
  <c r="AR542" i="1" s="1"/>
  <c r="BE542" i="1"/>
  <c r="BF542" i="1" s="1"/>
  <c r="BH542" i="1" s="1"/>
  <c r="BE544" i="1"/>
  <c r="BF544" i="1" s="1"/>
  <c r="BH544" i="1" s="1"/>
  <c r="BF545" i="1"/>
  <c r="BH545" i="1" s="1"/>
  <c r="E17" i="1"/>
  <c r="BF18" i="1"/>
  <c r="BH193" i="1"/>
  <c r="S540" i="1" l="1"/>
  <c r="T541" i="1"/>
  <c r="X541" i="1" s="1"/>
  <c r="AB541" i="1" s="1"/>
  <c r="AF541" i="1" s="1"/>
  <c r="AJ541" i="1" s="1"/>
  <c r="AN541" i="1" s="1"/>
  <c r="AR541" i="1" s="1"/>
  <c r="BE541" i="1"/>
  <c r="BF541" i="1" s="1"/>
  <c r="BH541" i="1" s="1"/>
  <c r="AB545" i="1"/>
  <c r="AB544" i="1" s="1"/>
  <c r="AF546" i="1"/>
  <c r="BH18" i="1"/>
  <c r="AJ546" i="1" l="1"/>
  <c r="AF545" i="1"/>
  <c r="AF544" i="1" s="1"/>
  <c r="S539" i="1"/>
  <c r="T540" i="1"/>
  <c r="X540" i="1" s="1"/>
  <c r="AB540" i="1" s="1"/>
  <c r="AF540" i="1" s="1"/>
  <c r="AJ540" i="1" s="1"/>
  <c r="AN540" i="1" s="1"/>
  <c r="AR540" i="1" s="1"/>
  <c r="BE540" i="1"/>
  <c r="BF540" i="1" s="1"/>
  <c r="BH540" i="1" s="1"/>
  <c r="S538" i="1" l="1"/>
  <c r="T539" i="1"/>
  <c r="X539" i="1" s="1"/>
  <c r="AB539" i="1" s="1"/>
  <c r="AF539" i="1" s="1"/>
  <c r="AJ539" i="1" s="1"/>
  <c r="AN539" i="1" s="1"/>
  <c r="AR539" i="1" s="1"/>
  <c r="BE539" i="1"/>
  <c r="BF539" i="1" s="1"/>
  <c r="BH539" i="1" s="1"/>
  <c r="AJ545" i="1"/>
  <c r="AJ544" i="1" s="1"/>
  <c r="AN546" i="1"/>
  <c r="AR546" i="1" l="1"/>
  <c r="AR545" i="1" s="1"/>
  <c r="AR544" i="1" s="1"/>
  <c r="AN545" i="1"/>
  <c r="AN544" i="1" s="1"/>
  <c r="S537" i="1"/>
  <c r="S536" i="1" s="1"/>
  <c r="S535" i="1" s="1"/>
  <c r="S534" i="1" s="1"/>
  <c r="T538" i="1"/>
  <c r="BE538" i="1"/>
  <c r="BE537" i="1" l="1"/>
  <c r="BF538" i="1"/>
  <c r="BH538" i="1" s="1"/>
  <c r="T537" i="1"/>
  <c r="T536" i="1" s="1"/>
  <c r="T535" i="1" s="1"/>
  <c r="X538" i="1"/>
  <c r="S533" i="1"/>
  <c r="T534" i="1"/>
  <c r="X534" i="1" s="1"/>
  <c r="AB534" i="1" s="1"/>
  <c r="AF534" i="1" s="1"/>
  <c r="AJ534" i="1" s="1"/>
  <c r="AN534" i="1" s="1"/>
  <c r="AR534" i="1" s="1"/>
  <c r="BE534" i="1"/>
  <c r="BF534" i="1" s="1"/>
  <c r="BH534" i="1" s="1"/>
  <c r="AB538" i="1" l="1"/>
  <c r="X537" i="1"/>
  <c r="X536" i="1" s="1"/>
  <c r="X535" i="1" s="1"/>
  <c r="S532" i="1"/>
  <c r="T533" i="1"/>
  <c r="X533" i="1" s="1"/>
  <c r="AB533" i="1" s="1"/>
  <c r="AF533" i="1" s="1"/>
  <c r="AJ533" i="1" s="1"/>
  <c r="AN533" i="1" s="1"/>
  <c r="AR533" i="1" s="1"/>
  <c r="BE533" i="1"/>
  <c r="BF533" i="1" s="1"/>
  <c r="BH533" i="1" s="1"/>
  <c r="BE536" i="1"/>
  <c r="BF537" i="1"/>
  <c r="BH537" i="1" s="1"/>
  <c r="BE535" i="1" l="1"/>
  <c r="BF535" i="1" s="1"/>
  <c r="BH535" i="1" s="1"/>
  <c r="BF536" i="1"/>
  <c r="BH536" i="1" s="1"/>
  <c r="S531" i="1"/>
  <c r="S530" i="1" s="1"/>
  <c r="T532" i="1"/>
  <c r="BE532" i="1"/>
  <c r="AB537" i="1"/>
  <c r="AB536" i="1" s="1"/>
  <c r="AB535" i="1" s="1"/>
  <c r="AF538" i="1"/>
  <c r="AJ538" i="1" l="1"/>
  <c r="AF537" i="1"/>
  <c r="AF536" i="1" s="1"/>
  <c r="AF535" i="1" s="1"/>
  <c r="T531" i="1"/>
  <c r="X532" i="1"/>
  <c r="BF532" i="1"/>
  <c r="BH532" i="1" s="1"/>
  <c r="BE531" i="1"/>
  <c r="BF531" i="1" s="1"/>
  <c r="BH531" i="1" s="1"/>
  <c r="S529" i="1"/>
  <c r="T530" i="1"/>
  <c r="X530" i="1" s="1"/>
  <c r="AB530" i="1" s="1"/>
  <c r="AF530" i="1" s="1"/>
  <c r="AJ530" i="1" s="1"/>
  <c r="AN530" i="1" s="1"/>
  <c r="AR530" i="1" s="1"/>
  <c r="BE530" i="1"/>
  <c r="BF530" i="1" s="1"/>
  <c r="BH530" i="1" s="1"/>
  <c r="X531" i="1" l="1"/>
  <c r="AB532" i="1"/>
  <c r="S528" i="1"/>
  <c r="T529" i="1"/>
  <c r="X529" i="1" s="1"/>
  <c r="AB529" i="1" s="1"/>
  <c r="AF529" i="1" s="1"/>
  <c r="AJ529" i="1" s="1"/>
  <c r="AN529" i="1" s="1"/>
  <c r="AR529" i="1" s="1"/>
  <c r="BE529" i="1"/>
  <c r="BF529" i="1" s="1"/>
  <c r="BH529" i="1" s="1"/>
  <c r="AJ537" i="1"/>
  <c r="AJ536" i="1" s="1"/>
  <c r="AJ535" i="1" s="1"/>
  <c r="AN538" i="1"/>
  <c r="AB531" i="1" l="1"/>
  <c r="AF532" i="1"/>
  <c r="AR538" i="1"/>
  <c r="AR537" i="1" s="1"/>
  <c r="AR536" i="1" s="1"/>
  <c r="AR535" i="1" s="1"/>
  <c r="AN537" i="1"/>
  <c r="AN536" i="1" s="1"/>
  <c r="AN535" i="1" s="1"/>
  <c r="S527" i="1"/>
  <c r="T528" i="1"/>
  <c r="X528" i="1" s="1"/>
  <c r="AB528" i="1" s="1"/>
  <c r="AF528" i="1" s="1"/>
  <c r="AJ528" i="1" s="1"/>
  <c r="AN528" i="1" s="1"/>
  <c r="AR528" i="1" s="1"/>
  <c r="BE528" i="1"/>
  <c r="BF528" i="1" s="1"/>
  <c r="BH528" i="1" s="1"/>
  <c r="AF531" i="1" l="1"/>
  <c r="AJ532" i="1"/>
  <c r="S526" i="1"/>
  <c r="S525" i="1" s="1"/>
  <c r="T527" i="1"/>
  <c r="BE527" i="1"/>
  <c r="BE526" i="1" l="1"/>
  <c r="BF526" i="1" s="1"/>
  <c r="BH526" i="1" s="1"/>
  <c r="BF527" i="1"/>
  <c r="BH527" i="1" s="1"/>
  <c r="T526" i="1"/>
  <c r="X527" i="1"/>
  <c r="AJ531" i="1"/>
  <c r="AN532" i="1"/>
  <c r="S524" i="1"/>
  <c r="T525" i="1"/>
  <c r="X525" i="1" s="1"/>
  <c r="AB525" i="1" s="1"/>
  <c r="AF525" i="1" s="1"/>
  <c r="AJ525" i="1" s="1"/>
  <c r="AN525" i="1" s="1"/>
  <c r="AR525" i="1" s="1"/>
  <c r="BE525" i="1"/>
  <c r="BF525" i="1" s="1"/>
  <c r="BH525" i="1" s="1"/>
  <c r="AN531" i="1" l="1"/>
  <c r="AR532" i="1"/>
  <c r="AR531" i="1" s="1"/>
  <c r="AB527" i="1"/>
  <c r="X526" i="1"/>
  <c r="S523" i="1"/>
  <c r="T524" i="1"/>
  <c r="X524" i="1" s="1"/>
  <c r="AB524" i="1" s="1"/>
  <c r="AF524" i="1" s="1"/>
  <c r="AJ524" i="1" s="1"/>
  <c r="AN524" i="1" s="1"/>
  <c r="AR524" i="1" s="1"/>
  <c r="BE524" i="1"/>
  <c r="BF524" i="1" s="1"/>
  <c r="BH524" i="1" s="1"/>
  <c r="S522" i="1" l="1"/>
  <c r="T523" i="1"/>
  <c r="X523" i="1" s="1"/>
  <c r="AB523" i="1" s="1"/>
  <c r="AF523" i="1" s="1"/>
  <c r="AJ523" i="1" s="1"/>
  <c r="AN523" i="1" s="1"/>
  <c r="AR523" i="1" s="1"/>
  <c r="BE523" i="1"/>
  <c r="BF523" i="1" s="1"/>
  <c r="BH523" i="1" s="1"/>
  <c r="AB526" i="1"/>
  <c r="AF527" i="1"/>
  <c r="AJ527" i="1" l="1"/>
  <c r="AF526" i="1"/>
  <c r="S521" i="1"/>
  <c r="T522" i="1"/>
  <c r="X522" i="1" s="1"/>
  <c r="AB522" i="1" s="1"/>
  <c r="AF522" i="1" s="1"/>
  <c r="AJ522" i="1" s="1"/>
  <c r="AN522" i="1" s="1"/>
  <c r="AR522" i="1" s="1"/>
  <c r="BE522" i="1"/>
  <c r="BF522" i="1" s="1"/>
  <c r="BH522" i="1" s="1"/>
  <c r="S520" i="1" l="1"/>
  <c r="S519" i="1" s="1"/>
  <c r="S518" i="1" s="1"/>
  <c r="T521" i="1"/>
  <c r="BE521" i="1"/>
  <c r="AJ526" i="1"/>
  <c r="AN527" i="1"/>
  <c r="BE520" i="1" l="1"/>
  <c r="BF521" i="1"/>
  <c r="BH521" i="1" s="1"/>
  <c r="T520" i="1"/>
  <c r="T519" i="1" s="1"/>
  <c r="X521" i="1"/>
  <c r="AR527" i="1"/>
  <c r="AR526" i="1" s="1"/>
  <c r="AN526" i="1"/>
  <c r="T518" i="1"/>
  <c r="X518" i="1" s="1"/>
  <c r="AB518" i="1" s="1"/>
  <c r="AF518" i="1" s="1"/>
  <c r="AJ518" i="1" s="1"/>
  <c r="AN518" i="1" s="1"/>
  <c r="AR518" i="1" s="1"/>
  <c r="BE518" i="1"/>
  <c r="BF518" i="1" s="1"/>
  <c r="BH518" i="1" s="1"/>
  <c r="S517" i="1"/>
  <c r="T517" i="1" l="1"/>
  <c r="X517" i="1" s="1"/>
  <c r="AB517" i="1" s="1"/>
  <c r="AF517" i="1" s="1"/>
  <c r="AJ517" i="1" s="1"/>
  <c r="AN517" i="1" s="1"/>
  <c r="AR517" i="1" s="1"/>
  <c r="BE517" i="1"/>
  <c r="BF517" i="1" s="1"/>
  <c r="BH517" i="1" s="1"/>
  <c r="S516" i="1"/>
  <c r="AB521" i="1"/>
  <c r="X520" i="1"/>
  <c r="X519" i="1" s="1"/>
  <c r="BE519" i="1"/>
  <c r="BF519" i="1" s="1"/>
  <c r="BH519" i="1" s="1"/>
  <c r="BF520" i="1"/>
  <c r="BH520" i="1" s="1"/>
  <c r="AB520" i="1" l="1"/>
  <c r="AB519" i="1" s="1"/>
  <c r="AF521" i="1"/>
  <c r="S515" i="1"/>
  <c r="S514" i="1" s="1"/>
  <c r="S513" i="1" s="1"/>
  <c r="T516" i="1"/>
  <c r="BE516" i="1"/>
  <c r="BE515" i="1" l="1"/>
  <c r="BF516" i="1"/>
  <c r="BH516" i="1" s="1"/>
  <c r="T515" i="1"/>
  <c r="T514" i="1" s="1"/>
  <c r="X516" i="1"/>
  <c r="AJ521" i="1"/>
  <c r="AF520" i="1"/>
  <c r="AF519" i="1" s="1"/>
  <c r="S512" i="1"/>
  <c r="S511" i="1" s="1"/>
  <c r="S510" i="1" s="1"/>
  <c r="S509" i="1" s="1"/>
  <c r="S508" i="1" s="1"/>
  <c r="T513" i="1"/>
  <c r="BE513" i="1"/>
  <c r="T512" i="1" l="1"/>
  <c r="T511" i="1" s="1"/>
  <c r="T510" i="1" s="1"/>
  <c r="T509" i="1" s="1"/>
  <c r="X513" i="1"/>
  <c r="AB516" i="1"/>
  <c r="X515" i="1"/>
  <c r="X514" i="1" s="1"/>
  <c r="BF513" i="1"/>
  <c r="BH513" i="1" s="1"/>
  <c r="BE512" i="1"/>
  <c r="S507" i="1"/>
  <c r="T508" i="1"/>
  <c r="X508" i="1" s="1"/>
  <c r="AB508" i="1" s="1"/>
  <c r="AF508" i="1" s="1"/>
  <c r="AJ508" i="1" s="1"/>
  <c r="AN508" i="1" s="1"/>
  <c r="AR508" i="1" s="1"/>
  <c r="BE508" i="1"/>
  <c r="BF508" i="1" s="1"/>
  <c r="BH508" i="1" s="1"/>
  <c r="AJ520" i="1"/>
  <c r="AJ519" i="1" s="1"/>
  <c r="AN521" i="1"/>
  <c r="BE514" i="1"/>
  <c r="BF514" i="1" s="1"/>
  <c r="BH514" i="1" s="1"/>
  <c r="BF515" i="1"/>
  <c r="BH515" i="1" s="1"/>
  <c r="BE511" i="1" l="1"/>
  <c r="BF512" i="1"/>
  <c r="BH512" i="1" s="1"/>
  <c r="X512" i="1"/>
  <c r="X511" i="1" s="1"/>
  <c r="X510" i="1" s="1"/>
  <c r="X509" i="1" s="1"/>
  <c r="AB513" i="1"/>
  <c r="AR521" i="1"/>
  <c r="AR520" i="1" s="1"/>
  <c r="AR519" i="1" s="1"/>
  <c r="AN520" i="1"/>
  <c r="AN519" i="1" s="1"/>
  <c r="T507" i="1"/>
  <c r="X507" i="1" s="1"/>
  <c r="AB507" i="1" s="1"/>
  <c r="AF507" i="1" s="1"/>
  <c r="AJ507" i="1" s="1"/>
  <c r="AN507" i="1" s="1"/>
  <c r="AR507" i="1" s="1"/>
  <c r="BE507" i="1"/>
  <c r="BF507" i="1" s="1"/>
  <c r="BH507" i="1" s="1"/>
  <c r="S506" i="1"/>
  <c r="AB515" i="1"/>
  <c r="AB514" i="1" s="1"/>
  <c r="AF516" i="1"/>
  <c r="AJ516" i="1" l="1"/>
  <c r="AF515" i="1"/>
  <c r="AF514" i="1" s="1"/>
  <c r="AB512" i="1"/>
  <c r="AB511" i="1" s="1"/>
  <c r="AB510" i="1" s="1"/>
  <c r="AB509" i="1" s="1"/>
  <c r="AF513" i="1"/>
  <c r="T506" i="1"/>
  <c r="X506" i="1" s="1"/>
  <c r="AB506" i="1" s="1"/>
  <c r="AF506" i="1" s="1"/>
  <c r="AJ506" i="1" s="1"/>
  <c r="AN506" i="1" s="1"/>
  <c r="AR506" i="1" s="1"/>
  <c r="BE506" i="1"/>
  <c r="BF506" i="1" s="1"/>
  <c r="BH506" i="1" s="1"/>
  <c r="S505" i="1"/>
  <c r="BE510" i="1"/>
  <c r="BF511" i="1"/>
  <c r="BH511" i="1" s="1"/>
  <c r="BE509" i="1" l="1"/>
  <c r="BF510" i="1"/>
  <c r="BH510" i="1" s="1"/>
  <c r="AF512" i="1"/>
  <c r="AF511" i="1" s="1"/>
  <c r="AF510" i="1" s="1"/>
  <c r="AF509" i="1" s="1"/>
  <c r="AJ513" i="1"/>
  <c r="S504" i="1"/>
  <c r="S503" i="1" s="1"/>
  <c r="S502" i="1" s="1"/>
  <c r="S501" i="1" s="1"/>
  <c r="T505" i="1"/>
  <c r="BE505" i="1"/>
  <c r="AJ515" i="1"/>
  <c r="AJ514" i="1" s="1"/>
  <c r="AN516" i="1"/>
  <c r="BE504" i="1" l="1"/>
  <c r="BF505" i="1"/>
  <c r="BH505" i="1" s="1"/>
  <c r="T504" i="1"/>
  <c r="T503" i="1" s="1"/>
  <c r="T502" i="1" s="1"/>
  <c r="X505" i="1"/>
  <c r="AJ512" i="1"/>
  <c r="AJ511" i="1" s="1"/>
  <c r="AJ510" i="1" s="1"/>
  <c r="AJ509" i="1" s="1"/>
  <c r="AN513" i="1"/>
  <c r="AR516" i="1"/>
  <c r="AR515" i="1" s="1"/>
  <c r="AR514" i="1" s="1"/>
  <c r="AN515" i="1"/>
  <c r="AN514" i="1" s="1"/>
  <c r="S500" i="1"/>
  <c r="S499" i="1" s="1"/>
  <c r="T501" i="1"/>
  <c r="BE501" i="1"/>
  <c r="BF509" i="1"/>
  <c r="BH509" i="1" s="1"/>
  <c r="BF501" i="1" l="1"/>
  <c r="BH501" i="1" s="1"/>
  <c r="BE500" i="1"/>
  <c r="BF500" i="1" s="1"/>
  <c r="BH500" i="1" s="1"/>
  <c r="T500" i="1"/>
  <c r="X501" i="1"/>
  <c r="AN512" i="1"/>
  <c r="AN511" i="1" s="1"/>
  <c r="AN510" i="1" s="1"/>
  <c r="AN509" i="1" s="1"/>
  <c r="AR513" i="1"/>
  <c r="AR512" i="1" s="1"/>
  <c r="AR511" i="1" s="1"/>
  <c r="AR510" i="1" s="1"/>
  <c r="AR509" i="1" s="1"/>
  <c r="AB505" i="1"/>
  <c r="X504" i="1"/>
  <c r="X503" i="1" s="1"/>
  <c r="X502" i="1" s="1"/>
  <c r="T499" i="1"/>
  <c r="X499" i="1" s="1"/>
  <c r="AB499" i="1" s="1"/>
  <c r="AF499" i="1" s="1"/>
  <c r="AJ499" i="1" s="1"/>
  <c r="AN499" i="1" s="1"/>
  <c r="AR499" i="1" s="1"/>
  <c r="BE499" i="1"/>
  <c r="BF499" i="1" s="1"/>
  <c r="BH499" i="1" s="1"/>
  <c r="S498" i="1"/>
  <c r="BE503" i="1"/>
  <c r="BF504" i="1"/>
  <c r="BH504" i="1" s="1"/>
  <c r="BF503" i="1" l="1"/>
  <c r="BH503" i="1" s="1"/>
  <c r="BE502" i="1"/>
  <c r="X500" i="1"/>
  <c r="AB501" i="1"/>
  <c r="S497" i="1"/>
  <c r="S496" i="1" s="1"/>
  <c r="T498" i="1"/>
  <c r="BE498" i="1"/>
  <c r="AB504" i="1"/>
  <c r="AB503" i="1" s="1"/>
  <c r="AB502" i="1" s="1"/>
  <c r="AF505" i="1"/>
  <c r="AJ505" i="1" l="1"/>
  <c r="AF504" i="1"/>
  <c r="AF503" i="1" s="1"/>
  <c r="AF502" i="1" s="1"/>
  <c r="T497" i="1"/>
  <c r="X498" i="1"/>
  <c r="AB500" i="1"/>
  <c r="AF501" i="1"/>
  <c r="BF502" i="1"/>
  <c r="BH502" i="1" s="1"/>
  <c r="BE497" i="1"/>
  <c r="BF497" i="1" s="1"/>
  <c r="BH497" i="1" s="1"/>
  <c r="BF498" i="1"/>
  <c r="BH498" i="1" s="1"/>
  <c r="S495" i="1"/>
  <c r="T496" i="1"/>
  <c r="X496" i="1" s="1"/>
  <c r="AB496" i="1" s="1"/>
  <c r="AF496" i="1" s="1"/>
  <c r="AJ496" i="1" s="1"/>
  <c r="AN496" i="1" s="1"/>
  <c r="AR496" i="1" s="1"/>
  <c r="BE496" i="1"/>
  <c r="BF496" i="1" s="1"/>
  <c r="BH496" i="1" s="1"/>
  <c r="AF500" i="1" l="1"/>
  <c r="AJ501" i="1"/>
  <c r="AB498" i="1"/>
  <c r="X497" i="1"/>
  <c r="S494" i="1"/>
  <c r="T495" i="1"/>
  <c r="X495" i="1" s="1"/>
  <c r="AB495" i="1" s="1"/>
  <c r="AF495" i="1" s="1"/>
  <c r="AJ495" i="1" s="1"/>
  <c r="AN495" i="1" s="1"/>
  <c r="AR495" i="1" s="1"/>
  <c r="BE495" i="1"/>
  <c r="BF495" i="1" s="1"/>
  <c r="BH495" i="1" s="1"/>
  <c r="AJ504" i="1"/>
  <c r="AJ503" i="1" s="1"/>
  <c r="AJ502" i="1" s="1"/>
  <c r="AN505" i="1"/>
  <c r="AJ500" i="1" l="1"/>
  <c r="AN501" i="1"/>
  <c r="AR505" i="1"/>
  <c r="AR504" i="1" s="1"/>
  <c r="AR503" i="1" s="1"/>
  <c r="AR502" i="1" s="1"/>
  <c r="AN504" i="1"/>
  <c r="AN503" i="1" s="1"/>
  <c r="AN502" i="1" s="1"/>
  <c r="S493" i="1"/>
  <c r="S492" i="1" s="1"/>
  <c r="S491" i="1" s="1"/>
  <c r="S490" i="1" s="1"/>
  <c r="S489" i="1" s="1"/>
  <c r="S488" i="1" s="1"/>
  <c r="T494" i="1"/>
  <c r="BE494" i="1"/>
  <c r="AB497" i="1"/>
  <c r="AF498" i="1"/>
  <c r="AJ498" i="1" l="1"/>
  <c r="AF497" i="1"/>
  <c r="BF494" i="1"/>
  <c r="BH494" i="1" s="1"/>
  <c r="BE493" i="1"/>
  <c r="T493" i="1"/>
  <c r="T492" i="1" s="1"/>
  <c r="T491" i="1" s="1"/>
  <c r="T490" i="1" s="1"/>
  <c r="T489" i="1" s="1"/>
  <c r="X494" i="1"/>
  <c r="AN500" i="1"/>
  <c r="AR501" i="1"/>
  <c r="AR500" i="1" s="1"/>
  <c r="S487" i="1"/>
  <c r="T488" i="1"/>
  <c r="X488" i="1" s="1"/>
  <c r="AB488" i="1" s="1"/>
  <c r="AF488" i="1" s="1"/>
  <c r="AJ488" i="1" s="1"/>
  <c r="AN488" i="1" s="1"/>
  <c r="AR488" i="1" s="1"/>
  <c r="BE488" i="1"/>
  <c r="BF488" i="1" s="1"/>
  <c r="BH488" i="1" s="1"/>
  <c r="X493" i="1" l="1"/>
  <c r="X492" i="1" s="1"/>
  <c r="X491" i="1" s="1"/>
  <c r="X490" i="1" s="1"/>
  <c r="X489" i="1" s="1"/>
  <c r="AB494" i="1"/>
  <c r="BE492" i="1"/>
  <c r="BF493" i="1"/>
  <c r="BH493" i="1" s="1"/>
  <c r="S486" i="1"/>
  <c r="T487" i="1"/>
  <c r="X487" i="1" s="1"/>
  <c r="AB487" i="1" s="1"/>
  <c r="AF487" i="1" s="1"/>
  <c r="AJ487" i="1" s="1"/>
  <c r="AN487" i="1" s="1"/>
  <c r="AR487" i="1" s="1"/>
  <c r="BE487" i="1"/>
  <c r="BF487" i="1" s="1"/>
  <c r="BH487" i="1" s="1"/>
  <c r="AJ497" i="1"/>
  <c r="AN498" i="1"/>
  <c r="AR498" i="1" l="1"/>
  <c r="AR497" i="1" s="1"/>
  <c r="AN497" i="1"/>
  <c r="AB493" i="1"/>
  <c r="AB492" i="1" s="1"/>
  <c r="AB491" i="1" s="1"/>
  <c r="AB490" i="1" s="1"/>
  <c r="AB489" i="1" s="1"/>
  <c r="AF494" i="1"/>
  <c r="S485" i="1"/>
  <c r="S484" i="1" s="1"/>
  <c r="T486" i="1"/>
  <c r="BE486" i="1"/>
  <c r="BE491" i="1"/>
  <c r="BF492" i="1"/>
  <c r="BH492" i="1" s="1"/>
  <c r="BE485" i="1" l="1"/>
  <c r="BF485" i="1" s="1"/>
  <c r="BH485" i="1" s="1"/>
  <c r="BF486" i="1"/>
  <c r="BH486" i="1" s="1"/>
  <c r="BF491" i="1"/>
  <c r="BH491" i="1" s="1"/>
  <c r="BE490" i="1"/>
  <c r="T485" i="1"/>
  <c r="X486" i="1"/>
  <c r="AF493" i="1"/>
  <c r="AF492" i="1" s="1"/>
  <c r="AF491" i="1" s="1"/>
  <c r="AF490" i="1" s="1"/>
  <c r="AF489" i="1" s="1"/>
  <c r="AJ494" i="1"/>
  <c r="S483" i="1"/>
  <c r="T484" i="1"/>
  <c r="X484" i="1" s="1"/>
  <c r="AB484" i="1" s="1"/>
  <c r="AF484" i="1" s="1"/>
  <c r="AJ484" i="1" s="1"/>
  <c r="AN484" i="1" s="1"/>
  <c r="AR484" i="1" s="1"/>
  <c r="BE484" i="1"/>
  <c r="BF484" i="1" s="1"/>
  <c r="BH484" i="1" s="1"/>
  <c r="AJ493" i="1" l="1"/>
  <c r="AJ492" i="1" s="1"/>
  <c r="AJ491" i="1" s="1"/>
  <c r="AJ490" i="1" s="1"/>
  <c r="AJ489" i="1" s="1"/>
  <c r="AN494" i="1"/>
  <c r="X485" i="1"/>
  <c r="AB486" i="1"/>
  <c r="BE489" i="1"/>
  <c r="BF489" i="1" s="1"/>
  <c r="BH489" i="1" s="1"/>
  <c r="BF490" i="1"/>
  <c r="BH490" i="1" s="1"/>
  <c r="S482" i="1"/>
  <c r="T483" i="1"/>
  <c r="X483" i="1" s="1"/>
  <c r="AB483" i="1" s="1"/>
  <c r="AF483" i="1" s="1"/>
  <c r="AJ483" i="1" s="1"/>
  <c r="AN483" i="1" s="1"/>
  <c r="AR483" i="1" s="1"/>
  <c r="BE483" i="1"/>
  <c r="BF483" i="1" s="1"/>
  <c r="BH483" i="1" s="1"/>
  <c r="AB485" i="1" l="1"/>
  <c r="AF486" i="1"/>
  <c r="AN493" i="1"/>
  <c r="AN492" i="1" s="1"/>
  <c r="AN491" i="1" s="1"/>
  <c r="AN490" i="1" s="1"/>
  <c r="AN489" i="1" s="1"/>
  <c r="AR494" i="1"/>
  <c r="AR493" i="1" s="1"/>
  <c r="AR492" i="1" s="1"/>
  <c r="AR491" i="1" s="1"/>
  <c r="AR490" i="1" s="1"/>
  <c r="AR489" i="1" s="1"/>
  <c r="T482" i="1"/>
  <c r="X482" i="1" s="1"/>
  <c r="AB482" i="1" s="1"/>
  <c r="AF482" i="1" s="1"/>
  <c r="AJ482" i="1" s="1"/>
  <c r="AN482" i="1" s="1"/>
  <c r="AR482" i="1" s="1"/>
  <c r="BE482" i="1"/>
  <c r="BF482" i="1" s="1"/>
  <c r="BH482" i="1" s="1"/>
  <c r="S481" i="1"/>
  <c r="AF485" i="1" l="1"/>
  <c r="AJ486" i="1"/>
  <c r="S480" i="1"/>
  <c r="T481" i="1"/>
  <c r="X481" i="1" s="1"/>
  <c r="AB481" i="1" s="1"/>
  <c r="AF481" i="1" s="1"/>
  <c r="AJ481" i="1" s="1"/>
  <c r="AN481" i="1" s="1"/>
  <c r="AR481" i="1" s="1"/>
  <c r="BE481" i="1"/>
  <c r="BF481" i="1" s="1"/>
  <c r="BH481" i="1" s="1"/>
  <c r="AJ485" i="1" l="1"/>
  <c r="AN486" i="1"/>
  <c r="S479" i="1"/>
  <c r="T480" i="1"/>
  <c r="X480" i="1" s="1"/>
  <c r="AB480" i="1" s="1"/>
  <c r="AF480" i="1" s="1"/>
  <c r="AJ480" i="1" s="1"/>
  <c r="AN480" i="1" s="1"/>
  <c r="AR480" i="1" s="1"/>
  <c r="BE480" i="1"/>
  <c r="BF480" i="1" s="1"/>
  <c r="BH480" i="1" s="1"/>
  <c r="AN485" i="1" l="1"/>
  <c r="AR486" i="1"/>
  <c r="AR485" i="1" s="1"/>
  <c r="S478" i="1"/>
  <c r="S477" i="1" s="1"/>
  <c r="S476" i="1" s="1"/>
  <c r="T479" i="1"/>
  <c r="BE479" i="1"/>
  <c r="BE478" i="1" l="1"/>
  <c r="BF479" i="1"/>
  <c r="BH479" i="1" s="1"/>
  <c r="T478" i="1"/>
  <c r="T477" i="1" s="1"/>
  <c r="X479" i="1"/>
  <c r="T476" i="1"/>
  <c r="BE476" i="1"/>
  <c r="S475" i="1"/>
  <c r="S474" i="1" s="1"/>
  <c r="S473" i="1" s="1"/>
  <c r="BE475" i="1" l="1"/>
  <c r="BF476" i="1"/>
  <c r="BH476" i="1" s="1"/>
  <c r="AB479" i="1"/>
  <c r="X478" i="1"/>
  <c r="X477" i="1" s="1"/>
  <c r="S472" i="1"/>
  <c r="T473" i="1"/>
  <c r="X473" i="1" s="1"/>
  <c r="AB473" i="1" s="1"/>
  <c r="AF473" i="1" s="1"/>
  <c r="AJ473" i="1" s="1"/>
  <c r="AN473" i="1" s="1"/>
  <c r="AR473" i="1" s="1"/>
  <c r="BE473" i="1"/>
  <c r="BF473" i="1" s="1"/>
  <c r="BH473" i="1" s="1"/>
  <c r="T475" i="1"/>
  <c r="T474" i="1" s="1"/>
  <c r="X476" i="1"/>
  <c r="BE477" i="1"/>
  <c r="BF477" i="1" s="1"/>
  <c r="BH477" i="1" s="1"/>
  <c r="BF478" i="1"/>
  <c r="BH478" i="1" s="1"/>
  <c r="X475" i="1" l="1"/>
  <c r="X474" i="1" s="1"/>
  <c r="AB476" i="1"/>
  <c r="S471" i="1"/>
  <c r="T472" i="1"/>
  <c r="X472" i="1" s="1"/>
  <c r="AB472" i="1" s="1"/>
  <c r="AF472" i="1" s="1"/>
  <c r="AJ472" i="1" s="1"/>
  <c r="AN472" i="1" s="1"/>
  <c r="AR472" i="1" s="1"/>
  <c r="BE472" i="1"/>
  <c r="BF472" i="1" s="1"/>
  <c r="BH472" i="1" s="1"/>
  <c r="AB478" i="1"/>
  <c r="AB477" i="1" s="1"/>
  <c r="AF479" i="1"/>
  <c r="BE474" i="1"/>
  <c r="BF475" i="1"/>
  <c r="BH475" i="1" s="1"/>
  <c r="BF474" i="1" l="1"/>
  <c r="BH474" i="1" s="1"/>
  <c r="AB475" i="1"/>
  <c r="AB474" i="1" s="1"/>
  <c r="AF476" i="1"/>
  <c r="AJ479" i="1"/>
  <c r="AF478" i="1"/>
  <c r="AF477" i="1" s="1"/>
  <c r="T471" i="1"/>
  <c r="X471" i="1" s="1"/>
  <c r="AB471" i="1" s="1"/>
  <c r="AF471" i="1" s="1"/>
  <c r="AJ471" i="1" s="1"/>
  <c r="AN471" i="1" s="1"/>
  <c r="AR471" i="1" s="1"/>
  <c r="BE471" i="1"/>
  <c r="BF471" i="1" s="1"/>
  <c r="BH471" i="1" s="1"/>
  <c r="S470" i="1"/>
  <c r="AF475" i="1" l="1"/>
  <c r="AF474" i="1" s="1"/>
  <c r="AJ476" i="1"/>
  <c r="S469" i="1"/>
  <c r="S468" i="1" s="1"/>
  <c r="S467" i="1" s="1"/>
  <c r="S466" i="1" s="1"/>
  <c r="T470" i="1"/>
  <c r="BE470" i="1"/>
  <c r="AJ478" i="1"/>
  <c r="AJ477" i="1" s="1"/>
  <c r="AN479" i="1"/>
  <c r="AR479" i="1" l="1"/>
  <c r="AR478" i="1" s="1"/>
  <c r="AR477" i="1" s="1"/>
  <c r="AN478" i="1"/>
  <c r="AN477" i="1" s="1"/>
  <c r="T469" i="1"/>
  <c r="T468" i="1" s="1"/>
  <c r="T467" i="1" s="1"/>
  <c r="X470" i="1"/>
  <c r="AJ475" i="1"/>
  <c r="AJ474" i="1" s="1"/>
  <c r="AN476" i="1"/>
  <c r="BF470" i="1"/>
  <c r="BH470" i="1" s="1"/>
  <c r="BE469" i="1"/>
  <c r="S465" i="1"/>
  <c r="T466" i="1"/>
  <c r="X466" i="1" s="1"/>
  <c r="AB466" i="1" s="1"/>
  <c r="AF466" i="1" s="1"/>
  <c r="AJ466" i="1" s="1"/>
  <c r="AN466" i="1" s="1"/>
  <c r="AR466" i="1" s="1"/>
  <c r="BE466" i="1"/>
  <c r="BF466" i="1" s="1"/>
  <c r="BH466" i="1" s="1"/>
  <c r="BE468" i="1" l="1"/>
  <c r="BF469" i="1"/>
  <c r="BH469" i="1" s="1"/>
  <c r="AN475" i="1"/>
  <c r="AN474" i="1" s="1"/>
  <c r="AR476" i="1"/>
  <c r="AR475" i="1" s="1"/>
  <c r="AR474" i="1" s="1"/>
  <c r="AB470" i="1"/>
  <c r="X469" i="1"/>
  <c r="X468" i="1" s="1"/>
  <c r="X467" i="1" s="1"/>
  <c r="S464" i="1"/>
  <c r="T465" i="1"/>
  <c r="X465" i="1" s="1"/>
  <c r="AB465" i="1" s="1"/>
  <c r="AF465" i="1" s="1"/>
  <c r="AJ465" i="1" s="1"/>
  <c r="AN465" i="1" s="1"/>
  <c r="AR465" i="1" s="1"/>
  <c r="BE465" i="1"/>
  <c r="BF465" i="1" s="1"/>
  <c r="BH465" i="1" s="1"/>
  <c r="S463" i="1" l="1"/>
  <c r="S462" i="1" s="1"/>
  <c r="T464" i="1"/>
  <c r="BE464" i="1"/>
  <c r="AB469" i="1"/>
  <c r="AB468" i="1" s="1"/>
  <c r="AB467" i="1" s="1"/>
  <c r="AF470" i="1"/>
  <c r="BE467" i="1"/>
  <c r="BF467" i="1" s="1"/>
  <c r="BH467" i="1" s="1"/>
  <c r="BF468" i="1"/>
  <c r="BH468" i="1" s="1"/>
  <c r="T463" i="1" l="1"/>
  <c r="X464" i="1"/>
  <c r="AJ470" i="1"/>
  <c r="AF469" i="1"/>
  <c r="AF468" i="1" s="1"/>
  <c r="AF467" i="1" s="1"/>
  <c r="BF464" i="1"/>
  <c r="BH464" i="1" s="1"/>
  <c r="BE463" i="1"/>
  <c r="BF463" i="1" s="1"/>
  <c r="BH463" i="1" s="1"/>
  <c r="S461" i="1"/>
  <c r="T462" i="1"/>
  <c r="X462" i="1" s="1"/>
  <c r="AB462" i="1" s="1"/>
  <c r="AF462" i="1" s="1"/>
  <c r="AJ462" i="1" s="1"/>
  <c r="AN462" i="1" s="1"/>
  <c r="AR462" i="1" s="1"/>
  <c r="BE462" i="1"/>
  <c r="BF462" i="1" s="1"/>
  <c r="BH462" i="1" s="1"/>
  <c r="X463" i="1" l="1"/>
  <c r="AB464" i="1"/>
  <c r="S460" i="1"/>
  <c r="T461" i="1"/>
  <c r="X461" i="1" s="1"/>
  <c r="AB461" i="1" s="1"/>
  <c r="AF461" i="1" s="1"/>
  <c r="AJ461" i="1" s="1"/>
  <c r="AN461" i="1" s="1"/>
  <c r="AR461" i="1" s="1"/>
  <c r="BE461" i="1"/>
  <c r="BF461" i="1" s="1"/>
  <c r="BH461" i="1" s="1"/>
  <c r="AJ469" i="1"/>
  <c r="AJ468" i="1" s="1"/>
  <c r="AJ467" i="1" s="1"/>
  <c r="AN470" i="1"/>
  <c r="AB463" i="1" l="1"/>
  <c r="AF464" i="1"/>
  <c r="AR470" i="1"/>
  <c r="AR469" i="1" s="1"/>
  <c r="AR468" i="1" s="1"/>
  <c r="AR467" i="1" s="1"/>
  <c r="AN469" i="1"/>
  <c r="AN468" i="1" s="1"/>
  <c r="AN467" i="1" s="1"/>
  <c r="S459" i="1"/>
  <c r="T460" i="1"/>
  <c r="X460" i="1" s="1"/>
  <c r="AB460" i="1" s="1"/>
  <c r="AF460" i="1" s="1"/>
  <c r="AJ460" i="1" s="1"/>
  <c r="AN460" i="1" s="1"/>
  <c r="AR460" i="1" s="1"/>
  <c r="BE460" i="1"/>
  <c r="BF460" i="1" s="1"/>
  <c r="BH460" i="1" s="1"/>
  <c r="AF463" i="1" l="1"/>
  <c r="AJ464" i="1"/>
  <c r="S458" i="1"/>
  <c r="T459" i="1"/>
  <c r="X459" i="1" s="1"/>
  <c r="AB459" i="1" s="1"/>
  <c r="AF459" i="1" s="1"/>
  <c r="AJ459" i="1" s="1"/>
  <c r="AN459" i="1" s="1"/>
  <c r="AR459" i="1" s="1"/>
  <c r="BE459" i="1"/>
  <c r="BF459" i="1" s="1"/>
  <c r="BH459" i="1" s="1"/>
  <c r="AJ463" i="1" l="1"/>
  <c r="AN464" i="1"/>
  <c r="S457" i="1"/>
  <c r="S456" i="1" s="1"/>
  <c r="S455" i="1" s="1"/>
  <c r="T458" i="1"/>
  <c r="BE458" i="1"/>
  <c r="BE457" i="1" l="1"/>
  <c r="BF458" i="1"/>
  <c r="BH458" i="1" s="1"/>
  <c r="T457" i="1"/>
  <c r="T456" i="1" s="1"/>
  <c r="X458" i="1"/>
  <c r="AN463" i="1"/>
  <c r="AR464" i="1"/>
  <c r="AR463" i="1" s="1"/>
  <c r="T455" i="1"/>
  <c r="X455" i="1" s="1"/>
  <c r="AB455" i="1" s="1"/>
  <c r="AF455" i="1" s="1"/>
  <c r="AJ455" i="1" s="1"/>
  <c r="AN455" i="1" s="1"/>
  <c r="AR455" i="1" s="1"/>
  <c r="BE455" i="1"/>
  <c r="BF455" i="1" s="1"/>
  <c r="BH455" i="1" s="1"/>
  <c r="S454" i="1"/>
  <c r="AB458" i="1" l="1"/>
  <c r="X457" i="1"/>
  <c r="X456" i="1" s="1"/>
  <c r="S453" i="1"/>
  <c r="T454" i="1"/>
  <c r="X454" i="1" s="1"/>
  <c r="AB454" i="1" s="1"/>
  <c r="AF454" i="1" s="1"/>
  <c r="AJ454" i="1" s="1"/>
  <c r="AN454" i="1" s="1"/>
  <c r="AR454" i="1" s="1"/>
  <c r="BE454" i="1"/>
  <c r="BF454" i="1" s="1"/>
  <c r="BH454" i="1" s="1"/>
  <c r="BE456" i="1"/>
  <c r="BF456" i="1" s="1"/>
  <c r="BH456" i="1" s="1"/>
  <c r="BF457" i="1"/>
  <c r="BH457" i="1" s="1"/>
  <c r="S452" i="1" l="1"/>
  <c r="T453" i="1"/>
  <c r="X453" i="1" s="1"/>
  <c r="AB453" i="1" s="1"/>
  <c r="AF453" i="1" s="1"/>
  <c r="AJ453" i="1" s="1"/>
  <c r="AN453" i="1" s="1"/>
  <c r="AR453" i="1" s="1"/>
  <c r="BE453" i="1"/>
  <c r="BF453" i="1" s="1"/>
  <c r="BH453" i="1" s="1"/>
  <c r="AB457" i="1"/>
  <c r="AB456" i="1" s="1"/>
  <c r="AF458" i="1"/>
  <c r="AJ458" i="1" l="1"/>
  <c r="AF457" i="1"/>
  <c r="AF456" i="1" s="1"/>
  <c r="S451" i="1"/>
  <c r="T452" i="1"/>
  <c r="X452" i="1" s="1"/>
  <c r="AB452" i="1" s="1"/>
  <c r="AF452" i="1" s="1"/>
  <c r="AJ452" i="1" s="1"/>
  <c r="AN452" i="1" s="1"/>
  <c r="AR452" i="1" s="1"/>
  <c r="BE452" i="1"/>
  <c r="BF452" i="1" s="1"/>
  <c r="BH452" i="1" s="1"/>
  <c r="S450" i="1" l="1"/>
  <c r="T451" i="1"/>
  <c r="X451" i="1" s="1"/>
  <c r="AB451" i="1" s="1"/>
  <c r="AF451" i="1" s="1"/>
  <c r="AJ451" i="1" s="1"/>
  <c r="AN451" i="1" s="1"/>
  <c r="AR451" i="1" s="1"/>
  <c r="BE451" i="1"/>
  <c r="BF451" i="1" s="1"/>
  <c r="BH451" i="1" s="1"/>
  <c r="AJ457" i="1"/>
  <c r="AJ456" i="1" s="1"/>
  <c r="AN458" i="1"/>
  <c r="AR458" i="1" l="1"/>
  <c r="AR457" i="1" s="1"/>
  <c r="AR456" i="1" s="1"/>
  <c r="AN457" i="1"/>
  <c r="AN456" i="1" s="1"/>
  <c r="S449" i="1"/>
  <c r="T450" i="1"/>
  <c r="X450" i="1" s="1"/>
  <c r="AB450" i="1" s="1"/>
  <c r="AF450" i="1" s="1"/>
  <c r="AJ450" i="1" s="1"/>
  <c r="AN450" i="1" s="1"/>
  <c r="AR450" i="1" s="1"/>
  <c r="BE450" i="1"/>
  <c r="BF450" i="1" s="1"/>
  <c r="BH450" i="1" s="1"/>
  <c r="S448" i="1" l="1"/>
  <c r="T449" i="1"/>
  <c r="X449" i="1" s="1"/>
  <c r="AB449" i="1" s="1"/>
  <c r="AF449" i="1" s="1"/>
  <c r="AJ449" i="1" s="1"/>
  <c r="AN449" i="1" s="1"/>
  <c r="AR449" i="1" s="1"/>
  <c r="BE449" i="1"/>
  <c r="BF449" i="1" s="1"/>
  <c r="BH449" i="1" s="1"/>
  <c r="S447" i="1" l="1"/>
  <c r="S446" i="1" s="1"/>
  <c r="S445" i="1" s="1"/>
  <c r="S444" i="1" s="1"/>
  <c r="S17" i="1" s="1"/>
  <c r="T448" i="1"/>
  <c r="BE448" i="1"/>
  <c r="BE447" i="1" l="1"/>
  <c r="BF448" i="1"/>
  <c r="BH448" i="1" s="1"/>
  <c r="T447" i="1"/>
  <c r="T446" i="1" s="1"/>
  <c r="T445" i="1" s="1"/>
  <c r="T444" i="1" s="1"/>
  <c r="T17" i="1" s="1"/>
  <c r="X448" i="1"/>
  <c r="AB448" i="1" l="1"/>
  <c r="X447" i="1"/>
  <c r="X446" i="1" s="1"/>
  <c r="X445" i="1" s="1"/>
  <c r="X444" i="1" s="1"/>
  <c r="X17" i="1" s="1"/>
  <c r="BE446" i="1"/>
  <c r="BF447" i="1"/>
  <c r="BH447" i="1" s="1"/>
  <c r="BE445" i="1" l="1"/>
  <c r="BF446" i="1"/>
  <c r="BH446" i="1" s="1"/>
  <c r="AB447" i="1"/>
  <c r="AB446" i="1" s="1"/>
  <c r="AB445" i="1" s="1"/>
  <c r="AB444" i="1" s="1"/>
  <c r="AB17" i="1" s="1"/>
  <c r="AF448" i="1"/>
  <c r="AJ448" i="1" l="1"/>
  <c r="AF447" i="1"/>
  <c r="AF446" i="1" s="1"/>
  <c r="AF445" i="1" s="1"/>
  <c r="AF444" i="1" s="1"/>
  <c r="AF17" i="1" s="1"/>
  <c r="BE444" i="1"/>
  <c r="BF445" i="1"/>
  <c r="BH445" i="1" s="1"/>
  <c r="BE17" i="1" l="1"/>
  <c r="BF444" i="1"/>
  <c r="BH444" i="1" s="1"/>
  <c r="AJ447" i="1"/>
  <c r="AJ446" i="1" s="1"/>
  <c r="AJ445" i="1" s="1"/>
  <c r="AJ444" i="1" s="1"/>
  <c r="AJ17" i="1" s="1"/>
  <c r="AN448" i="1"/>
  <c r="BF17" i="1" l="1"/>
  <c r="BH17" i="1" s="1"/>
  <c r="AR448" i="1"/>
  <c r="AR447" i="1" s="1"/>
  <c r="AR446" i="1" s="1"/>
  <c r="AR445" i="1" s="1"/>
  <c r="AR444" i="1" s="1"/>
  <c r="AR17" i="1" s="1"/>
  <c r="AN447" i="1"/>
  <c r="AN446" i="1" s="1"/>
  <c r="AN445" i="1" s="1"/>
  <c r="AN444" i="1" s="1"/>
  <c r="AN17" i="1" s="1"/>
  <c r="BC563" i="1"/>
  <c r="BC589" i="1" s="1"/>
  <c r="BD563" i="1"/>
  <c r="BD589" i="1" s="1"/>
  <c r="BF569" i="1" l="1"/>
  <c r="BF589" i="1"/>
  <c r="BF563" i="1" l="1"/>
  <c r="BH569" i="1"/>
  <c r="BH563" i="1" s="1"/>
  <c r="BG577" i="1"/>
  <c r="BG589" i="1" s="1"/>
  <c r="BH582" i="1"/>
  <c r="BH577" i="1" s="1"/>
  <c r="BH589" i="1" l="1"/>
  <c r="BG591" i="1"/>
</calcChain>
</file>

<file path=xl/sharedStrings.xml><?xml version="1.0" encoding="utf-8"?>
<sst xmlns="http://schemas.openxmlformats.org/spreadsheetml/2006/main" count="1525" uniqueCount="1052">
  <si>
    <t xml:space="preserve">                                                                                          SECRETARIA DE HACIENDA DEPARTAMENTAL       </t>
  </si>
  <si>
    <t xml:space="preserve">                                                                EJECUCION DE  RENTAS, INGRESOS, RECURSOS DE CAPITAL Y GASTOS  </t>
  </si>
  <si>
    <t xml:space="preserve">                            SECRETARIA DE HACIENDA</t>
  </si>
  <si>
    <t xml:space="preserve">                                                                                                         DEPARTAMENTO DEL HUILA</t>
  </si>
  <si>
    <t xml:space="preserve">                                                                                    VIGENCIA DEL 01 DE ENERO AL 31 DE DICIEMBRE 2011</t>
  </si>
  <si>
    <t>ESTRUCTURA PRESUPUESTAL</t>
  </si>
  <si>
    <t>FUENTE</t>
  </si>
  <si>
    <t>DESCRIPCION FUENTE</t>
  </si>
  <si>
    <t xml:space="preserve">APROPIACION INICIAL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</si>
  <si>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</si>
  <si>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</si>
  <si>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</si>
  <si>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</si>
  <si>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</si>
  <si>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</si>
  <si>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</si>
  <si>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</si>
  <si>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</si>
  <si>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</si>
  <si>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</si>
  <si>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</si>
  <si>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 DICIEMBRE</t>
  </si>
  <si>
    <t>ADICION</t>
  </si>
  <si>
    <t>REDUCION</t>
  </si>
  <si>
    <t>APROPIACION DEFINIVIVA ACUMULADO</t>
  </si>
  <si>
    <t>RECAUDO MES</t>
  </si>
  <si>
    <t>DEFINITIVO ACUMULADO</t>
  </si>
  <si>
    <t>RECAUDO ACUMULADO</t>
  </si>
  <si>
    <t>SALDO POR EJECUTAR</t>
  </si>
  <si>
    <t>GRAN TOTAL DE INGRESOS CON ESTABLECIMIENTOS</t>
  </si>
  <si>
    <t>GRAN TOTAL DE INGRESOS</t>
  </si>
  <si>
    <t xml:space="preserve">TI                                                                                                                      </t>
  </si>
  <si>
    <t>INGRESOS TOTALES</t>
  </si>
  <si>
    <t xml:space="preserve">TI    A                                                                                                                 </t>
  </si>
  <si>
    <t>INGRESOS CORRIENTES</t>
  </si>
  <si>
    <t xml:space="preserve">TI    A     1                                                                                                           </t>
  </si>
  <si>
    <t>Tributarios</t>
  </si>
  <si>
    <t xml:space="preserve">TI    A     1     13                                                                                                    </t>
  </si>
  <si>
    <t>Impuesto de Registro</t>
  </si>
  <si>
    <t>Ingresos Corrientes de Libre Destino</t>
  </si>
  <si>
    <t xml:space="preserve">TI    A     1     14                                                                                                    </t>
  </si>
  <si>
    <t>Impuesto al Consumo de Licores, Iva, Aperitivos y Similares</t>
  </si>
  <si>
    <t xml:space="preserve">TI    A     1     14    1                                                                                               </t>
  </si>
  <si>
    <t>Licores</t>
  </si>
  <si>
    <t xml:space="preserve">TI    A     1     14    1     1                                                                                         </t>
  </si>
  <si>
    <t>Licores Producidos en el Departamento</t>
  </si>
  <si>
    <t xml:space="preserve">TI    A     1     14    1     2                                                                                         </t>
  </si>
  <si>
    <t>Licores de Producción Nacional</t>
  </si>
  <si>
    <t xml:space="preserve">TI    A     1     14    1     3                                                                                         </t>
  </si>
  <si>
    <t>Licores de Producción Extranjera</t>
  </si>
  <si>
    <t xml:space="preserve">TI    A     1     14    1     4                                                                                         </t>
  </si>
  <si>
    <t>Licores Producidos en el Departamento - Utilidad</t>
  </si>
  <si>
    <t xml:space="preserve">TI    A     1     14    2                                                                                               </t>
  </si>
  <si>
    <t>Vinos, Aperitivos y Similares</t>
  </si>
  <si>
    <t xml:space="preserve">TI    A     1     14    2     1                                                                                         </t>
  </si>
  <si>
    <t>Vinos de Producción Nacional</t>
  </si>
  <si>
    <t xml:space="preserve">TI    A     1     14    2     2                                                                                         </t>
  </si>
  <si>
    <t>Vinos de Producción Extranjera</t>
  </si>
  <si>
    <t xml:space="preserve">TI    A     1     15                                                                                                    </t>
  </si>
  <si>
    <t>Iva Licores</t>
  </si>
  <si>
    <t xml:space="preserve">TI    A     1     15    2                                                                                               </t>
  </si>
  <si>
    <t>Licores Deporte</t>
  </si>
  <si>
    <t xml:space="preserve">TI    A     1     15    2     1                                                                                         </t>
  </si>
  <si>
    <t>Iva Licores de Producción Extranjera</t>
  </si>
  <si>
    <t xml:space="preserve">TI    A     1     15    2     2                                                                                         </t>
  </si>
  <si>
    <t>Iva Vinos de Producción Nacional</t>
  </si>
  <si>
    <t xml:space="preserve">TI    A     1     15    2     3                                                                                         </t>
  </si>
  <si>
    <t>Iva Vinos de Producción Extranjera</t>
  </si>
  <si>
    <t xml:space="preserve">TI    A     1     16                                                                                                    </t>
  </si>
  <si>
    <t>Impuesto al Consumo de Cervezas - Libre Destinación</t>
  </si>
  <si>
    <t xml:space="preserve">TI    A     1     16    1                                                                                               </t>
  </si>
  <si>
    <t>Impuesto al Consumo de Cervezas - De Producción Nacional</t>
  </si>
  <si>
    <t xml:space="preserve">TI    A     1     16    2                                                                                               </t>
  </si>
  <si>
    <t>Impuesto al Consumo de Cervezas - De Producción Extranjera</t>
  </si>
  <si>
    <t xml:space="preserve">TI    A     1     18                                                                                                    </t>
  </si>
  <si>
    <t>Impuestos al Consumo de Cigarrillos y Tabaco</t>
  </si>
  <si>
    <t xml:space="preserve">TI    A     1     18    1                                                                                               </t>
  </si>
  <si>
    <t>Impuesto al Consumo de Cigarrillos y Tabaco - De Producción Nacional</t>
  </si>
  <si>
    <t xml:space="preserve">TI    A     1     18    2                                                                                               </t>
  </si>
  <si>
    <t>Impuesto al Consumo de Cigarrillos y Tabaco - De Producción Extranjera</t>
  </si>
  <si>
    <t xml:space="preserve">TI    A     1     19                                                                                                    </t>
  </si>
  <si>
    <t>Impuesto al Consumo de Cigarrillos y Tabaco - Destino Deporte - Ley 181/95</t>
  </si>
  <si>
    <t xml:space="preserve">TI    A     1     19    1                                                                                               </t>
  </si>
  <si>
    <t xml:space="preserve">TI    A     1     19    2                                                                                               </t>
  </si>
  <si>
    <t xml:space="preserve">TI    A     1     2                                                                                                     </t>
  </si>
  <si>
    <t>Vehiculos Automotores</t>
  </si>
  <si>
    <t xml:space="preserve">TI    A     1     2     1                                                                                               </t>
  </si>
  <si>
    <t>Vehiculos Automotores - Vigencia Actual</t>
  </si>
  <si>
    <t xml:space="preserve">TI    A     1     2     2                                                                                               </t>
  </si>
  <si>
    <t>Vehiculos Automotores - Vigencias Anteriores</t>
  </si>
  <si>
    <t xml:space="preserve">TI    A     1     26                                                                                                    </t>
  </si>
  <si>
    <t>Sobretasa a la Gasolina</t>
  </si>
  <si>
    <t xml:space="preserve">TI    A     1     28                                                                                                    </t>
  </si>
  <si>
    <t>Estampillas</t>
  </si>
  <si>
    <t xml:space="preserve">TI    A     1     28    2                                                                                               </t>
  </si>
  <si>
    <t>Proelectrificación Rural</t>
  </si>
  <si>
    <t>Estampilla Proelectrificación Rural</t>
  </si>
  <si>
    <t xml:space="preserve">TI    A     1     28    4                                                                                               </t>
  </si>
  <si>
    <t>Procultura</t>
  </si>
  <si>
    <t>Estampilla Procultura</t>
  </si>
  <si>
    <t xml:space="preserve">TI    A     1     28    5                                                                                               </t>
  </si>
  <si>
    <t>Prodesarrollo Departamental</t>
  </si>
  <si>
    <t>Estampilla Prodesarrollo Departamental</t>
  </si>
  <si>
    <t xml:space="preserve">TI    A     1     28    8                                                                                               </t>
  </si>
  <si>
    <t>Pro Universidad</t>
  </si>
  <si>
    <t>Estampilla Prouniversidad</t>
  </si>
  <si>
    <t xml:space="preserve">TI    A     1     30                                                                                                    </t>
  </si>
  <si>
    <t>Contribución Sobre Contratos de Obras Públicas</t>
  </si>
  <si>
    <t>Contribución Sobre Contratos de Obras Publica</t>
  </si>
  <si>
    <t xml:space="preserve">TI    A     2                                                                                                           </t>
  </si>
  <si>
    <t>No Tributarios</t>
  </si>
  <si>
    <t xml:space="preserve">TI    A     2     1                                                                                                     </t>
  </si>
  <si>
    <t>Tasas y Derechos</t>
  </si>
  <si>
    <t xml:space="preserve">TI    A     2     1     10                                                                                              </t>
  </si>
  <si>
    <t>Publicaciones</t>
  </si>
  <si>
    <t xml:space="preserve">TI    A     2     2                                                                                                     </t>
  </si>
  <si>
    <t>Multas y Sanciones</t>
  </si>
  <si>
    <t xml:space="preserve">TI    A     2     2     2                                                                                               </t>
  </si>
  <si>
    <t>Multas de Control Fiscal</t>
  </si>
  <si>
    <t xml:space="preserve">TI    A     2     2     3                                                                                               </t>
  </si>
  <si>
    <t>Multas de Control Disciplinario</t>
  </si>
  <si>
    <t xml:space="preserve">TI    A     2     2     4                                                                                               </t>
  </si>
  <si>
    <t>Otras Multas de Gobierno</t>
  </si>
  <si>
    <t xml:space="preserve">TI    A     2     4                                                                                                     </t>
  </si>
  <si>
    <t>Venta de Bienes y Servicios</t>
  </si>
  <si>
    <t xml:space="preserve">TI    A     2     4     10                                                                                              </t>
  </si>
  <si>
    <t>Otros Ingresos de Venta de Bienes y Servicios</t>
  </si>
  <si>
    <t>Servicios Educativos</t>
  </si>
  <si>
    <t>Fondo Educación Trabajo Ord.37 de 2009</t>
  </si>
  <si>
    <t xml:space="preserve">TI    A     2     5                                                                                                     </t>
  </si>
  <si>
    <t>Rentas Contractuales</t>
  </si>
  <si>
    <t xml:space="preserve">TI    A     2     5     1                                                                                               </t>
  </si>
  <si>
    <t>Arrendamientos</t>
  </si>
  <si>
    <t xml:space="preserve">TI    A     2     5     2                                                                                               </t>
  </si>
  <si>
    <t>Alquiler de Maquinaria y Equipo</t>
  </si>
  <si>
    <t xml:space="preserve">TI    A     2     6                                                                                                     </t>
  </si>
  <si>
    <t>Transferencias</t>
  </si>
  <si>
    <t xml:space="preserve">TI    A     2     6     1                                                                                               </t>
  </si>
  <si>
    <t>Transferencias de Libre Destinación</t>
  </si>
  <si>
    <t xml:space="preserve">TI    A     2     6     1     1                                                                                         </t>
  </si>
  <si>
    <t>Del Nivel Nacional</t>
  </si>
  <si>
    <t xml:space="preserve">TI    A     2     6     1     1     6                                                                                   </t>
  </si>
  <si>
    <t>Transferencias Men para Pago de Pensiones</t>
  </si>
  <si>
    <t>Transferencias Men para Pago Pensiones</t>
  </si>
  <si>
    <t xml:space="preserve">TI    A     2     6     1     3                                                                                         </t>
  </si>
  <si>
    <t>Cuotas de Fiscalización</t>
  </si>
  <si>
    <t xml:space="preserve">TI    A     2     6     1     3     1                                                                                   </t>
  </si>
  <si>
    <t>Provenientes del Eice, Sociedades del Estado y de Servicios Publicos</t>
  </si>
  <si>
    <t>Cuota de Fiscalizacion Eice, Soc.estado y S.p</t>
  </si>
  <si>
    <t xml:space="preserve">TI    A     2     6     1     3     2                                                                                   </t>
  </si>
  <si>
    <t>Provenientes de Establecimientos Públicos</t>
  </si>
  <si>
    <t>Cuota de Fiscalizacion Establec. Publicos</t>
  </si>
  <si>
    <t xml:space="preserve">TI    A     2     6     1     5                                                                                         </t>
  </si>
  <si>
    <t>Cuotas Partes Pensionales</t>
  </si>
  <si>
    <t>Recuperación Cartera Cuotas Partes</t>
  </si>
  <si>
    <t xml:space="preserve">TI    A     2     6     2                                                                                               </t>
  </si>
  <si>
    <t>Tranferencias para Inversión</t>
  </si>
  <si>
    <t xml:space="preserve">TI    A     2     6     2     1                                                                                         </t>
  </si>
  <si>
    <t xml:space="preserve">TI    A     2     6     2     1     1                                                                                   </t>
  </si>
  <si>
    <t>Sistema General de Participaciones</t>
  </si>
  <si>
    <t xml:space="preserve">TI    A     2     6     2     1     1     5                                                                             </t>
  </si>
  <si>
    <t>Sgp - Participación para Agua Potable y Saneamiento Básico</t>
  </si>
  <si>
    <t>Sgp-part.para Agua Potable y Saneamiento Bas</t>
  </si>
  <si>
    <t xml:space="preserve">TI    A     2     6     2     1     5                                                                                   </t>
  </si>
  <si>
    <t>Iva Telefonia Celular</t>
  </si>
  <si>
    <t xml:space="preserve">TI    A     2     6     2     1     5     1                                                                             </t>
  </si>
  <si>
    <t>Iva Telefonia Celular Deportes</t>
  </si>
  <si>
    <t>Iva Telefonía Celular Deporte</t>
  </si>
  <si>
    <t xml:space="preserve">TI    A     2     6     2     1     5     2                                                                             </t>
  </si>
  <si>
    <t>Iva Telefonia Celular Cultura</t>
  </si>
  <si>
    <t>Iva Telefonía Celular Cultura</t>
  </si>
  <si>
    <t xml:space="preserve">TI    A     2     6     2     1     6                                                                                   </t>
  </si>
  <si>
    <t>Sobretasa al Acpm</t>
  </si>
  <si>
    <t>Sobretasa al A.C.P.M.</t>
  </si>
  <si>
    <t xml:space="preserve">TI    A     2     6     2     1     7                                                                                   </t>
  </si>
  <si>
    <t>Regalias y Compensaciones</t>
  </si>
  <si>
    <t xml:space="preserve">TI    A     2     6     2     1     7     1                                                                             </t>
  </si>
  <si>
    <t>Regalias por Hidrocarburos Petroleo y Gas</t>
  </si>
  <si>
    <t xml:space="preserve">TI    A     2     6     2     1     7     3                                                                           </t>
  </si>
  <si>
    <t>Regalías por Niquel, Hierro,cobre y Demás Minerales Metálicos</t>
  </si>
  <si>
    <t>Regalías Ni,fe,cu y Minerales No Metálicos</t>
  </si>
  <si>
    <t xml:space="preserve">TI    A     2     6     2     1     7     4                                                                             </t>
  </si>
  <si>
    <t>Regalias por Oro, Plata, Platino y Piedras Preciosas</t>
  </si>
  <si>
    <t>Regalias por Oro, Plata, Platino y Piedras Pr</t>
  </si>
  <si>
    <t xml:space="preserve">TI    A     2     6     2     1     7     5                                                                             </t>
  </si>
  <si>
    <t>Regalías por Calizas, Yesos, Arcillas, Gravas, Minerales No Metalicos y Materiales de Construcción</t>
  </si>
  <si>
    <t>Regalías por Materiales de Construcción</t>
  </si>
  <si>
    <t xml:space="preserve">TI    A     2     6     2     1     8                                                                                   </t>
  </si>
  <si>
    <t>Otras Transferencias del Nivel Nacional para Inversion</t>
  </si>
  <si>
    <t xml:space="preserve">TI    A     2     6     2     1     8     3                                                                             </t>
  </si>
  <si>
    <t>En Otros Sectores</t>
  </si>
  <si>
    <t xml:space="preserve">TI    A     2     6     2     1     8     3     1                                                                       </t>
  </si>
  <si>
    <t>Convenio 1549 Invias-via San Agustin-el Estrecho-obando</t>
  </si>
  <si>
    <t>Recursos INVIAS</t>
  </si>
  <si>
    <t xml:space="preserve">TI    A     2     6     2     1     8     3     10                                                                     </t>
  </si>
  <si>
    <t>Convenio 1084/2011 - Apoyo Actividades Artísticas y Culturales Programa Nacional de Concertación.</t>
  </si>
  <si>
    <t>Ministerio de Cultura</t>
  </si>
  <si>
    <t xml:space="preserve">TI    A     2     6     2     1     8     3     11                                                                       </t>
  </si>
  <si>
    <t>Invias - Adicional (1) Convenio 1814 de 2008 Via Isnos-paletará-popayán</t>
  </si>
  <si>
    <t xml:space="preserve">TI    A     2     6     2     1     8     3     2                                                                       </t>
  </si>
  <si>
    <t>Convenio 1521 Invias-obras de Emergencia,mtto Puentes y Vias Red Terciaria</t>
  </si>
  <si>
    <t xml:space="preserve">TI    A     2     6     2     1     8     3     3                                                                       </t>
  </si>
  <si>
    <t>Convenio 1520 Invias-puente Fátima y Vias Rurales de Garzón</t>
  </si>
  <si>
    <t xml:space="preserve">TI    A     2     6     2     1     8     3     4                                                                       </t>
  </si>
  <si>
    <t>Fondo Nacional de Regalias - Acuerdo 050 de 2009 Centro de Gestión y Apoyo Integral Mineroamniental</t>
  </si>
  <si>
    <t>Fondo Nal de Regalias</t>
  </si>
  <si>
    <t xml:space="preserve">TI    A     2     6     2     1     8     3     5                                                                       </t>
  </si>
  <si>
    <t>Fnr- Proyecto Bpin004101678000 - Construccion Pavimento Flexible Via Guacacallo-oritoguaz Hasta el Cruce Oporapa -saladoblanco.</t>
  </si>
  <si>
    <t xml:space="preserve">TI    A     2     6     2     1     8     3     6                                                                       </t>
  </si>
  <si>
    <t>Fnr-proyecto Bpin0041016050 - Construccion Puente Sobre la Quebrada Bateas Via Cucara -villavieja</t>
  </si>
  <si>
    <t xml:space="preserve">TI    A     2     6     2     1     8     3     7                                                                       </t>
  </si>
  <si>
    <t>Convenio 142/2011 para Proyecto Apoyo al Festival Folclórico Nacional y Muestra Internacional para el Fortalecimiento de la Huilensidad en el Departamento</t>
  </si>
  <si>
    <t xml:space="preserve">TI    A     2     6     2     1     8     3     8                                                                       </t>
  </si>
  <si>
    <t>Convenio 169/2011 para Proyecto Salón Regional de Artistas Zona Sur Departamento del Huila</t>
  </si>
  <si>
    <t xml:space="preserve">TI    A     2     6     2     1     8     3     9                                                                       </t>
  </si>
  <si>
    <t>Convenio 185 Cam- Acciones de Gestión del Riesgo en el Dpto.</t>
  </si>
  <si>
    <t>Convenios - Cam</t>
  </si>
  <si>
    <t xml:space="preserve">TI    B                                                                                                                 </t>
  </si>
  <si>
    <t>INGRESOS DE CAPITAL</t>
  </si>
  <si>
    <t xml:space="preserve">TI    B     10                                                                                                          </t>
  </si>
  <si>
    <t>Desahorro Fonpet</t>
  </si>
  <si>
    <t xml:space="preserve">TI    B     10    3                                                                                                     </t>
  </si>
  <si>
    <t>Desahorro Fonpet con y Sin Dituación de Fondos</t>
  </si>
  <si>
    <t>Recursos Fonpet</t>
  </si>
  <si>
    <t xml:space="preserve">TI    B     11                                                                                                          </t>
  </si>
  <si>
    <t>Utilidades y Excedentes Financieros (empresas Industriales, Comerciales y Establecimientos Públicos)</t>
  </si>
  <si>
    <t>Dividendos Surgas</t>
  </si>
  <si>
    <t>Dividendos Alcanos</t>
  </si>
  <si>
    <t>Dividendos Electrificadora del Huila S.a</t>
  </si>
  <si>
    <t>Excedentes Infihuila</t>
  </si>
  <si>
    <t>Superávit Fiscal Fonvihuila</t>
  </si>
  <si>
    <t>Dividendos Ceagrodex,fondo Ganadero,ttn</t>
  </si>
  <si>
    <t xml:space="preserve">TI    B     13                                                                                                          </t>
  </si>
  <si>
    <t>Reintegros</t>
  </si>
  <si>
    <t xml:space="preserve">TI    B     13    01                                                                                                    </t>
  </si>
  <si>
    <t>Saldos No Ejecutados - Pensiones Adtivos</t>
  </si>
  <si>
    <t>Reintegros Recursos Propios Departamento</t>
  </si>
  <si>
    <t xml:space="preserve">TI    B     13    02                                                                                                    </t>
  </si>
  <si>
    <t>Saldos No Ejecutados - Pensionados Nalizados</t>
  </si>
  <si>
    <t xml:space="preserve">TI    B     13    03                                                                                                    </t>
  </si>
  <si>
    <t>Saldos No Ejecutados - Licores</t>
  </si>
  <si>
    <t xml:space="preserve">TI    B     13    04                                                                                                    </t>
  </si>
  <si>
    <t>Saldos No Ejecutados - Regalías Petrolíferas</t>
  </si>
  <si>
    <t>Saldos No Ejecutados Regalías</t>
  </si>
  <si>
    <t xml:space="preserve">TI    B     13    05                                                                                                    </t>
  </si>
  <si>
    <t>Saldos No Ejecutados - Recursos Propios Dpto.</t>
  </si>
  <si>
    <t xml:space="preserve">TI    B     13    06                                                                                                  </t>
  </si>
  <si>
    <t>Saldos No Ejecutados - Estampilla Proelectrificación</t>
  </si>
  <si>
    <t>Saldos No Ejecutados - Estamp. Proelectrifica</t>
  </si>
  <si>
    <t xml:space="preserve">TI    B     13    07                                                                                                   </t>
  </si>
  <si>
    <t>Saldos No Ejecutados - Recursos Crédito Electrificación</t>
  </si>
  <si>
    <t>Saldos No Ejecutados - Rec.créd. Electrificac</t>
  </si>
  <si>
    <t xml:space="preserve">TI    B     14                                                                                                          </t>
  </si>
  <si>
    <t>Otros Ingresos de Capital</t>
  </si>
  <si>
    <t xml:space="preserve">TI    B     14    01                                                                                                    </t>
  </si>
  <si>
    <t>Vigencias Expiradas - Reservas Presupuestales</t>
  </si>
  <si>
    <t xml:space="preserve">TI    B     14    01    01                                                                                              </t>
  </si>
  <si>
    <t>Provenientes de Reservas Ley 819/03 - Regalías Petrolíferas</t>
  </si>
  <si>
    <t>Rvas Ley 819/03 - Regalías Petrolíferas</t>
  </si>
  <si>
    <t xml:space="preserve">TI    B     14    01    02                                                                                              </t>
  </si>
  <si>
    <t>Provenientes de Reservas Ley 819/03 - Recursos del Crédito P.v.r.</t>
  </si>
  <si>
    <t>Rvas Ley 819/03 - Recursos del Crédito P.v.r.</t>
  </si>
  <si>
    <t xml:space="preserve">TI    B     14    02                                                                                                    </t>
  </si>
  <si>
    <t>Vigencias Expiradas - Cuentas por Pagar</t>
  </si>
  <si>
    <t xml:space="preserve">TI    B     14    02    01                                                                                              </t>
  </si>
  <si>
    <t>Provenientes de Reservas - Regalías Petrolíferas</t>
  </si>
  <si>
    <t>Reservas - Regalias Petroliferas</t>
  </si>
  <si>
    <t xml:space="preserve">TI    B     14    03                                                                                                    </t>
  </si>
  <si>
    <t>Aprovechamientos</t>
  </si>
  <si>
    <t>Aprovechamientos Dpto</t>
  </si>
  <si>
    <t xml:space="preserve">TI    B     14    04                                                                                                   </t>
  </si>
  <si>
    <t>Intereses y Utilidades Convenio 267/07 Fondeagro</t>
  </si>
  <si>
    <t xml:space="preserve">TI    B     4                                                                                                           </t>
  </si>
  <si>
    <t>Recursos del Credito</t>
  </si>
  <si>
    <t xml:space="preserve">TI    B     4     1                                                                                                     </t>
  </si>
  <si>
    <t>Interno</t>
  </si>
  <si>
    <t xml:space="preserve">TI    B     4     1     5                                                                                               </t>
  </si>
  <si>
    <t>Banca Comercial Privada</t>
  </si>
  <si>
    <t>Recursos del Crédito</t>
  </si>
  <si>
    <t xml:space="preserve">TI    B     6                                                                                                           </t>
  </si>
  <si>
    <t>Recursos del Balance</t>
  </si>
  <si>
    <t xml:space="preserve">TI    B     6     2                                                                                                     </t>
  </si>
  <si>
    <t>Superavit Fiscal</t>
  </si>
  <si>
    <t xml:space="preserve">TI    B     6     2     1                                                                                               </t>
  </si>
  <si>
    <t>Superavit Fiscal de la Vigencia Anterior</t>
  </si>
  <si>
    <t xml:space="preserve">TI    B     6     2     1     1                                                                                         </t>
  </si>
  <si>
    <t>Recursos de Libre Destinación</t>
  </si>
  <si>
    <t xml:space="preserve">TI    B     6     2     1     1     1                                                                                   </t>
  </si>
  <si>
    <t>Superavit Fiscal Recursos de Libre Destino</t>
  </si>
  <si>
    <t>Superávit fiscal recursos de libre destino</t>
  </si>
  <si>
    <t xml:space="preserve">TI    B     6     2     1     1     2                                                                                   </t>
  </si>
  <si>
    <t>Superavit Fiscal Sobretasa a la Gasolina</t>
  </si>
  <si>
    <t>Superávit Sobretasa Gasolina</t>
  </si>
  <si>
    <t xml:space="preserve">TI    B     6     2     1     2                                                                                         </t>
  </si>
  <si>
    <t>Recursos de Forzosa Inversión</t>
  </si>
  <si>
    <t xml:space="preserve">TI    B     6     2     1     2     1                                                                                   </t>
  </si>
  <si>
    <t>Recursos de Forzosa Inversion Sgp (con Destinacion Especifica)</t>
  </si>
  <si>
    <t xml:space="preserve">TI    B     6     2     1     2     1     5                                                                             </t>
  </si>
  <si>
    <t>Superavit Fiscal Participacion para Agua Potable y Saneamiento Basico</t>
  </si>
  <si>
    <t>Superávit Sgp Part. Agua Potable y Saneamient</t>
  </si>
  <si>
    <t xml:space="preserve">TI    B     6     2     1     2     3                                                                                   </t>
  </si>
  <si>
    <t>Otros Recursos de Forzosa Inversion Diferentes al Sgp (con Destinacion Especifica)</t>
  </si>
  <si>
    <t xml:space="preserve">TI    B     6     2     1     2     3     1                                                                             </t>
  </si>
  <si>
    <t>Superávit Fiscal Regalias Petroliferas</t>
  </si>
  <si>
    <t>Superávit Fiscal Regalías Petrolíferas</t>
  </si>
  <si>
    <t xml:space="preserve">TI    B     6     2     1     2     3     10                                                                            </t>
  </si>
  <si>
    <t>Superávit Fiscal Estampilla Prodesarrollo</t>
  </si>
  <si>
    <t>Superávit Fiscal Estampilla Prodesarrollo Dpt</t>
  </si>
  <si>
    <t xml:space="preserve">TI    B     6     2     1     2     3     11                                                                            </t>
  </si>
  <si>
    <t>Superávit Fiscal Estampilla Proelectrificación</t>
  </si>
  <si>
    <t>Superávit Fiscal Estampilla Pro-electrificaci</t>
  </si>
  <si>
    <t xml:space="preserve">TI    B     6     2     1     2     3     12                                                                            </t>
  </si>
  <si>
    <t>Superávit Fiscal Recuperación de Cartera Cuotas Partes</t>
  </si>
  <si>
    <t>Superavit Fiscal Recup. Cartera Cuotas Partes</t>
  </si>
  <si>
    <t xml:space="preserve">TI    B     6     2     1     2     3     13                                                                            </t>
  </si>
  <si>
    <t>Superávit Fiscal Sobretasa al Acpm</t>
  </si>
  <si>
    <t>Superávit Sobretasa ACPM</t>
  </si>
  <si>
    <t xml:space="preserve">TI    B     6     2     1     2     3     14                                                                            </t>
  </si>
  <si>
    <t>Superávit Fiscal Recursos Fonsahuila</t>
  </si>
  <si>
    <t>Recursos FONSA Huila</t>
  </si>
  <si>
    <t xml:space="preserve">TI    B     6     2     1     2     3     2                                                                             </t>
  </si>
  <si>
    <t>Superávit Fiscal Monopolio de Licores</t>
  </si>
  <si>
    <t>Superávit Monopolio de Licores</t>
  </si>
  <si>
    <t xml:space="preserve">TI    B     6     2     1     2     3     3                                                                             </t>
  </si>
  <si>
    <t>Superávit Fiscal Telefonía Móvil Cultura</t>
  </si>
  <si>
    <t>Superávit Telefonia Móvil Cultura</t>
  </si>
  <si>
    <t xml:space="preserve">TI    B     6     2     1     2     3     4                                                                             </t>
  </si>
  <si>
    <t>Superávit Fiscal Telefonía Móvil Deportes</t>
  </si>
  <si>
    <t>Superávit Fiscal Telefonía Movil Deportes</t>
  </si>
  <si>
    <t xml:space="preserve">TI    B     6     2     1     2     3     5                                                                             </t>
  </si>
  <si>
    <t>Superávit Fiscal Iva Licores Deportes</t>
  </si>
  <si>
    <t>Superávit Fiscal Iva Licores</t>
  </si>
  <si>
    <t xml:space="preserve">TI    B     6     2     1     2     3     6                                                                             </t>
  </si>
  <si>
    <t>Superávit Fiscal Consumo de Cigarrillos Deportes</t>
  </si>
  <si>
    <t>superávit fiscal consumo cigarrillos deportes</t>
  </si>
  <si>
    <t xml:space="preserve">TI    B     6     2     1     2     3     7                                                                             </t>
  </si>
  <si>
    <t>Superávit Fiscal Contribución Sobre Contratos de Obra Pública</t>
  </si>
  <si>
    <t>Superávit Fiscal Fondo de Vigilancia y Seg.</t>
  </si>
  <si>
    <t xml:space="preserve">TI    B     6     2     1     2     3     8                                                                             </t>
  </si>
  <si>
    <t>Superávit Fiscal Estampilla Procultura</t>
  </si>
  <si>
    <t>Superávit Fiscal Estampilla Pro-cultura</t>
  </si>
  <si>
    <t xml:space="preserve">TI    B     6     2     1     2     3     9                                                                             </t>
  </si>
  <si>
    <t>Superávit Fiscal Estampilla Prouniversidad</t>
  </si>
  <si>
    <t xml:space="preserve">TI    B     6     3                                                                                                     </t>
  </si>
  <si>
    <t>Recursos que Financian Reservas Presupuestales Excepcionales (ley 819/03)</t>
  </si>
  <si>
    <t xml:space="preserve">TI    B     6     3     1                                                                                               </t>
  </si>
  <si>
    <t xml:space="preserve">TI    B     6     3     1     3                                                                                         </t>
  </si>
  <si>
    <t>Ingresos Ctes de Libre Destinacion Diferentes a la Participacion de Libre Destinacion Proposito General</t>
  </si>
  <si>
    <t xml:space="preserve">TI    B     6     3     1     3     01                                                                                  </t>
  </si>
  <si>
    <t>Reservas Ley 819/03 Libre Destino</t>
  </si>
  <si>
    <t>Rvas Ley 819/03 - Libre Destino</t>
  </si>
  <si>
    <t xml:space="preserve">TI    B     6     3     2                                                                                               </t>
  </si>
  <si>
    <t>Recursos de Forzosa Inversion (con Destinacion Especifica)</t>
  </si>
  <si>
    <t xml:space="preserve">TI    B     6     3     2     2                                                                                         </t>
  </si>
  <si>
    <t xml:space="preserve">TI    B     6     3     2     2     01                                                                                  </t>
  </si>
  <si>
    <t>Rvas Ley 819/03 - Regalías y Compensaciones</t>
  </si>
  <si>
    <t xml:space="preserve">TI    B     6     3     2     3                                                                                         </t>
  </si>
  <si>
    <t>Otros Recursos de Forzosa Inversion Diferentes al Sgp (con Destinación Específica)</t>
  </si>
  <si>
    <t xml:space="preserve">TI    B     6     3     2     3     01                                                                                  </t>
  </si>
  <si>
    <t>Rvas Ley 819/03 - Monopolio de Licores</t>
  </si>
  <si>
    <t>Rvas Ley 819/03 - Licores</t>
  </si>
  <si>
    <t xml:space="preserve">TI    B     6     3     2     3     02                                                                                  </t>
  </si>
  <si>
    <t>Rvas Ley 819/03 - Acpm</t>
  </si>
  <si>
    <t>Rvas Ley 819/03 - Sobretasa Acpm</t>
  </si>
  <si>
    <t xml:space="preserve">TI    B     6     3     2     3     03                                                                                  </t>
  </si>
  <si>
    <t>Rvas Ley 819/03 - Fondo Nacional de Regalias</t>
  </si>
  <si>
    <t>Rvas Ley 819/03 - Fondo Nal de Regalías</t>
  </si>
  <si>
    <t xml:space="preserve">TI    B     6     3     2     3     04                                                                                  </t>
  </si>
  <si>
    <t>Rvas Ley 819/03 - Transferencias Men</t>
  </si>
  <si>
    <t xml:space="preserve">TI    B     6     3     2     3     05                                                                                  </t>
  </si>
  <si>
    <t xml:space="preserve">TI    B     6     3     2     3     06                                                                                  </t>
  </si>
  <si>
    <t>Rvas Ley 819/03 - Recursos del Crédito Isnos-paletará-popayan</t>
  </si>
  <si>
    <t>Rvas Ley 819/03 -recursos Crédito Isnos-palet</t>
  </si>
  <si>
    <t xml:space="preserve">TI    B     6     3     2     3     07                                                                                  </t>
  </si>
  <si>
    <t>Rvas Ley 819/03 - Fondo de Vigilancia</t>
  </si>
  <si>
    <t>Rvas Ley 819/03 - Fondo Vigilancia</t>
  </si>
  <si>
    <t xml:space="preserve">TI    B     7                                                                                                           </t>
  </si>
  <si>
    <t>Venta de Activos</t>
  </si>
  <si>
    <t xml:space="preserve">TI    B     7     2                                                                                                     </t>
  </si>
  <si>
    <t>Al Sector Privado- Venta de Activos</t>
  </si>
  <si>
    <t xml:space="preserve">TI    B     8                                                                                                           </t>
  </si>
  <si>
    <t>Rendimientos por Operaciones Financieras</t>
  </si>
  <si>
    <t xml:space="preserve">TI    B     8     1                                                                                                     </t>
  </si>
  <si>
    <t>Provenientes de Recurso de Libre Destinacion</t>
  </si>
  <si>
    <t xml:space="preserve">TI    B     8     2                                                                                                     </t>
  </si>
  <si>
    <t>Provenientes de Recursos con Destinacion Específica</t>
  </si>
  <si>
    <t xml:space="preserve">TI    B     8     2     1                                                                                               </t>
  </si>
  <si>
    <t>Provenientes de Recursos Sgp con Destinación Específica</t>
  </si>
  <si>
    <t xml:space="preserve">TI    B     8     2     1     5                                                                                         </t>
  </si>
  <si>
    <t>Provenientes de Recurso Sgp con Destinación Especifica Agua Potable y Saneamiento Básico</t>
  </si>
  <si>
    <t xml:space="preserve">TI    B     8     2     2                                                                                               </t>
  </si>
  <si>
    <t>Provenientes de Regalias y Compensaciones</t>
  </si>
  <si>
    <t>Rendimientos Financieros de Regalías y Compen</t>
  </si>
  <si>
    <t xml:space="preserve">TI    B     8     2     3                                                                                               </t>
  </si>
  <si>
    <t>Rendimientos Otros Recursos</t>
  </si>
  <si>
    <t xml:space="preserve">TI    B     8     2     3     1                                                                                         </t>
  </si>
  <si>
    <t>Provenientes de Estampilla Proelectrificación</t>
  </si>
  <si>
    <t xml:space="preserve">TI    B     8     2     3     2                                                                                         </t>
  </si>
  <si>
    <t>Provenientes de Estampilla Prodesarrollo</t>
  </si>
  <si>
    <t xml:space="preserve">TI    B     8     2     3     3                                                                                         </t>
  </si>
  <si>
    <t>Provenientes de Estampilla Prouniversidad</t>
  </si>
  <si>
    <t xml:space="preserve">TI    B     8     2     3     4                                                                                         </t>
  </si>
  <si>
    <t>Provenientes de Estampilla Procultura</t>
  </si>
  <si>
    <t xml:space="preserve">TI    B     8     2     3     5                                                                                         </t>
  </si>
  <si>
    <t>Provenientes de Contribución Sobre Contratos de Obras Públicas</t>
  </si>
  <si>
    <t xml:space="preserve">TI    B     8     2     3     6                                                                                         </t>
  </si>
  <si>
    <t>Provenientes de Monopolio de Licores</t>
  </si>
  <si>
    <t xml:space="preserve">TI    B     8     2     3     7                                                                                         </t>
  </si>
  <si>
    <t>Provenientes de Fondos de Pensiones</t>
  </si>
  <si>
    <t xml:space="preserve">TI    B     8     2     3     8                                                                                         </t>
  </si>
  <si>
    <t>Provenientes de Acpm</t>
  </si>
  <si>
    <t xml:space="preserve">TI    B     8     2     3     9                                                                                         </t>
  </si>
  <si>
    <t>Provenientes de Recursos del Crédito P.v.r.</t>
  </si>
  <si>
    <t>Rendimientos Financieros Crédito P.v.r.</t>
  </si>
  <si>
    <t xml:space="preserve">TIFE                                                                                                                    </t>
  </si>
  <si>
    <t>INGRESOS TOTALES FONDO DEPARTAMENTAL DE EDUCACION</t>
  </si>
  <si>
    <t xml:space="preserve">TIFE  A                                                                                                                 </t>
  </si>
  <si>
    <t>INGRESOS CORRIENTES FONDO DEPARTAMENTAL DE EDUCACION</t>
  </si>
  <si>
    <t xml:space="preserve">TIFE  A     2                                                                                                           </t>
  </si>
  <si>
    <t>Ingresos No Tributarios Fondo Dptal de Educacion</t>
  </si>
  <si>
    <t xml:space="preserve">TIFE  A     2     6                                                                                                     </t>
  </si>
  <si>
    <t xml:space="preserve">TIFE  A     2     6     2                                                                                               </t>
  </si>
  <si>
    <t>Transferencias para Inversion</t>
  </si>
  <si>
    <t xml:space="preserve">TIFE  A     2     6     2     1                                                                                         </t>
  </si>
  <si>
    <t xml:space="preserve">TIFE  A     2     6     2     1     1                                                                                   </t>
  </si>
  <si>
    <t xml:space="preserve">TIFE  A     2     6     2     1     1     1                                                                             </t>
  </si>
  <si>
    <t>Sistema General de Participaciones Educacion</t>
  </si>
  <si>
    <t xml:space="preserve">TIFE  A     2     6     2     1     1     1     1                                                                       </t>
  </si>
  <si>
    <t>Sgp Educacion Poblacion Atendida</t>
  </si>
  <si>
    <t xml:space="preserve">TIFE  A     2     6     2     1     1     1     1     3                                                                 </t>
  </si>
  <si>
    <t>Sgp Educacion Poblacion Atendida con y Sin Situacion de Fondos</t>
  </si>
  <si>
    <t xml:space="preserve">TIFE  A     2     6     2     1     1     1     1     3     1                                                           </t>
  </si>
  <si>
    <t>Sgp Educacion Poblacion Atendida con Situacion de Fondos</t>
  </si>
  <si>
    <t>S.G.P. Sector Educación</t>
  </si>
  <si>
    <t xml:space="preserve">TIFE  A     2     6     2     1     1     1     1     3     2                                                           </t>
  </si>
  <si>
    <t>Sgp Educacion Poblacion Atendida Sin Situacion de Fondos</t>
  </si>
  <si>
    <t xml:space="preserve">TIFE  A     2     6     2     1     1     1     3                                                           </t>
  </si>
  <si>
    <t>Sgp Educacion Poblacion Atendida-poblacion por Atender</t>
  </si>
  <si>
    <t xml:space="preserve">TIFE  A     2     7                                                                                                     </t>
  </si>
  <si>
    <t>Otros Ingresos No Tributarios</t>
  </si>
  <si>
    <t xml:space="preserve">TIFE  A     2     7     3                                                                                               </t>
  </si>
  <si>
    <t>Otros</t>
  </si>
  <si>
    <t xml:space="preserve">TIFE  A     2     7     3     01                                                                                        </t>
  </si>
  <si>
    <t>Otros Ingresos del Fondo Educativo Departamental</t>
  </si>
  <si>
    <t xml:space="preserve">TIFE  B                                                                                                                 </t>
  </si>
  <si>
    <t>INGRESOS DE CAPITAL FONDO DEPARTAMENTAL  DE EDUCACION</t>
  </si>
  <si>
    <t xml:space="preserve">TIFE  B     13                                                                                                            </t>
  </si>
  <si>
    <t>Reintegros Educacion</t>
  </si>
  <si>
    <t>Reintegros Educación</t>
  </si>
  <si>
    <t xml:space="preserve">TIFE  B     6                                                                                                           </t>
  </si>
  <si>
    <t xml:space="preserve">TIFE  B     6     1                                                                                                     </t>
  </si>
  <si>
    <t>Cancelación de Reservas</t>
  </si>
  <si>
    <t>Cancelación de Reservas - Sgp Educación</t>
  </si>
  <si>
    <t xml:space="preserve">TIFE  B     6     2                                                                                                    </t>
  </si>
  <si>
    <t>Superávit S.G.P. Educación</t>
  </si>
  <si>
    <t>Superávit Rendimientos Financieros S.g.p. Edu</t>
  </si>
  <si>
    <t xml:space="preserve">TIFE  B     6     2                                                                                                     </t>
  </si>
  <si>
    <t xml:space="preserve">TIFE  B     6     2     1                                                                        </t>
  </si>
  <si>
    <t>Superávit Fiscal de la Vigencia Anterior</t>
  </si>
  <si>
    <t xml:space="preserve">TIFE  B     6     2     1     2                                                                       </t>
  </si>
  <si>
    <t>Recursos de Forzosa Inversion con Destinación Específica</t>
  </si>
  <si>
    <t xml:space="preserve">TIFE  B     6     2     1     2     1                                                                     </t>
  </si>
  <si>
    <t>Recursos de Forzosa Inversión Sgp (con Destinación Específica)</t>
  </si>
  <si>
    <t xml:space="preserve">TIFE  B     6     2     1     2     1     1                                                                          </t>
  </si>
  <si>
    <t>Recursos de Forzosa Inversión Educación</t>
  </si>
  <si>
    <t xml:space="preserve">TIFE  B     6     2     1     2     1     1     1                                                                       </t>
  </si>
  <si>
    <t>Superávit Fiscal - Educación</t>
  </si>
  <si>
    <t xml:space="preserve">TIFE  B     6     2     1     2     1     1     2                                                                       </t>
  </si>
  <si>
    <t>Superávit Fiscal - Rendimientos</t>
  </si>
  <si>
    <t xml:space="preserve">TIFE  B     6     2     1     2     3                                                                                   </t>
  </si>
  <si>
    <t>Otros Recursos de Forzosa Inversión Diferentes al Sgp (con Destinación Específica)</t>
  </si>
  <si>
    <t xml:space="preserve">TIFE  B     6     2     1     2     3     1                                                                             </t>
  </si>
  <si>
    <t>Superávit - Pasivo Situado Fiscal 2001</t>
  </si>
  <si>
    <t xml:space="preserve">TIFE  B     6     2     1     2     3     2                                                                             </t>
  </si>
  <si>
    <t>Superávit - Minhacienda Acuerdo de Pago 2010</t>
  </si>
  <si>
    <t xml:space="preserve">TIFE  B     6     2     1     2     3     3                                                                             </t>
  </si>
  <si>
    <t>Superávit - Rendimientos Pasivo Situado Fiscal 2001</t>
  </si>
  <si>
    <t xml:space="preserve">TIFE  B     6     2     1     2     3     4                                                                             </t>
  </si>
  <si>
    <t>Superávit - Rendimientos Minhacienda Acuerdo de Pago 2010</t>
  </si>
  <si>
    <t xml:space="preserve">TIFE  B     6     3                                                                                                     </t>
  </si>
  <si>
    <t>Recursos que Financian Reservas Presupuestales Excepcionales (ley 819/2003)</t>
  </si>
  <si>
    <t xml:space="preserve">TIFE  B     6     3     2                                                                                               </t>
  </si>
  <si>
    <t xml:space="preserve">TIFE  B     6     3     2     1                                                                                         </t>
  </si>
  <si>
    <t xml:space="preserve">TIFE  B     6     3     2     1     1                                                                                   </t>
  </si>
  <si>
    <t>Recursos de Forzosa Inversion - Educacion</t>
  </si>
  <si>
    <t xml:space="preserve">TIFE  B     6     3     2     1     1     01                                                                            </t>
  </si>
  <si>
    <t>Rvas Ley 819/03 - Sgp Sector Educacion</t>
  </si>
  <si>
    <t>Rvas Ley 819/03 - Sgp - Sector Educación</t>
  </si>
  <si>
    <t xml:space="preserve">TIFE  B     8                                                                                                           </t>
  </si>
  <si>
    <t xml:space="preserve">TIFE  B     8     2                                                                                                     </t>
  </si>
  <si>
    <t>Provenientes de Recursos de Destinacion Especifica</t>
  </si>
  <si>
    <t xml:space="preserve">TIFE  B     8     2     1                                                                                               </t>
  </si>
  <si>
    <t>Provenientes de Recursos Sgp con Destinacion Especifica</t>
  </si>
  <si>
    <t xml:space="preserve">TIFE  B     8     2     1     1                                                                                         </t>
  </si>
  <si>
    <t>Provenientes de Recursos Sgp con Destinacion Especifica- Educacion</t>
  </si>
  <si>
    <t>Rendimientos Financieros-fed</t>
  </si>
  <si>
    <t xml:space="preserve">TIFS                                                                                                                    </t>
  </si>
  <si>
    <t>INGRESOS TOTALES FONDO DEPARTAMENTAL DE SALUD</t>
  </si>
  <si>
    <t xml:space="preserve">TIFS  A                                                                                                                 </t>
  </si>
  <si>
    <t>INGRESOS CORRIENTES FONDO DEPARTAMENTAL DE SALUD</t>
  </si>
  <si>
    <t xml:space="preserve">TIFS  A     1                                                                                                           </t>
  </si>
  <si>
    <t>Ingresos Tributarios Fondo Dptal de Salud</t>
  </si>
  <si>
    <t xml:space="preserve">TIFS  A     1     1                                                                                                     </t>
  </si>
  <si>
    <t>Subcuenta Regimen Subsidiado en Salud</t>
  </si>
  <si>
    <t xml:space="preserve">TIFS  A     1     1     11                                                                                              </t>
  </si>
  <si>
    <t>Impuesto a Ganadores de Sorteos Ordinarios</t>
  </si>
  <si>
    <t>Loterias</t>
  </si>
  <si>
    <t xml:space="preserve">TIFS  A     1     1     12                                                                                              </t>
  </si>
  <si>
    <t>Impuesto de Loterias Foraneas</t>
  </si>
  <si>
    <t xml:space="preserve">TIFS  A     1     1     15                                                                                              </t>
  </si>
  <si>
    <t xml:space="preserve">TIFS  A     1     1     15    1                                                                                         </t>
  </si>
  <si>
    <t>Iva Licores Producidos en el Departamento</t>
  </si>
  <si>
    <t>Iva Licores-salud</t>
  </si>
  <si>
    <t xml:space="preserve">TIFS  A     1     1     15    2                                                                                         </t>
  </si>
  <si>
    <t>Iva de Producciòn Nacional</t>
  </si>
  <si>
    <t xml:space="preserve">TIFS  A     1     1     15    3                                                                                         </t>
  </si>
  <si>
    <t>Iva de Produccion Extranjera</t>
  </si>
  <si>
    <t xml:space="preserve">TIFS  A     1     1     15    4                                                                                         </t>
  </si>
  <si>
    <t>Iva Vinos de Producciòn Nacional</t>
  </si>
  <si>
    <t xml:space="preserve">TIFS  A     1     1     15    5                                                                                         </t>
  </si>
  <si>
    <t>Iva Vinos de Producciòn Extranjera</t>
  </si>
  <si>
    <t xml:space="preserve">TIFS  A     1     1     17                                                                                              </t>
  </si>
  <si>
    <t>Iva Cervezas</t>
  </si>
  <si>
    <t xml:space="preserve">TIFS  A     1     1     17    1                                                                                         </t>
  </si>
  <si>
    <t>De Produccion Nacional</t>
  </si>
  <si>
    <t xml:space="preserve">TIFS  A     1     1     17    2                                                                                         </t>
  </si>
  <si>
    <t>De Produccion Extranjera</t>
  </si>
  <si>
    <t xml:space="preserve">TIFS  A     1     2                                                                                                     </t>
  </si>
  <si>
    <t>Subcuenta de Prestacion de Servicios en lo No Cubierto con Subsidios a la Demanda</t>
  </si>
  <si>
    <t xml:space="preserve">TIFS  A     1     2     11                                                                                              </t>
  </si>
  <si>
    <t xml:space="preserve">TIFS  A     1     2     12                                                                                              </t>
  </si>
  <si>
    <t>Impuesto de Loterìas Foràneas</t>
  </si>
  <si>
    <t xml:space="preserve">TIFS  A     1     2     15                                                                                              </t>
  </si>
  <si>
    <t xml:space="preserve">TIFS  A     1     2     15    1                                                                                         </t>
  </si>
  <si>
    <t xml:space="preserve">TIFS  A     1     2     15    2                                                                                         </t>
  </si>
  <si>
    <t>Iva de Produccion Nacional</t>
  </si>
  <si>
    <t xml:space="preserve">TIFS  A     1     2     15    3                                                                                         </t>
  </si>
  <si>
    <t xml:space="preserve">TIFS  A     1     2     15    4                                                                                         </t>
  </si>
  <si>
    <t>Iva Vinos de Produccion Nacional</t>
  </si>
  <si>
    <t xml:space="preserve">TIFS  A     1     2     15    5                                                                                         </t>
  </si>
  <si>
    <t>Iva Vinos de Produccion Extranjera</t>
  </si>
  <si>
    <t xml:space="preserve">TIFS  A     1     2     15    6                                                                                         </t>
  </si>
  <si>
    <t>Distribucion 6%- Participacion Licores- Sgsss</t>
  </si>
  <si>
    <t xml:space="preserve">TIFS  A     1     2     15    6     1                                                                                   </t>
  </si>
  <si>
    <t>Distribucion 6% Participacion Licores Producidos en el Dpto</t>
  </si>
  <si>
    <t>Licores -sgsss</t>
  </si>
  <si>
    <t xml:space="preserve">TIFS  A     1     2     15    6     2                                                                                   </t>
  </si>
  <si>
    <t>Distribucion 6% Participacion Licores de Produccion Nacional</t>
  </si>
  <si>
    <t xml:space="preserve">TIFS  A     1     2     15    6     3                                                                                   </t>
  </si>
  <si>
    <t>Distribucion 6% Participacion Licores de Produccion Extranjera</t>
  </si>
  <si>
    <t xml:space="preserve">TIFS  A     1     2     15    6     4                                                                                   </t>
  </si>
  <si>
    <t>Distribucion 6% Impuesto Vinos de Produccion Nacional</t>
  </si>
  <si>
    <t xml:space="preserve">TIFS  A     1     2     15    6     5                                                                                   </t>
  </si>
  <si>
    <t>Distribucion 6% Impuesto Vinos de Produccion Extranjera</t>
  </si>
  <si>
    <t xml:space="preserve">TIFS  A     1     2     17                                                                                              </t>
  </si>
  <si>
    <t xml:space="preserve">TIFS  A     1     2     17    1                                                                                         </t>
  </si>
  <si>
    <t xml:space="preserve">TIFS  A     1     2     17    2                                                                                         </t>
  </si>
  <si>
    <t xml:space="preserve">TIFS  A     1     2     18                                                                                              </t>
  </si>
  <si>
    <t>Impuesto al Consumo de Cigarrillos y Tabaco- Sobretasa</t>
  </si>
  <si>
    <t xml:space="preserve">TIFS  A     1     2     18    1                                                                                         </t>
  </si>
  <si>
    <t>Sobretasa al Consumo de Cigarrillos y Tabaco -sgsss</t>
  </si>
  <si>
    <t xml:space="preserve">TIFS  A     1     2     18    1     1                                                                                   </t>
  </si>
  <si>
    <t>Sobretasa al Consumo de Cigarrillos y Tabaco de Produccion Nacional - Sgsss</t>
  </si>
  <si>
    <t>Sobretasa Consumo Cigarrillos y Tabaco</t>
  </si>
  <si>
    <t xml:space="preserve">TIFS  A     1     2     18    1     2                                                                                   </t>
  </si>
  <si>
    <t>Sobretasa al Consumo de Cigarrillos y Tabaco de Produccion Extranjera- Sgsss</t>
  </si>
  <si>
    <t xml:space="preserve">TIFS  A     1     3                                                                                                     </t>
  </si>
  <si>
    <t>Subcuenta de Salud Publica Colectiva</t>
  </si>
  <si>
    <t xml:space="preserve">TIFS  A     1     3     11                                                                                              </t>
  </si>
  <si>
    <t xml:space="preserve">TIFS  A     1     3     12                                                                                              </t>
  </si>
  <si>
    <t xml:space="preserve">TIFS  A     1     3     15                                                                                              </t>
  </si>
  <si>
    <t xml:space="preserve">TIFS  A     1     3     15    1                                                                                         </t>
  </si>
  <si>
    <t xml:space="preserve">TIFS  A     1     3     15    2                                                                                         </t>
  </si>
  <si>
    <t xml:space="preserve">TIFS  A     1     3     15    3                                                                                         </t>
  </si>
  <si>
    <t xml:space="preserve">TIFS  A     1     3     15    4                                                                                         </t>
  </si>
  <si>
    <t xml:space="preserve">TIFS  A     1     3     15    5                                                                                         </t>
  </si>
  <si>
    <t xml:space="preserve">TIFS  A     1     3     17                                                                                              </t>
  </si>
  <si>
    <t xml:space="preserve">TIFS  A     1     3     17    1                                                                                         </t>
  </si>
  <si>
    <t xml:space="preserve">TIFS  A     1     3     17    2                                                                                         </t>
  </si>
  <si>
    <t xml:space="preserve">TIFS  A     1     4                                                                                                     </t>
  </si>
  <si>
    <t>Subcuenta de Otros Gastos en Salud</t>
  </si>
  <si>
    <t xml:space="preserve">TIFS  A     1     4     11                                                                                              </t>
  </si>
  <si>
    <t xml:space="preserve">TIFS  A     1     4     12                                                                                              </t>
  </si>
  <si>
    <t>Impuesto de Loterias Foràneas</t>
  </si>
  <si>
    <t xml:space="preserve">TIFS  A     1     4     15                                                                                              </t>
  </si>
  <si>
    <t xml:space="preserve">TIFS  A     1     4     15    1                                                                                         </t>
  </si>
  <si>
    <t xml:space="preserve">TIFS  A     1     4     15    2                                                                                         </t>
  </si>
  <si>
    <t xml:space="preserve">TIFS  A     1     4     15    3                                                                                         </t>
  </si>
  <si>
    <t xml:space="preserve">TIFS  A     1     4     15    4                                                                                         </t>
  </si>
  <si>
    <t xml:space="preserve">TIFS  A     1     4     15    5                                                                                         </t>
  </si>
  <si>
    <t xml:space="preserve">TIFS  A     1     4     17                                                                                              </t>
  </si>
  <si>
    <t xml:space="preserve">TIFS  A     1     4     17    1                                                                                         </t>
  </si>
  <si>
    <t xml:space="preserve">TIFS  A     1     4     17    2                                                                                         </t>
  </si>
  <si>
    <t xml:space="preserve">TIFS  A     2                                                                                                           </t>
  </si>
  <si>
    <t>Ingresos No Tributarios Fondo Dptal de Salud</t>
  </si>
  <si>
    <t xml:space="preserve">TIFS  A     2     1                                                                                                     </t>
  </si>
  <si>
    <t xml:space="preserve">TIFS  A     2     1     1                                                                                               </t>
  </si>
  <si>
    <t xml:space="preserve">TIFS  A     2     1     1     11                                                                                        </t>
  </si>
  <si>
    <t>Derechos de Explotacion de Juegos de Suerte y Azar</t>
  </si>
  <si>
    <t xml:space="preserve">TIFS  A     2     1     1     11    1                                                                                   </t>
  </si>
  <si>
    <t>Juegos de Loterias</t>
  </si>
  <si>
    <t xml:space="preserve">TIFS  A     2     1     1     11    2                                                                                   </t>
  </si>
  <si>
    <t>Juegos de Apuestas Permanentes o Chance</t>
  </si>
  <si>
    <t xml:space="preserve">TIFS  A     2     1     1     11    8                                                                                   </t>
  </si>
  <si>
    <t>Juegos de Suerte y Azar Novedosos</t>
  </si>
  <si>
    <t xml:space="preserve">TIFS  A     2     1     4                                                                                               </t>
  </si>
  <si>
    <t xml:space="preserve">TIFS  A     2     1     4     8                                                                                         </t>
  </si>
  <si>
    <t>Servicios de Salud y Prevision Social</t>
  </si>
  <si>
    <t xml:space="preserve">TIFS  A     2     1     7                                                                                       </t>
  </si>
  <si>
    <t xml:space="preserve">TIFS  A     2     1     7      4                                                                                 </t>
  </si>
  <si>
    <t>Premios de Juegos de Suerte y Azar No Reclamados</t>
  </si>
  <si>
    <t>Premios de Juegos de Suerte y Azar No Reclama</t>
  </si>
  <si>
    <t xml:space="preserve">TIFS  A     2     2                                                                                                     </t>
  </si>
  <si>
    <t xml:space="preserve">TIFS  A     2     2     1                                                                                               </t>
  </si>
  <si>
    <t xml:space="preserve">TIFS  A     2     2     1     11                                                                                        </t>
  </si>
  <si>
    <t xml:space="preserve">TIFS  A     2     2     1     11    1                                                                                   </t>
  </si>
  <si>
    <t xml:space="preserve">TIFS  A     2     2     1     11    2                                                                                   </t>
  </si>
  <si>
    <t xml:space="preserve">TIFS  A     2     2     1     11    8                                                                                   </t>
  </si>
  <si>
    <t>Juegos de Suertey Azar Novedosos</t>
  </si>
  <si>
    <t xml:space="preserve">TIFS  A     2     2     4                                                                                               </t>
  </si>
  <si>
    <t xml:space="preserve">TIFS  A     2     2     4     8                                                                                         </t>
  </si>
  <si>
    <t xml:space="preserve">TIFS  A     2     2     6                                                                                               </t>
  </si>
  <si>
    <t xml:space="preserve">TIFS  A     2     2     6     2                                                                                         </t>
  </si>
  <si>
    <t xml:space="preserve">TIFS  A     2     2     6     2     1                                                                                   </t>
  </si>
  <si>
    <t xml:space="preserve">TIFS  A     2     2     6     2     1     1                                                                             </t>
  </si>
  <si>
    <t xml:space="preserve">TIFS  A     2     2     6     2     1     1     2                                                                       </t>
  </si>
  <si>
    <t>Sistema General de Participaciones Salud</t>
  </si>
  <si>
    <t xml:space="preserve">TIFS  A     2     2     6     2     1     1     2     3                                                                 </t>
  </si>
  <si>
    <t>S.g.p. Salud Complemento Prestacion de Servicios a la Poblacion No Afiliada</t>
  </si>
  <si>
    <t>S.g.p. Salud Complemento Prestacion de Servic</t>
  </si>
  <si>
    <t xml:space="preserve">TIFS  A     2     2     6     2     1     1     2     4                                                                 </t>
  </si>
  <si>
    <t>S.g.p. Salud Aportes Patronales (sin Situacion de Fondos)</t>
  </si>
  <si>
    <t xml:space="preserve">TIFS  A     2     2     6     2     1     3                                                                             </t>
  </si>
  <si>
    <t>Fondo de Solidaridad y Garantía Fosyga</t>
  </si>
  <si>
    <t xml:space="preserve">TIFS  A     2     2     6     2     1     3     1                                                                       </t>
  </si>
  <si>
    <t>Ecat-fosyga -para Atención de Población en Situación de Desplazamiento</t>
  </si>
  <si>
    <t>Recursos Ecat - Fosyga</t>
  </si>
  <si>
    <t xml:space="preserve">TIFS  A     2     2     6     2     1     4                                                                             </t>
  </si>
  <si>
    <t>Etesa 75% Inversion en Salud -art 60- Ley 715</t>
  </si>
  <si>
    <t>Recursos Etesa</t>
  </si>
  <si>
    <t xml:space="preserve">TIFS  A     2     2     6     2     1     8                                                                             </t>
  </si>
  <si>
    <t>Otras Transferencias del Nivel Nacional para Inversión</t>
  </si>
  <si>
    <t xml:space="preserve">TIFS  A     2     2     6     2     1     8     01                                                                      </t>
  </si>
  <si>
    <t>Transferencia Minproteccion - Saneamiento Cartera Eses Dptales,eps e Ips-ssf</t>
  </si>
  <si>
    <t>Transferencias Minprotección -ssf</t>
  </si>
  <si>
    <t xml:space="preserve">TIFS  A     2     2     6     2     1     8     02                                                                      </t>
  </si>
  <si>
    <t>Transferencia Minproteccion - Atencion Pacientes Traumas por Violencia -ssf.</t>
  </si>
  <si>
    <t xml:space="preserve">TIFS  A     2     2     6     2     1     8     04                                                                     </t>
  </si>
  <si>
    <t>Transferencia Minprotección Social - Saneamiento de Cartera Eses Dptales, Eps e Ips - Ssf</t>
  </si>
  <si>
    <t xml:space="preserve">TIFS  A     2     2     6     2     1     8     05                                                                     </t>
  </si>
  <si>
    <t>Transferencia Minprotección Social - Recursos Ecat - Fosyga</t>
  </si>
  <si>
    <t xml:space="preserve">TIFS  A     2     2     7                                                                   </t>
  </si>
  <si>
    <t xml:space="preserve">TIFS  A     2     2     7     4                                                              </t>
  </si>
  <si>
    <t xml:space="preserve">TIFS  A     2     3                                                                                                     </t>
  </si>
  <si>
    <t xml:space="preserve">TIFS  A     2     3     1                                                                                               </t>
  </si>
  <si>
    <t xml:space="preserve">TIFS  A     2     3     1     11                                                                                        </t>
  </si>
  <si>
    <t xml:space="preserve">TIFS  A     2     3     1     11    1                                                                                   </t>
  </si>
  <si>
    <t xml:space="preserve">TIFS  A     2     3     1     11    2                                                                                   </t>
  </si>
  <si>
    <t xml:space="preserve">TIFS  A     2     3     1     11    8                                                                                   </t>
  </si>
  <si>
    <t xml:space="preserve">TIFS  A     2     3     4                                                                                               </t>
  </si>
  <si>
    <t xml:space="preserve">TIFS  A     2     3     4     8                                                                                         </t>
  </si>
  <si>
    <t>Servicios de Salud y Prevision Social - Laboratorio</t>
  </si>
  <si>
    <t xml:space="preserve">TIFS  A     2     3     6                                                                                               </t>
  </si>
  <si>
    <t xml:space="preserve">TIFS  A     2     3     6     2                                                                                         </t>
  </si>
  <si>
    <t xml:space="preserve">TIFS  A     2     3     6     2     1                                                                                   </t>
  </si>
  <si>
    <t>De Nivel Nacional</t>
  </si>
  <si>
    <t xml:space="preserve">TIFS  A     2     3     6     2     1     1                                                                             </t>
  </si>
  <si>
    <t xml:space="preserve">TIFS  A     2     3     6     2     1     1     2                                                                       </t>
  </si>
  <si>
    <t>Sistema General de Participacion Salud</t>
  </si>
  <si>
    <t xml:space="preserve">TIFS  A     2     3     6     2     1     1     2     1                                                                 </t>
  </si>
  <si>
    <t>S.g.p Salud Publica- Subcuenta Salud Publica</t>
  </si>
  <si>
    <t>S.g.p. Salud Pública-subcuenta Salud Publica</t>
  </si>
  <si>
    <t xml:space="preserve">TIFS  A     2     3     6     2     1     8                                                                             </t>
  </si>
  <si>
    <t xml:space="preserve">TIFS  A     2     3     6     2     1     8     01                                                                      </t>
  </si>
  <si>
    <t>Transferencia Minprotección - Fortalecimiento para Prevención, Atención y Vigilancia Emergencias en Salud Pública</t>
  </si>
  <si>
    <t>Transferencias Nacionales - Minprotección</t>
  </si>
  <si>
    <t xml:space="preserve">TIFS  A     2     3     6     2     1     8     02                                                                      </t>
  </si>
  <si>
    <t>Transferencia Minprotección - Etv</t>
  </si>
  <si>
    <t>Trans.minpro E.t.v,lepra,tuberc,leism,dengue</t>
  </si>
  <si>
    <t xml:space="preserve">TIFS  A     2     3     6     2     1     8     03                                                                      </t>
  </si>
  <si>
    <t>Transferencia Minprotección - Abordaje Psicologico y Salud Mental Mujeres Desplazadas y Grupos Familiares Mpios Priorizados</t>
  </si>
  <si>
    <t xml:space="preserve">TIFS  A     2     3     6     2     1     8     04                                                                      </t>
  </si>
  <si>
    <t>Transferencia Minprotección - Red Nacional de Laboratorios de Salud Pública</t>
  </si>
  <si>
    <t xml:space="preserve">TIFS  A     2     3     6     2     1     8     05                                                                      </t>
  </si>
  <si>
    <t>Transferencias Minprotección - Salud Mental y Reducción de Consumo de Sustancias Psicoactivas</t>
  </si>
  <si>
    <t xml:space="preserve">TIFS  A     2     4                                                                                                     </t>
  </si>
  <si>
    <t xml:space="preserve">TIFS  A     2     4     1                                                                                               </t>
  </si>
  <si>
    <t xml:space="preserve">TIFS  A     2     4     1     11                                                                                        </t>
  </si>
  <si>
    <t xml:space="preserve">TIFS  A     2     4     1     11    2                                                                                   </t>
  </si>
  <si>
    <t xml:space="preserve">TIFS  A     2     4     1     11    3                                                                                   </t>
  </si>
  <si>
    <t xml:space="preserve">TIFS  A     2     4     1     11    8                                                                                   </t>
  </si>
  <si>
    <t xml:space="preserve">TIFS  A     2     4     4                                                                                               </t>
  </si>
  <si>
    <t xml:space="preserve">TIFS  A     2     4     4     10                                                                                        </t>
  </si>
  <si>
    <t>Otros Ingresos de Venta de Bienes y Servicios Diferentes a la Venta de Activos</t>
  </si>
  <si>
    <t xml:space="preserve">TIFS  A     2     4     4     10    01                                                                                  </t>
  </si>
  <si>
    <t>Venta de Medicamentos de Control</t>
  </si>
  <si>
    <t>Venta Medicamentos de Control</t>
  </si>
  <si>
    <t xml:space="preserve">TIFS  A     2     4     4     10    03                                                                                  </t>
  </si>
  <si>
    <t>Otra Venta de Bienes y Servicios</t>
  </si>
  <si>
    <t xml:space="preserve">TIFS  A     2     4     4     8                                                                                         </t>
  </si>
  <si>
    <t xml:space="preserve">TIFS  A     2     4     6                                                                                               </t>
  </si>
  <si>
    <t xml:space="preserve">TIFS  A     2     4     6     1                                                                                         </t>
  </si>
  <si>
    <t>Transferencias de Libre Destinacion</t>
  </si>
  <si>
    <t xml:space="preserve">TIFS  A     2     4     6     1     1                                                                                   </t>
  </si>
  <si>
    <t xml:space="preserve">TIFS  A     2     4     6     1     1     2                                                                             </t>
  </si>
  <si>
    <t>Empresa Territorial Etesa</t>
  </si>
  <si>
    <t xml:space="preserve">TIFS  A     2     4     6     1     1     2     4                                                                       </t>
  </si>
  <si>
    <t>Etesa Subcuenta de Otros Gastos en Salud</t>
  </si>
  <si>
    <t xml:space="preserve">TIFS  A     2     4     6     2                                                                                         </t>
  </si>
  <si>
    <t xml:space="preserve">TIFS  A     2     4     6     2     1                                                                                   </t>
  </si>
  <si>
    <t xml:space="preserve">TIFS  A     2     4     6     2     1     3                                                                             </t>
  </si>
  <si>
    <t>Fondo de Solidaridad y Garantia Fosyga</t>
  </si>
  <si>
    <t xml:space="preserve">TIFS  A     2     4     6     2     1     4                                                                             </t>
  </si>
  <si>
    <t xml:space="preserve">TIFS  A     2     4     6     2     1     8                                                                             </t>
  </si>
  <si>
    <t>Otras Transfrencias del Nivel Nacional para Inversion</t>
  </si>
  <si>
    <t xml:space="preserve">TIFS  A     2     4     6     2     1     8     1                                                                       </t>
  </si>
  <si>
    <t>En Salud</t>
  </si>
  <si>
    <t xml:space="preserve">TIFS  B                                                                                                                 </t>
  </si>
  <si>
    <t>INGRESOS DE CAPITAL FONDO DEPARTAMENTAL DE SALUD</t>
  </si>
  <si>
    <t xml:space="preserve">TIFS  B     13                                                                                                          </t>
  </si>
  <si>
    <t>Reintegros Salud</t>
  </si>
  <si>
    <t xml:space="preserve">TIFS  B     13    1                                                                                                     </t>
  </si>
  <si>
    <t>Saldos No Ejecutados - Liquidación Contratos Regimen Subsidiado Ley 1393 de 2010</t>
  </si>
  <si>
    <t>Reintegros Saldos Liquid Reg. Subs.ley 1393</t>
  </si>
  <si>
    <t xml:space="preserve">TIFS  B     14                                                                                                          </t>
  </si>
  <si>
    <t xml:space="preserve">TIFS  B     14    02                                                                                                    </t>
  </si>
  <si>
    <t xml:space="preserve">TIFS  B     14    02    01                                                                                              </t>
  </si>
  <si>
    <t>Proveniente Rvas. Regalías Petrolíferas</t>
  </si>
  <si>
    <t xml:space="preserve">TIFS  B     14    02    02                                                                                              </t>
  </si>
  <si>
    <t>Proveniente de Regalías</t>
  </si>
  <si>
    <t xml:space="preserve">TIFS  B     14    02    03                                                                                              </t>
  </si>
  <si>
    <t>Proveniente Sgp Salud Oferta</t>
  </si>
  <si>
    <t xml:space="preserve">TIFS  B     14    02    04                                                                                              </t>
  </si>
  <si>
    <t>Proveniente Rvas. Sgp Salud Oferta</t>
  </si>
  <si>
    <t>Reservas S.g.p. Salud Oferta</t>
  </si>
  <si>
    <t xml:space="preserve">TIFS  B     6                                                                                                           </t>
  </si>
  <si>
    <t xml:space="preserve">TIFS  B     6     2                                                                                                     </t>
  </si>
  <si>
    <t xml:space="preserve">TIFS  B     6     2     1                                                                                               </t>
  </si>
  <si>
    <t xml:space="preserve">TIFS  B     6     2     1     2                                                                                         </t>
  </si>
  <si>
    <t xml:space="preserve">TIFS  B     6     2     1     2     1                                                                                   </t>
  </si>
  <si>
    <t xml:space="preserve">TIFS  B     6     2     1     2     1     2                                                                             </t>
  </si>
  <si>
    <t>Recursos de Forzosa Inversión - Salud</t>
  </si>
  <si>
    <t xml:space="preserve">TIFS  B     6     2     1     2     1     2     1                                                                       </t>
  </si>
  <si>
    <t>Recursos de Forzosa Inversión - Salud:régimen Subsidiado</t>
  </si>
  <si>
    <t xml:space="preserve">TIFS  B     6     2     1     2     1     2     1     01                                                                </t>
  </si>
  <si>
    <t>Superávit Fiscal Régimen Subsidiado</t>
  </si>
  <si>
    <t>Superávit Fiscal Regimen Subsidiado</t>
  </si>
  <si>
    <t xml:space="preserve">TIFS  B     6     2     1     2     1     2     1     02                                                                </t>
  </si>
  <si>
    <t>Superávit Fiscal Rendimientos Financieros Regimen Subsidiado</t>
  </si>
  <si>
    <t>Rendimientos Subc. Regimen Subsidiado Salud</t>
  </si>
  <si>
    <t xml:space="preserve">TIFS  B     6     2     1     2     1     2     2                                                                       </t>
  </si>
  <si>
    <t>Recursos de Forzosa Inversión - Salud:pública</t>
  </si>
  <si>
    <t xml:space="preserve">TIFS  B     6     2     1     2     1     2     2     01                                                                </t>
  </si>
  <si>
    <t>Superávit Fiscal -sgp Salud Pública</t>
  </si>
  <si>
    <t>Superávit S.G.P. Salud Pública</t>
  </si>
  <si>
    <t xml:space="preserve">TIFS  B     6     2     1     2     1     2     2     02                                                                </t>
  </si>
  <si>
    <t>Superávit Fiscal - Rendimientos Financieros Sgp Salud Pública</t>
  </si>
  <si>
    <t>Rendimientos S.g.p. Salud Publica</t>
  </si>
  <si>
    <t xml:space="preserve">TIFS  B     6     2     1     2     3                                                                                   </t>
  </si>
  <si>
    <t>Otros Recursos de Forzosa Inversion Diferentes al Sgp (con Dest. Especifica)</t>
  </si>
  <si>
    <t xml:space="preserve">TIFS  B     6     2     1     2     3     01                                                                            </t>
  </si>
  <si>
    <t>Superávit Transferencia Minproteccion Social - Discapacidad</t>
  </si>
  <si>
    <t>Superávit Salud Trans. Nal-minproteccion</t>
  </si>
  <si>
    <t xml:space="preserve">TIFS  B     6     2     1     2     3     02                                                                            </t>
  </si>
  <si>
    <t>Superávit Rendimientos Fros -transf. Minproteccion Social - Adulto Mayor</t>
  </si>
  <si>
    <t xml:space="preserve">TIFS  B     6     2     1     2     3     03                                                                            </t>
  </si>
  <si>
    <t>Superávit Recursos Propios - Venta Servicios Laboratorio de Salud</t>
  </si>
  <si>
    <t xml:space="preserve">TIFS  B     6     2     1     2     3     04                                                                            </t>
  </si>
  <si>
    <t>Superávit Rendimientos Fros - Transf. Minprotección Social</t>
  </si>
  <si>
    <t xml:space="preserve">TIFS  B     6     2     1     2     3     05                                                                            </t>
  </si>
  <si>
    <t>Superávit Transf. Conv.390/04lineas Prioritarias</t>
  </si>
  <si>
    <t>Superávit Transf. Conv.390/04lineas Priorita</t>
  </si>
  <si>
    <t xml:space="preserve">TIFS  B     6     2     1     2     3     06                                                                            </t>
  </si>
  <si>
    <t>Superávit Convenio Unicef</t>
  </si>
  <si>
    <t>Convenio UNICEF</t>
  </si>
  <si>
    <t xml:space="preserve">TIFS  B     6     2     1     2     3     07                                                                            </t>
  </si>
  <si>
    <t>Superávit Salud Recursos Propios</t>
  </si>
  <si>
    <t xml:space="preserve">TIFS  B     6     2     1     2     3     08                                                                            </t>
  </si>
  <si>
    <t>Superávit Recursos Venta de Medicamentos de Control</t>
  </si>
  <si>
    <t xml:space="preserve">TIFS  B     6     2     1     2     3     09                                                                            </t>
  </si>
  <si>
    <t>Superávit Salud - Cervezas</t>
  </si>
  <si>
    <t>Superavít Salud Cervezas</t>
  </si>
  <si>
    <t xml:space="preserve">TIFS  B     6     2     1     2     3     10                                                                            </t>
  </si>
  <si>
    <t>Superávit Salud - Licores</t>
  </si>
  <si>
    <t>Superávit Salud Licores</t>
  </si>
  <si>
    <t xml:space="preserve">TIFS  B     6     2     1     2     3     11                                                                            </t>
  </si>
  <si>
    <t>Superávit Salud - Loterías</t>
  </si>
  <si>
    <t>Superávit Salud Loterías</t>
  </si>
  <si>
    <t xml:space="preserve">TIFS  B     6     3                                                                                                     </t>
  </si>
  <si>
    <t xml:space="preserve">TIFS  B     6     3     2                                                                                               </t>
  </si>
  <si>
    <t xml:space="preserve">TIFS  B     6     3     2     1                                                                                         </t>
  </si>
  <si>
    <t xml:space="preserve">TIFS  B     6     3     2     1     2                                                                                   </t>
  </si>
  <si>
    <t>Recursos de Forzosa Inversion - Salud</t>
  </si>
  <si>
    <t xml:space="preserve">TIFS  B     6     3     2     1     2     2                                                                             </t>
  </si>
  <si>
    <t>Recursos de Forzosa Inversión -salud:publica</t>
  </si>
  <si>
    <t xml:space="preserve">TIFS  B     6     3     2     1     2     2     01                                                                      </t>
  </si>
  <si>
    <t>Rvas Ley 819/03 - Sgp Salud Pública</t>
  </si>
  <si>
    <t xml:space="preserve">TIFS  B     6     3     2     1     2     3                                                                             </t>
  </si>
  <si>
    <t>Recursos de Forzosa Inversion - Salud: Prestación del Servicio a la Población Pobre No Afiliada</t>
  </si>
  <si>
    <t xml:space="preserve">TIFS  B     6     3     2     1     2     3     01                                                                      </t>
  </si>
  <si>
    <t>Rvas Ley 819/03 - Sgp Salud Oferta</t>
  </si>
  <si>
    <t xml:space="preserve">TIFS  B     6     3     2     3                                                                                         </t>
  </si>
  <si>
    <t xml:space="preserve">TIFS  B     6     3     2     3     01                                                                                  </t>
  </si>
  <si>
    <t xml:space="preserve">TIFS  B     6     3     2     3     02                                                                                  </t>
  </si>
  <si>
    <t>Rvas Ley 819/03 - Ipoconsumo de Cervezas</t>
  </si>
  <si>
    <t>Rvas Ley 819/03 - Ipoconsumo Cervezas</t>
  </si>
  <si>
    <t xml:space="preserve">TIFS  B     6     3     2     3     03                                                                                  </t>
  </si>
  <si>
    <t>Rvas Ley 819/03 - Licores e Iva Vinos</t>
  </si>
  <si>
    <t>Rvas Ley 819/03 - Part. Licores e Iva Vinos</t>
  </si>
  <si>
    <t xml:space="preserve">TIFS  B     6     3     2     3     04                                                                                  </t>
  </si>
  <si>
    <t>Rvas Ley 819/03 - Transf. Nales Minprotección</t>
  </si>
  <si>
    <t>Rvas Ley 819/03 - Transf. Nales Minproteccion</t>
  </si>
  <si>
    <t xml:space="preserve">TIFS  B     6     3     2     3     05                                                                                  </t>
  </si>
  <si>
    <t>Rvas Ley 819/03 - Loterías</t>
  </si>
  <si>
    <t>Rvas Ley 819/03 - Loterias</t>
  </si>
  <si>
    <t xml:space="preserve">TIFS  B     8                                                                                                           </t>
  </si>
  <si>
    <t xml:space="preserve">TIFS  B     8     1                                                                                                     </t>
  </si>
  <si>
    <t>Provenientes de Recursos de Libre Destinacion</t>
  </si>
  <si>
    <t>Rendimientos Fros.proven.recursos L.destinaci</t>
  </si>
  <si>
    <t xml:space="preserve">TIFS  B     8     2                                                                                                     </t>
  </si>
  <si>
    <t xml:space="preserve">TIFS  B     8     2     1                                                                                               </t>
  </si>
  <si>
    <t xml:space="preserve">TIFS  B     8     2     1     2                                                                                         </t>
  </si>
  <si>
    <t>Provenientes de Recursos Sgp con Destinacion Especifica- Salud</t>
  </si>
  <si>
    <t xml:space="preserve">TIFS  B     8     2     1     2     1                                                                                   </t>
  </si>
  <si>
    <t>Provenientes de Recursos Sgp con Destinacion Especifica- Salud Regimen Subsidiado</t>
  </si>
  <si>
    <t xml:space="preserve">TIFS  B     8     2     1     2     2                                                                                   </t>
  </si>
  <si>
    <t>Provenientes de Recursos Sgp con Destinacion Especifica -salud Pùblica</t>
  </si>
  <si>
    <t xml:space="preserve">TIFS  B     8     2     1     2     3                                                                                   </t>
  </si>
  <si>
    <t>Provenientes de Recursos Sgp con Destinacion Especifica-salud Servicios a la Poblacion Pobre No Afiliada</t>
  </si>
  <si>
    <t>Rendimientos S.g.p.dest Espec.salud Servicios</t>
  </si>
  <si>
    <t xml:space="preserve">TIFS  B     8     2     3                                                                                               </t>
  </si>
  <si>
    <t>Otros Recursos Diferentes al Sgp con Destinacion Especifica</t>
  </si>
  <si>
    <t xml:space="preserve">TIFS  B     8     2     3     1                                                                                         </t>
  </si>
  <si>
    <t>Provenientes de Loterias</t>
  </si>
  <si>
    <t xml:space="preserve">TIFS  B     8     2     3     10                                                                                        </t>
  </si>
  <si>
    <t>Provenientes de Recursos Destino a Desplazados</t>
  </si>
  <si>
    <t>Transf. Min. Protección Social Desplazados</t>
  </si>
  <si>
    <t xml:space="preserve">TIFS  B     8     2     3     11                                                                                        </t>
  </si>
  <si>
    <t>Provenientes de Recursos Destino Psicosocial Desplazados</t>
  </si>
  <si>
    <t xml:space="preserve">TIFS  B     8     2     3     12                                                                                        </t>
  </si>
  <si>
    <t>Provenientes de Recursos Destino Atencion Prioritaria en Salud-conv.390</t>
  </si>
  <si>
    <t xml:space="preserve">TIFS  B     8     2     3     13                                                                                        </t>
  </si>
  <si>
    <t>Provenientes de Recursos Destino Adulto Mayor</t>
  </si>
  <si>
    <t xml:space="preserve">TIFS  B     8     2     3     2                                                                                         </t>
  </si>
  <si>
    <t>Provenientes de Iva Cervezas</t>
  </si>
  <si>
    <t xml:space="preserve">TIFS  B     8     2     3     3                                                                                         </t>
  </si>
  <si>
    <t>Provenientes de Iva Licores</t>
  </si>
  <si>
    <t xml:space="preserve">TIFS  B     8     2     3     4                                                                                         </t>
  </si>
  <si>
    <t>Provenientes de Venta de Medicamentos de Control</t>
  </si>
  <si>
    <t xml:space="preserve">TIFS  B     8     2     3     5                                                                                         </t>
  </si>
  <si>
    <t>Provenientes de Juegos de Suerte y Azar Novedosos</t>
  </si>
  <si>
    <t xml:space="preserve">TIFS  B     8     2     3     6                                                                                         </t>
  </si>
  <si>
    <t>Provenientes de Licores 8% Dcto 127 de 2010</t>
  </si>
  <si>
    <t xml:space="preserve">TIFS  B     8     2     3     7                                                                                         </t>
  </si>
  <si>
    <t>Provenientes de Cigarrillos 21% Dcto 127 de 2010</t>
  </si>
  <si>
    <t xml:space="preserve">TIFS  B     8     2     3     8                                                                                         </t>
  </si>
  <si>
    <t xml:space="preserve">TIFS  B     8     2     3     9                                                                                         </t>
  </si>
  <si>
    <t>Provenientes de Recursos Destino a Discapacidad</t>
  </si>
  <si>
    <t>Minprotección Social Discapacidad</t>
  </si>
  <si>
    <t xml:space="preserve">TE                                                                                                                      </t>
  </si>
  <si>
    <t>TOTAL ESTABLECIMIENTOS PUBLICOS  DEPARTAMENTALES</t>
  </si>
  <si>
    <t xml:space="preserve">TE    1                                                                                                                 </t>
  </si>
  <si>
    <t>INFIHUILA</t>
  </si>
  <si>
    <t xml:space="preserve">TE    1     1                                                                                                           </t>
  </si>
  <si>
    <t>Ingresos Corrientes</t>
  </si>
  <si>
    <t xml:space="preserve">TE    1     1     1                                                                                                     </t>
  </si>
  <si>
    <t>Ingresos No Tributarios</t>
  </si>
  <si>
    <t xml:space="preserve">TE    1     1     1     1                                                                                               </t>
  </si>
  <si>
    <t>Ingresos Propios INFIHUILA</t>
  </si>
  <si>
    <t xml:space="preserve">TE    1     1     1     10                                                                                              </t>
  </si>
  <si>
    <t>Descuentos de Actas</t>
  </si>
  <si>
    <t xml:space="preserve">TE    1     1     1     11                                                                                              </t>
  </si>
  <si>
    <t>Amortizacion de Creditos de Mediano y Largo Plazo</t>
  </si>
  <si>
    <t xml:space="preserve">TE    1     1     1     2                                                                                               </t>
  </si>
  <si>
    <t>Aporte de Otras Entidades</t>
  </si>
  <si>
    <t xml:space="preserve">TE    1     1     1     3                                                                                               </t>
  </si>
  <si>
    <t xml:space="preserve">TE    1     1     1     4                                                                                               </t>
  </si>
  <si>
    <t>Otros Ingresos</t>
  </si>
  <si>
    <t xml:space="preserve">TE    1     1     1     8                                                                                               </t>
  </si>
  <si>
    <t>Intereses Credito Fomento</t>
  </si>
  <si>
    <t xml:space="preserve">TE    1     1     1     9                                                                                               </t>
  </si>
  <si>
    <t>Intereses Credito Tesoreria</t>
  </si>
  <si>
    <t xml:space="preserve">TE    1     2                                                                                                           </t>
  </si>
  <si>
    <t>Recursos de Capital</t>
  </si>
  <si>
    <t xml:space="preserve">TE    1     2     1                                                                                                     </t>
  </si>
  <si>
    <t xml:space="preserve">TE    1     2     1     1                                                                                               </t>
  </si>
  <si>
    <t>Recuperacion de Cartera</t>
  </si>
  <si>
    <t xml:space="preserve">TE    1     2     1     2                                                                                               </t>
  </si>
  <si>
    <t>Excedentes Financieros</t>
  </si>
  <si>
    <t xml:space="preserve">TE    1     2     1     3                                                                                               </t>
  </si>
  <si>
    <t>Cancelacion de Reservas</t>
  </si>
  <si>
    <t xml:space="preserve">TE    1     2     1     4                                                                                               </t>
  </si>
  <si>
    <t xml:space="preserve">TE    1     2     1     5                                                                                               </t>
  </si>
  <si>
    <t>Otros Recursos del Balance</t>
  </si>
  <si>
    <t xml:space="preserve">TE    1     2     2                                                                                                     </t>
  </si>
  <si>
    <t>Rendimientos por Operaciones Financieras y Servicios Financieros</t>
  </si>
  <si>
    <t xml:space="preserve">TE    1     2     2     1                                                                                               </t>
  </si>
  <si>
    <t xml:space="preserve">TE    1     2     2     2                                                                                               </t>
  </si>
  <si>
    <t>Dividendos y Participaciones</t>
  </si>
  <si>
    <t xml:space="preserve">TE    1     2     2     3                                                                                               </t>
  </si>
  <si>
    <t>Servicios Financieros</t>
  </si>
  <si>
    <t xml:space="preserve">TE    2                                                                                                                 </t>
  </si>
  <si>
    <t>INSTITUTO DE TRANSPORTES Y TRANSITO DEL HUILA</t>
  </si>
  <si>
    <t xml:space="preserve">TE    2     1                                                                                                           </t>
  </si>
  <si>
    <t xml:space="preserve">TE    2     1     1                                                                                                     </t>
  </si>
  <si>
    <t xml:space="preserve">TE    2     1     1     1                                                                                               </t>
  </si>
  <si>
    <t>Recursos Propios Transporte y Transito</t>
  </si>
  <si>
    <t xml:space="preserve">TE    2     1     1     2                                                                                               </t>
  </si>
  <si>
    <t xml:space="preserve">TE    2     1     1     3                                                                                               </t>
  </si>
  <si>
    <t xml:space="preserve">TE    2     1     1     4                                                                                               </t>
  </si>
  <si>
    <t xml:space="preserve">TE    2     1     1     5                                                                                               </t>
  </si>
  <si>
    <t xml:space="preserve">TE    2     1     1     5     01                                                                                        </t>
  </si>
  <si>
    <t>Otras Rentas Contractuales</t>
  </si>
  <si>
    <t xml:space="preserve">TE    2     1     1     5     01    01                                                                                  </t>
  </si>
  <si>
    <t>Contratos Interadministrativos con el Departamento del Huila</t>
  </si>
  <si>
    <t xml:space="preserve">TE    2     2                                                                                                           </t>
  </si>
  <si>
    <t xml:space="preserve">TE    2     2     1                                                                                                     </t>
  </si>
  <si>
    <t xml:space="preserve">TE    2     2     1     1                                                                                               </t>
  </si>
  <si>
    <t xml:space="preserve">TE    2     2     1     2                                                                                               </t>
  </si>
  <si>
    <t xml:space="preserve">TE    2     2     1     3                                                                                               </t>
  </si>
  <si>
    <t xml:space="preserve">TE    2     2     1     4                                                                                               </t>
  </si>
  <si>
    <t xml:space="preserve">TE    2     2     1     5                                                                                               </t>
  </si>
  <si>
    <t xml:space="preserve">TE    2     2     1     6                                                                                               </t>
  </si>
  <si>
    <t>Recursos que Financian Reservas Presupuestales Excepcionales (ley 819 de 2003)</t>
  </si>
  <si>
    <t xml:space="preserve">TE    2     2     2                                                                                                     </t>
  </si>
  <si>
    <t xml:space="preserve">TE    2     2     2     1                                                                                               </t>
  </si>
  <si>
    <t xml:space="preserve">TE    2     2     2     2                                                                                               </t>
  </si>
  <si>
    <t xml:space="preserve">TE    2     2     2     3                                                                                               </t>
  </si>
  <si>
    <t xml:space="preserve">TE    3                                                                                                                 </t>
  </si>
  <si>
    <t>INDERHUILA</t>
  </si>
  <si>
    <t xml:space="preserve">TE    3     1                                                                                                           </t>
  </si>
  <si>
    <t xml:space="preserve">TE    3     1     1                                                                                                     </t>
  </si>
  <si>
    <t xml:space="preserve">TE    3     1     1     15                                                                                              </t>
  </si>
  <si>
    <t xml:space="preserve">TE    3     1     1     15    2                                                                                         </t>
  </si>
  <si>
    <t>Iva Licores Deportes</t>
  </si>
  <si>
    <t xml:space="preserve">TE    3     1     1     15    2     1                                                                                   </t>
  </si>
  <si>
    <t>Iva Licores de Produccion Extranjera</t>
  </si>
  <si>
    <t>Ingresos Propios Inderhuila</t>
  </si>
  <si>
    <t xml:space="preserve">TE    3     1     1     15    2     2                                                                                   </t>
  </si>
  <si>
    <t>Iva Licores de Produccion Nacional</t>
  </si>
  <si>
    <t xml:space="preserve">TE    3     1     1     15    2     3                                                                                   </t>
  </si>
  <si>
    <t xml:space="preserve">TE    3     1     1     19                                                                                              </t>
  </si>
  <si>
    <t>Impuesto al Consumo de Cigarrillos y Tabaco Destino Deportes Ley 181/95</t>
  </si>
  <si>
    <t xml:space="preserve">TE    3     1     1     19    1                                                                                         </t>
  </si>
  <si>
    <t>Impuesto al Consumo de Cigarrillos y Tabaco- De Produccion Nacional</t>
  </si>
  <si>
    <t xml:space="preserve">TE    3     1     1     19    2                                                                                         </t>
  </si>
  <si>
    <t>Impuesto al Consumo de Cigarrillos y Tabaco - De Produccion Extranjera</t>
  </si>
  <si>
    <t xml:space="preserve">TE    3     1     1     28                                                                                              </t>
  </si>
  <si>
    <t xml:space="preserve">TE    3     1     1     28    5                                                                                         </t>
  </si>
  <si>
    <t xml:space="preserve">TE    3     1     2                                                                                                     </t>
  </si>
  <si>
    <t xml:space="preserve">TE    3     1     2     5                                                                                               </t>
  </si>
  <si>
    <t xml:space="preserve">TE    3     1     2     5     3                                                                                         </t>
  </si>
  <si>
    <t xml:space="preserve">TE    3     1     2     5     3     01                                                                                  </t>
  </si>
  <si>
    <t>Convenio No.060 de 2011 Dpto del Huila - Centros de Educación Física</t>
  </si>
  <si>
    <t xml:space="preserve">TE    3     1     2     5     3     02                                                                                  </t>
  </si>
  <si>
    <t>Convenio No.053 de 2011 Dpto del Huila - Estrategia Golypaz</t>
  </si>
  <si>
    <t xml:space="preserve">TE    3     1     2     5     3     03                                                                                  </t>
  </si>
  <si>
    <t>Convenio 373 de 2011, Departamento del Huila - Apoyo al Deporte, la Educación Física, Aprovechamiento del Tiempo Libre, Construcciòn y Mejoramiento de la Infraestructura Deportiva en el Departamento.</t>
  </si>
  <si>
    <t xml:space="preserve">TE    3     1     2     5     3     04                                                                                  </t>
  </si>
  <si>
    <t>Convenio 112 de 2011, Departamento del Huila - Apoyo al Deporte, la Educación Fisica Aprovechamiento del Tiempo Libre, Construcción y Mejoramiento de la Infraestructura Deportiva en el Departamento</t>
  </si>
  <si>
    <t xml:space="preserve">TE    3     1     2     6                                                                                               </t>
  </si>
  <si>
    <t xml:space="preserve">TE    3     1     2     6     2                                                                                         </t>
  </si>
  <si>
    <t xml:space="preserve">TE    3     1     2     6     2     1                                                                                   </t>
  </si>
  <si>
    <t xml:space="preserve">TE    3     1     2     6     2     1     5                                                                             </t>
  </si>
  <si>
    <t xml:space="preserve">TE    3     1     2     6     2     1     5     1                                                                       </t>
  </si>
  <si>
    <t>Iva Telefonia Celular- Deportes</t>
  </si>
  <si>
    <t xml:space="preserve">TE    3     1     2     6     2     1     8                                                                             </t>
  </si>
  <si>
    <t xml:space="preserve">TE    3     1     2     6     2     1     8     03                                                                      </t>
  </si>
  <si>
    <t xml:space="preserve">TE    3     1     2     6     2     1     8     03    01                                                                </t>
  </si>
  <si>
    <t>Coldeportes - Huila Activo y Saludable</t>
  </si>
  <si>
    <t xml:space="preserve">TE    3     1     2     6     2     1     8     03    02                                                                </t>
  </si>
  <si>
    <t>Coldeportes - Conv.201 - Discapacidad y Adulto Mayor</t>
  </si>
  <si>
    <t xml:space="preserve">TE    3     1     2     6     2     1     8     03    03                                                                </t>
  </si>
  <si>
    <t>Coldeportes - Conv.216 - Juegos Intercolegiados</t>
  </si>
  <si>
    <t xml:space="preserve">TE    3     2                                                                                                           </t>
  </si>
  <si>
    <t xml:space="preserve">TE    3     2     1                                                                                                     </t>
  </si>
  <si>
    <t xml:space="preserve">TE    3     2     1     1                                                                                               </t>
  </si>
  <si>
    <t xml:space="preserve">TE    3     2     1     2                                                                                               </t>
  </si>
  <si>
    <t xml:space="preserve">TE    3     2     1     3                                                                                               </t>
  </si>
  <si>
    <t xml:space="preserve">TE    3     2     1     4                                                                                               </t>
  </si>
  <si>
    <t xml:space="preserve">TE    3     2     1     5                                                                                               </t>
  </si>
  <si>
    <t xml:space="preserve">TE    3     2     1     6                                                                                               </t>
  </si>
  <si>
    <t>Superávit Fiscal</t>
  </si>
  <si>
    <t xml:space="preserve">TE    3     2     1     6     1                                                                                         </t>
  </si>
  <si>
    <t>Superávit Fiscal Telefonía Móvil</t>
  </si>
  <si>
    <t xml:space="preserve">TE    3     2     1     6     2                                                                                         </t>
  </si>
  <si>
    <t>Superávit Fiscal Iva Licores - Deporte</t>
  </si>
  <si>
    <t xml:space="preserve">TE    3     2     1     6     3                                                                                         </t>
  </si>
  <si>
    <t>Superávit Fiscal Consumo de Cigarrillos - Deportes</t>
  </si>
  <si>
    <t xml:space="preserve">TE    3     2     1     6     4                                                                                         </t>
  </si>
  <si>
    <t>Superávit Fiscal Estampilla Prodesarrollo - Destino Deporte</t>
  </si>
  <si>
    <t xml:space="preserve">TE    3     2     2                                                                                                     </t>
  </si>
  <si>
    <t xml:space="preserve">TE    3     2     2     1                                                                                               </t>
  </si>
  <si>
    <t xml:space="preserve">TE    3     2     2     2                                                                                               </t>
  </si>
  <si>
    <t xml:space="preserve">TE    3     2     2     3                                                                                               </t>
  </si>
  <si>
    <t xml:space="preserve">TE    4                                                                                                                 </t>
  </si>
  <si>
    <t>FONVIHUILA</t>
  </si>
  <si>
    <t xml:space="preserve">TE    4     1                                                                                                           </t>
  </si>
  <si>
    <t xml:space="preserve">TE    4     1     1                                                                                                     </t>
  </si>
  <si>
    <t xml:space="preserve">TE    4     1     1     1                                                                                               </t>
  </si>
  <si>
    <t>Recursos Propios Fonvihuila</t>
  </si>
  <si>
    <t xml:space="preserve">TE    4     1     1     12                                                                                              </t>
  </si>
  <si>
    <t>Transferencias del Departamento</t>
  </si>
  <si>
    <t xml:space="preserve">TE    4     1     1     13                                                                                              </t>
  </si>
  <si>
    <t>Transferencias del Departamento - Proyectos de Inversión</t>
  </si>
  <si>
    <t xml:space="preserve">TE    4     1     1     2                                                                                               </t>
  </si>
  <si>
    <t xml:space="preserve">TE    4     1     1     3                                                                                               </t>
  </si>
  <si>
    <t xml:space="preserve">TE    4     1     1     4                                                                                               </t>
  </si>
  <si>
    <t xml:space="preserve">TE    4     2                                                                                                           </t>
  </si>
  <si>
    <t xml:space="preserve">TE    4     2     1                                                                                                     </t>
  </si>
  <si>
    <t xml:space="preserve">TE    4     2     1     1                                                                                               </t>
  </si>
  <si>
    <t xml:space="preserve">TE    4     2     1     2                                                                                               </t>
  </si>
  <si>
    <t xml:space="preserve">TE    4     2     1     3                                                                                               </t>
  </si>
  <si>
    <t xml:space="preserve">TE    4     2     1     4                                                                                               </t>
  </si>
  <si>
    <t xml:space="preserve">TE    4     2     1     5                                                                                               </t>
  </si>
  <si>
    <t xml:space="preserve">TE    4     2     1     6                                                                                               </t>
  </si>
  <si>
    <t xml:space="preserve">TE    4     2     2                                                                                                     </t>
  </si>
  <si>
    <t xml:space="preserve">TE    4     2     2     1                                                                                               </t>
  </si>
  <si>
    <t xml:space="preserve">TE    4     2     2     2                                                                                               </t>
  </si>
  <si>
    <t xml:space="preserve">TE    4     2     2     3                                                                                               </t>
  </si>
  <si>
    <t>DETALLE DE LOS GASTOS</t>
  </si>
  <si>
    <t>APROPIACION INICIAL</t>
  </si>
  <si>
    <t>CREDITOS</t>
  </si>
  <si>
    <t>CONTRACREDITOS</t>
  </si>
  <si>
    <t>REDUCCION</t>
  </si>
  <si>
    <t>APROPIACION DEFINITIVA</t>
  </si>
  <si>
    <t>PRESUPUESTO COMPROMETIDO</t>
  </si>
  <si>
    <t>PRESUPUESTO POR EJECUTAR</t>
  </si>
  <si>
    <t>ASAMBLEA DEPARTAMENTAL</t>
  </si>
  <si>
    <t>Gastos de Personal</t>
  </si>
  <si>
    <t>Gastos Generales</t>
  </si>
  <si>
    <t>NIVEL CENTRAL</t>
  </si>
  <si>
    <t>Servicio Deuda</t>
  </si>
  <si>
    <t>Aportes fonpet +pasivo pensional</t>
  </si>
  <si>
    <t>Inversión</t>
  </si>
  <si>
    <t>FONDO DEPARTAMENTAL DE SALUD</t>
  </si>
  <si>
    <t>FONDO DEPARTAMENTAL DE EDUCACION</t>
  </si>
  <si>
    <t>ESTABLECIMIENTOS PUBLICOS</t>
  </si>
  <si>
    <t xml:space="preserve">Comercialización y/o producción </t>
  </si>
  <si>
    <t>CONTRALORIA DEPARTAMENTAL</t>
  </si>
  <si>
    <t>TOTAL GASTOS</t>
  </si>
  <si>
    <t>SUPERAVIT Y/O DEFICIT PRESUPUESTAL</t>
  </si>
  <si>
    <t>AURA JADEYI CASTAÑEDA TOVAR</t>
  </si>
  <si>
    <t>EBERT BARRERA ALVAREZ</t>
  </si>
  <si>
    <t>Secretaria de Hacienda</t>
  </si>
  <si>
    <t>Profesional Especializado - Area Financiera</t>
  </si>
  <si>
    <t>TI    B     5</t>
  </si>
  <si>
    <t>TI    B     5    1</t>
  </si>
  <si>
    <t>Recuperacion de cartera (diferente a tributo)</t>
  </si>
  <si>
    <t>Rec. Cartera por créditos concedidos - Fonsahuila</t>
  </si>
  <si>
    <t>DESCRIPCION ESTRUCTURA</t>
  </si>
  <si>
    <t>Pago Deficit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</si>
</sst>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26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0"/>
    <xf numFmtId="0" fontId="1" fillId="0" borderId="0"/>
  </cellStyleXfs>
  <cellXfs count="180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4" fillId="0" borderId="0" xfId="0" applyFont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/>
    <xf numFmtId="4" fontId="4" fillId="0" borderId="3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5" fillId="0" borderId="0" xfId="0" applyNumberFormat="1" applyFont="1" applyFill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5" fillId="0" borderId="0" xfId="0" applyFont="1" applyFill="1"/>
    <xf numFmtId="0" fontId="1" fillId="0" borderId="2" xfId="0" applyFont="1" applyFill="1" applyBorder="1"/>
    <xf numFmtId="4" fontId="7" fillId="0" borderId="0" xfId="0" applyNumberFormat="1" applyFont="1"/>
    <xf numFmtId="0" fontId="2" fillId="0" borderId="2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3" borderId="0" xfId="0" applyFill="1"/>
    <xf numFmtId="4" fontId="0" fillId="3" borderId="0" xfId="0" applyNumberFormat="1" applyFill="1"/>
    <xf numFmtId="4" fontId="0" fillId="3" borderId="0" xfId="0" applyNumberFormat="1" applyFill="1" applyAlignment="1">
      <alignment horizontal="centerContinuous"/>
    </xf>
    <xf numFmtId="0" fontId="8" fillId="3" borderId="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center"/>
    </xf>
    <xf numFmtId="0" fontId="2" fillId="3" borderId="0" xfId="3" applyFont="1" applyFill="1" applyBorder="1"/>
    <xf numFmtId="164" fontId="7" fillId="3" borderId="0" xfId="3" applyNumberFormat="1" applyFont="1" applyFill="1" applyBorder="1"/>
    <xf numFmtId="164" fontId="9" fillId="3" borderId="0" xfId="3" applyNumberFormat="1" applyFont="1" applyFill="1" applyBorder="1" applyAlignment="1">
      <alignment horizontal="center"/>
    </xf>
    <xf numFmtId="0" fontId="8" fillId="3" borderId="0" xfId="3" applyFont="1" applyFill="1" applyBorder="1"/>
    <xf numFmtId="164" fontId="10" fillId="3" borderId="0" xfId="3" applyNumberFormat="1" applyFont="1" applyFill="1" applyBorder="1"/>
    <xf numFmtId="41" fontId="7" fillId="3" borderId="0" xfId="1" applyNumberFormat="1" applyFont="1" applyFill="1" applyBorder="1"/>
    <xf numFmtId="164" fontId="7" fillId="3" borderId="6" xfId="3" applyNumberFormat="1" applyFont="1" applyFill="1" applyBorder="1"/>
    <xf numFmtId="0" fontId="7" fillId="3" borderId="0" xfId="3" applyFont="1" applyFill="1" applyBorder="1"/>
    <xf numFmtId="164" fontId="2" fillId="3" borderId="0" xfId="1" applyNumberFormat="1" applyFont="1" applyFill="1" applyBorder="1"/>
    <xf numFmtId="164" fontId="11" fillId="3" borderId="0" xfId="3" applyNumberFormat="1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Continuous"/>
    </xf>
    <xf numFmtId="0" fontId="1" fillId="0" borderId="8" xfId="0" applyFont="1" applyFill="1" applyBorder="1"/>
    <xf numFmtId="0" fontId="1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" fillId="3" borderId="12" xfId="4" applyFill="1" applyBorder="1"/>
    <xf numFmtId="4" fontId="1" fillId="3" borderId="12" xfId="4" applyNumberFormat="1" applyFill="1" applyBorder="1"/>
    <xf numFmtId="0" fontId="1" fillId="3" borderId="13" xfId="4" applyFill="1" applyBorder="1"/>
    <xf numFmtId="0" fontId="2" fillId="3" borderId="12" xfId="2" applyFont="1" applyFill="1" applyBorder="1" applyAlignment="1">
      <alignment vertical="center"/>
    </xf>
    <xf numFmtId="0" fontId="2" fillId="3" borderId="12" xfId="4" applyFont="1" applyFill="1" applyBorder="1"/>
    <xf numFmtId="4" fontId="2" fillId="3" borderId="12" xfId="4" applyNumberFormat="1" applyFont="1" applyFill="1" applyBorder="1"/>
    <xf numFmtId="0" fontId="14" fillId="3" borderId="14" xfId="4" applyFont="1" applyFill="1" applyBorder="1" applyAlignment="1">
      <alignment horizontal="centerContinuous"/>
    </xf>
    <xf numFmtId="0" fontId="14" fillId="3" borderId="15" xfId="4" applyFont="1" applyFill="1" applyBorder="1" applyAlignment="1">
      <alignment horizontal="centerContinuous"/>
    </xf>
    <xf numFmtId="0" fontId="4" fillId="3" borderId="16" xfId="4" applyFont="1" applyFill="1" applyBorder="1"/>
    <xf numFmtId="4" fontId="4" fillId="3" borderId="16" xfId="4" applyNumberFormat="1" applyFont="1" applyFill="1" applyBorder="1"/>
    <xf numFmtId="4" fontId="1" fillId="3" borderId="13" xfId="4" applyNumberFormat="1" applyFill="1" applyBorder="1"/>
    <xf numFmtId="0" fontId="1" fillId="3" borderId="11" xfId="4" applyFill="1" applyBorder="1"/>
    <xf numFmtId="4" fontId="1" fillId="3" borderId="11" xfId="4" applyNumberFormat="1" applyFill="1" applyBorder="1"/>
    <xf numFmtId="0" fontId="8" fillId="3" borderId="2" xfId="2" applyFont="1" applyFill="1" applyBorder="1" applyAlignment="1">
      <alignment horizontal="justify" vertical="justify" wrapText="1"/>
    </xf>
    <xf numFmtId="0" fontId="1" fillId="3" borderId="1" xfId="4" applyFill="1" applyBorder="1"/>
    <xf numFmtId="4" fontId="1" fillId="3" borderId="1" xfId="4" applyNumberFormat="1" applyFill="1" applyBorder="1"/>
    <xf numFmtId="0" fontId="4" fillId="3" borderId="2" xfId="2" applyFont="1" applyFill="1" applyBorder="1" applyAlignment="1">
      <alignment horizontal="justify" vertical="justify" wrapText="1"/>
    </xf>
    <xf numFmtId="0" fontId="2" fillId="3" borderId="2" xfId="2" applyFont="1" applyFill="1" applyBorder="1" applyAlignment="1">
      <alignment horizontal="justify" vertical="justify" wrapText="1"/>
    </xf>
    <xf numFmtId="0" fontId="4" fillId="3" borderId="1" xfId="4" applyFont="1" applyFill="1" applyBorder="1"/>
    <xf numFmtId="4" fontId="4" fillId="3" borderId="1" xfId="4" applyNumberFormat="1" applyFont="1" applyFill="1" applyBorder="1"/>
    <xf numFmtId="0" fontId="1" fillId="3" borderId="2" xfId="2" applyFont="1" applyFill="1" applyBorder="1" applyAlignment="1">
      <alignment horizontal="justify" vertical="justify" wrapText="1"/>
    </xf>
    <xf numFmtId="0" fontId="12" fillId="3" borderId="2" xfId="2" applyFont="1" applyFill="1" applyBorder="1" applyAlignment="1">
      <alignment horizontal="justify" vertical="justify" wrapText="1"/>
    </xf>
    <xf numFmtId="0" fontId="13" fillId="3" borderId="2" xfId="2" applyFont="1" applyFill="1" applyBorder="1" applyAlignment="1">
      <alignment horizontal="justify" vertical="justify" wrapText="1"/>
    </xf>
    <xf numFmtId="0" fontId="2" fillId="3" borderId="5" xfId="4" applyFont="1" applyFill="1" applyBorder="1"/>
    <xf numFmtId="4" fontId="2" fillId="3" borderId="5" xfId="4" applyNumberFormat="1" applyFont="1" applyFill="1" applyBorder="1"/>
    <xf numFmtId="0" fontId="2" fillId="0" borderId="1" xfId="0" applyFont="1" applyFill="1" applyBorder="1" applyAlignment="1">
      <alignment horizontal="justify" vertical="justify" wrapText="1"/>
    </xf>
    <xf numFmtId="0" fontId="4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 wrapText="1"/>
    </xf>
    <xf numFmtId="0" fontId="1" fillId="0" borderId="9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1" fillId="0" borderId="5" xfId="0" applyFont="1" applyFill="1" applyBorder="1" applyAlignment="1">
      <alignment horizontal="justify" vertical="justify" wrapText="1"/>
    </xf>
    <xf numFmtId="0" fontId="1" fillId="3" borderId="10" xfId="4" applyFill="1" applyBorder="1" applyAlignment="1">
      <alignment horizontal="justify" vertical="justify" wrapText="1"/>
    </xf>
    <xf numFmtId="0" fontId="2" fillId="3" borderId="4" xfId="2" applyFont="1" applyFill="1" applyBorder="1" applyAlignment="1">
      <alignment horizontal="justify" vertical="justify" wrapText="1"/>
    </xf>
    <xf numFmtId="4" fontId="15" fillId="3" borderId="1" xfId="4" applyNumberFormat="1" applyFont="1" applyFill="1" applyBorder="1"/>
    <xf numFmtId="0" fontId="1" fillId="3" borderId="17" xfId="4" applyFont="1" applyFill="1" applyBorder="1"/>
    <xf numFmtId="0" fontId="1" fillId="3" borderId="0" xfId="4" applyFont="1" applyFill="1" applyBorder="1"/>
    <xf numFmtId="4" fontId="1" fillId="3" borderId="0" xfId="4" applyNumberFormat="1" applyFont="1" applyFill="1" applyBorder="1"/>
    <xf numFmtId="4" fontId="1" fillId="3" borderId="17" xfId="4" applyNumberFormat="1" applyFont="1" applyFill="1" applyBorder="1"/>
    <xf numFmtId="0" fontId="1" fillId="3" borderId="0" xfId="0" applyFont="1" applyFill="1"/>
    <xf numFmtId="4" fontId="1" fillId="3" borderId="0" xfId="0" applyNumberFormat="1" applyFont="1" applyFill="1"/>
    <xf numFmtId="4" fontId="7" fillId="3" borderId="0" xfId="0" applyNumberFormat="1" applyFont="1" applyFill="1"/>
    <xf numFmtId="0" fontId="2" fillId="3" borderId="0" xfId="4" applyFont="1" applyFill="1" applyBorder="1"/>
    <xf numFmtId="4" fontId="2" fillId="3" borderId="0" xfId="4" applyNumberFormat="1" applyFont="1" applyFill="1" applyBorder="1"/>
    <xf numFmtId="0" fontId="7" fillId="3" borderId="0" xfId="4" applyFont="1" applyFill="1" applyBorder="1"/>
    <xf numFmtId="4" fontId="7" fillId="3" borderId="0" xfId="4" applyNumberFormat="1" applyFont="1" applyFill="1" applyBorder="1"/>
    <xf numFmtId="4" fontId="16" fillId="0" borderId="18" xfId="0" applyNumberFormat="1" applyFont="1" applyFill="1" applyBorder="1"/>
    <xf numFmtId="4" fontId="16" fillId="0" borderId="19" xfId="0" applyNumberFormat="1" applyFont="1" applyFill="1" applyBorder="1"/>
    <xf numFmtId="4" fontId="16" fillId="0" borderId="20" xfId="0" applyNumberFormat="1" applyFont="1" applyFill="1" applyBorder="1"/>
    <xf numFmtId="4" fontId="16" fillId="0" borderId="17" xfId="0" applyNumberFormat="1" applyFont="1" applyFill="1" applyBorder="1"/>
    <xf numFmtId="4" fontId="16" fillId="0" borderId="14" xfId="0" applyNumberFormat="1" applyFont="1" applyFill="1" applyBorder="1"/>
    <xf numFmtId="4" fontId="16" fillId="0" borderId="0" xfId="0" applyNumberFormat="1" applyFont="1" applyFill="1"/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Continuous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justify" wrapText="1"/>
    </xf>
    <xf numFmtId="4" fontId="16" fillId="0" borderId="24" xfId="0" applyNumberFormat="1" applyFont="1" applyFill="1" applyBorder="1" applyAlignment="1">
      <alignment horizontal="center" vertical="justify" wrapText="1"/>
    </xf>
    <xf numFmtId="4" fontId="16" fillId="0" borderId="25" xfId="0" applyNumberFormat="1" applyFont="1" applyFill="1" applyBorder="1" applyAlignment="1">
      <alignment horizontal="center" vertical="justify" wrapText="1"/>
    </xf>
    <xf numFmtId="4" fontId="16" fillId="0" borderId="21" xfId="0" applyNumberFormat="1" applyFont="1" applyFill="1" applyBorder="1" applyAlignment="1">
      <alignment horizontal="center" vertical="justify" wrapText="1"/>
    </xf>
    <xf numFmtId="4" fontId="16" fillId="0" borderId="22" xfId="0" applyNumberFormat="1" applyFont="1" applyFill="1" applyBorder="1" applyAlignment="1">
      <alignment horizontal="center" vertical="justify" wrapText="1"/>
    </xf>
    <xf numFmtId="4" fontId="16" fillId="0" borderId="23" xfId="0" applyNumberFormat="1" applyFont="1" applyFill="1" applyBorder="1" applyAlignment="1">
      <alignment horizontal="center" vertical="justify" wrapText="1"/>
    </xf>
    <xf numFmtId="4" fontId="16" fillId="0" borderId="14" xfId="0" applyNumberFormat="1" applyFont="1" applyFill="1" applyBorder="1" applyAlignment="1">
      <alignment horizontal="center" vertical="justify" wrapText="1"/>
    </xf>
    <xf numFmtId="4" fontId="16" fillId="0" borderId="17" xfId="0" applyNumberFormat="1" applyFont="1" applyFill="1" applyBorder="1" applyAlignment="1">
      <alignment horizontal="center" vertical="justify" wrapText="1"/>
    </xf>
    <xf numFmtId="4" fontId="16" fillId="0" borderId="15" xfId="0" applyNumberFormat="1" applyFont="1" applyFill="1" applyBorder="1" applyAlignment="1">
      <alignment horizontal="center" vertical="justify" wrapText="1"/>
    </xf>
    <xf numFmtId="4" fontId="16" fillId="0" borderId="12" xfId="0" applyNumberFormat="1" applyFont="1" applyFill="1" applyBorder="1" applyAlignment="1">
      <alignment horizontal="center" vertical="justify" wrapText="1"/>
    </xf>
    <xf numFmtId="4" fontId="16" fillId="0" borderId="0" xfId="0" applyNumberFormat="1" applyFont="1" applyFill="1" applyBorder="1" applyAlignment="1">
      <alignment horizontal="center" vertical="justify" wrapText="1"/>
    </xf>
    <xf numFmtId="4" fontId="16" fillId="0" borderId="26" xfId="0" applyNumberFormat="1" applyFont="1" applyFill="1" applyBorder="1" applyAlignment="1">
      <alignment horizontal="center" vertical="justify" wrapText="1"/>
    </xf>
    <xf numFmtId="4" fontId="16" fillId="0" borderId="27" xfId="0" applyNumberFormat="1" applyFont="1" applyFill="1" applyBorder="1" applyAlignment="1">
      <alignment horizontal="center" vertical="justify" wrapText="1"/>
    </xf>
    <xf numFmtId="4" fontId="16" fillId="0" borderId="28" xfId="0" applyNumberFormat="1" applyFont="1" applyFill="1" applyBorder="1" applyAlignment="1">
      <alignment horizontal="center" vertical="justify" wrapText="1"/>
    </xf>
    <xf numFmtId="4" fontId="16" fillId="0" borderId="20" xfId="0" applyNumberFormat="1" applyFont="1" applyFill="1" applyBorder="1" applyAlignment="1">
      <alignment horizontal="center" vertical="justify" wrapText="1"/>
    </xf>
    <xf numFmtId="4" fontId="16" fillId="0" borderId="29" xfId="0" applyNumberFormat="1" applyFont="1" applyFill="1" applyBorder="1" applyAlignment="1">
      <alignment horizontal="center" vertical="justify" wrapText="1"/>
    </xf>
    <xf numFmtId="4" fontId="16" fillId="0" borderId="30" xfId="0" applyNumberFormat="1" applyFont="1" applyFill="1" applyBorder="1" applyAlignment="1">
      <alignment horizontal="center" vertical="justify" wrapText="1"/>
    </xf>
    <xf numFmtId="4" fontId="16" fillId="0" borderId="31" xfId="0" applyNumberFormat="1" applyFont="1" applyFill="1" applyBorder="1" applyAlignment="1">
      <alignment horizontal="center" vertical="justify" wrapText="1"/>
    </xf>
    <xf numFmtId="4" fontId="17" fillId="0" borderId="0" xfId="0" applyNumberFormat="1" applyFont="1"/>
    <xf numFmtId="4" fontId="16" fillId="0" borderId="32" xfId="0" applyNumberFormat="1" applyFont="1" applyFill="1" applyBorder="1"/>
    <xf numFmtId="4" fontId="16" fillId="0" borderId="33" xfId="0" applyNumberFormat="1" applyFont="1" applyFill="1" applyBorder="1"/>
    <xf numFmtId="4" fontId="16" fillId="0" borderId="1" xfId="0" applyNumberFormat="1" applyFont="1" applyFill="1" applyBorder="1"/>
    <xf numFmtId="4" fontId="16" fillId="0" borderId="34" xfId="0" applyNumberFormat="1" applyFont="1" applyFill="1" applyBorder="1"/>
    <xf numFmtId="4" fontId="18" fillId="0" borderId="20" xfId="0" applyNumberFormat="1" applyFont="1" applyFill="1" applyBorder="1"/>
    <xf numFmtId="4" fontId="16" fillId="0" borderId="35" xfId="0" applyNumberFormat="1" applyFont="1" applyFill="1" applyBorder="1"/>
    <xf numFmtId="4" fontId="18" fillId="0" borderId="35" xfId="0" applyNumberFormat="1" applyFont="1" applyFill="1" applyBorder="1"/>
    <xf numFmtId="4" fontId="18" fillId="0" borderId="33" xfId="0" applyNumberFormat="1" applyFont="1" applyFill="1" applyBorder="1"/>
    <xf numFmtId="4" fontId="18" fillId="0" borderId="1" xfId="0" applyNumberFormat="1" applyFont="1" applyFill="1" applyBorder="1"/>
    <xf numFmtId="0" fontId="18" fillId="0" borderId="1" xfId="0" applyFont="1" applyFill="1" applyBorder="1"/>
    <xf numFmtId="4" fontId="18" fillId="0" borderId="34" xfId="0" applyNumberFormat="1" applyFont="1" applyFill="1" applyBorder="1"/>
    <xf numFmtId="4" fontId="16" fillId="0" borderId="36" xfId="0" applyNumberFormat="1" applyFont="1" applyFill="1" applyBorder="1"/>
    <xf numFmtId="4" fontId="18" fillId="0" borderId="37" xfId="0" applyNumberFormat="1" applyFont="1" applyFill="1" applyBorder="1"/>
    <xf numFmtId="4" fontId="18" fillId="0" borderId="38" xfId="0" applyNumberFormat="1" applyFont="1" applyFill="1" applyBorder="1"/>
    <xf numFmtId="4" fontId="18" fillId="0" borderId="9" xfId="0" applyNumberFormat="1" applyFont="1" applyFill="1" applyBorder="1"/>
    <xf numFmtId="0" fontId="18" fillId="0" borderId="9" xfId="0" applyFont="1" applyFill="1" applyBorder="1"/>
    <xf numFmtId="4" fontId="18" fillId="0" borderId="39" xfId="0" applyNumberFormat="1" applyFont="1" applyFill="1" applyBorder="1"/>
    <xf numFmtId="4" fontId="16" fillId="0" borderId="11" xfId="0" applyNumberFormat="1" applyFont="1" applyFill="1" applyBorder="1"/>
    <xf numFmtId="4" fontId="18" fillId="0" borderId="5" xfId="0" applyNumberFormat="1" applyFont="1" applyFill="1" applyBorder="1"/>
    <xf numFmtId="0" fontId="18" fillId="0" borderId="5" xfId="0" applyFont="1" applyFill="1" applyBorder="1"/>
    <xf numFmtId="4" fontId="18" fillId="3" borderId="11" xfId="4" applyNumberFormat="1" applyFont="1" applyFill="1" applyBorder="1"/>
    <xf numFmtId="4" fontId="18" fillId="3" borderId="40" xfId="4" applyNumberFormat="1" applyFont="1" applyFill="1" applyBorder="1"/>
    <xf numFmtId="4" fontId="18" fillId="3" borderId="1" xfId="4" applyNumberFormat="1" applyFont="1" applyFill="1" applyBorder="1"/>
    <xf numFmtId="4" fontId="18" fillId="3" borderId="3" xfId="4" applyNumberFormat="1" applyFont="1" applyFill="1" applyBorder="1"/>
    <xf numFmtId="4" fontId="16" fillId="3" borderId="1" xfId="4" applyNumberFormat="1" applyFont="1" applyFill="1" applyBorder="1"/>
    <xf numFmtId="4" fontId="16" fillId="3" borderId="3" xfId="4" applyNumberFormat="1" applyFont="1" applyFill="1" applyBorder="1"/>
    <xf numFmtId="4" fontId="16" fillId="3" borderId="5" xfId="4" applyNumberFormat="1" applyFont="1" applyFill="1" applyBorder="1"/>
    <xf numFmtId="4" fontId="16" fillId="3" borderId="41" xfId="4" applyNumberFormat="1" applyFont="1" applyFill="1" applyBorder="1"/>
    <xf numFmtId="4" fontId="16" fillId="3" borderId="12" xfId="4" applyNumberFormat="1" applyFont="1" applyFill="1" applyBorder="1"/>
    <xf numFmtId="4" fontId="16" fillId="3" borderId="16" xfId="4" applyNumberFormat="1" applyFont="1" applyFill="1" applyBorder="1"/>
    <xf numFmtId="4" fontId="18" fillId="3" borderId="13" xfId="4" applyNumberFormat="1" applyFont="1" applyFill="1" applyBorder="1"/>
    <xf numFmtId="4" fontId="1" fillId="0" borderId="3" xfId="0" applyNumberFormat="1" applyFont="1" applyFill="1" applyBorder="1" applyAlignment="1">
      <alignment horizontal="justify" vertical="justify" wrapText="1"/>
    </xf>
    <xf numFmtId="4" fontId="4" fillId="0" borderId="3" xfId="0" applyNumberFormat="1" applyFont="1" applyFill="1" applyBorder="1" applyAlignment="1">
      <alignment horizontal="justify" vertical="justify" wrapText="1"/>
    </xf>
    <xf numFmtId="0" fontId="1" fillId="0" borderId="3" xfId="0" applyFont="1" applyFill="1" applyBorder="1" applyAlignment="1">
      <alignment horizontal="justify" vertical="justify" wrapText="1"/>
    </xf>
    <xf numFmtId="0" fontId="4" fillId="0" borderId="3" xfId="0" applyFont="1" applyFill="1" applyBorder="1" applyAlignment="1">
      <alignment horizontal="justify" vertical="justify" wrapText="1"/>
    </xf>
    <xf numFmtId="4" fontId="1" fillId="0" borderId="42" xfId="0" applyNumberFormat="1" applyFont="1" applyFill="1" applyBorder="1" applyAlignment="1">
      <alignment horizontal="justify" vertical="justify" wrapText="1"/>
    </xf>
    <xf numFmtId="4" fontId="16" fillId="3" borderId="1" xfId="4" applyNumberFormat="1" applyFont="1" applyFill="1" applyBorder="1" applyAlignment="1">
      <alignment horizontal="center"/>
    </xf>
    <xf numFmtId="4" fontId="16" fillId="3" borderId="1" xfId="4" applyNumberFormat="1" applyFont="1" applyFill="1" applyBorder="1" applyAlignment="1">
      <alignment horizontal="center" vertical="justify" wrapText="1"/>
    </xf>
    <xf numFmtId="4" fontId="16" fillId="3" borderId="3" xfId="4" applyNumberFormat="1" applyFont="1" applyFill="1" applyBorder="1" applyAlignment="1">
      <alignment horizontal="center" vertical="justify" wrapText="1"/>
    </xf>
    <xf numFmtId="4" fontId="18" fillId="3" borderId="1" xfId="0" applyNumberFormat="1" applyFont="1" applyFill="1" applyBorder="1"/>
    <xf numFmtId="4" fontId="18" fillId="3" borderId="34" xfId="0" applyNumberFormat="1" applyFont="1" applyFill="1" applyBorder="1"/>
    <xf numFmtId="4" fontId="18" fillId="0" borderId="36" xfId="0" applyNumberFormat="1" applyFont="1" applyFill="1" applyBorder="1"/>
    <xf numFmtId="4" fontId="1" fillId="0" borderId="0" xfId="0" applyNumberFormat="1" applyFont="1"/>
    <xf numFmtId="4" fontId="18" fillId="0" borderId="43" xfId="0" applyNumberFormat="1" applyFont="1" applyFill="1" applyBorder="1"/>
    <xf numFmtId="0" fontId="18" fillId="0" borderId="43" xfId="0" applyFont="1" applyFill="1" applyBorder="1"/>
    <xf numFmtId="4" fontId="16" fillId="0" borderId="43" xfId="0" applyNumberFormat="1" applyFont="1" applyFill="1" applyBorder="1"/>
    <xf numFmtId="4" fontId="16" fillId="0" borderId="21" xfId="0" applyNumberFormat="1" applyFont="1" applyFill="1" applyBorder="1" applyAlignment="1">
      <alignment horizontal="center" vertical="justify" wrapText="1"/>
    </xf>
    <xf numFmtId="4" fontId="16" fillId="0" borderId="22" xfId="0" applyNumberFormat="1" applyFont="1" applyFill="1" applyBorder="1" applyAlignment="1">
      <alignment horizontal="center" vertical="justify" wrapText="1"/>
    </xf>
    <xf numFmtId="4" fontId="16" fillId="0" borderId="23" xfId="0" applyNumberFormat="1" applyFont="1" applyFill="1" applyBorder="1" applyAlignment="1">
      <alignment horizontal="center" vertical="justify" wrapText="1"/>
    </xf>
    <xf numFmtId="0" fontId="16" fillId="0" borderId="16" xfId="0" applyFont="1" applyFill="1" applyBorder="1" applyAlignment="1">
      <alignment horizontal="center" vertical="justify"/>
    </xf>
    <xf numFmtId="0" fontId="16" fillId="0" borderId="13" xfId="0" applyFont="1" applyFill="1" applyBorder="1" applyAlignment="1">
      <alignment horizontal="center" vertical="justify"/>
    </xf>
    <xf numFmtId="4" fontId="16" fillId="0" borderId="16" xfId="0" applyNumberFormat="1" applyFont="1" applyFill="1" applyBorder="1" applyAlignment="1">
      <alignment horizontal="center" vertical="justify"/>
    </xf>
    <xf numFmtId="4" fontId="16" fillId="0" borderId="13" xfId="0" applyNumberFormat="1" applyFont="1" applyFill="1" applyBorder="1" applyAlignment="1">
      <alignment horizontal="center" vertical="justify"/>
    </xf>
  </cellXfs>
  <cellStyles count="5">
    <cellStyle name="Millares" xfId="1" builtinId="3"/>
    <cellStyle name="Normal" xfId="0" builtinId="0"/>
    <cellStyle name="Normal 2 2" xfId="2"/>
    <cellStyle name="Normal 2 3" xfId="3"/>
    <cellStyle name="Normal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0</xdr:rowOff>
    </xdr:from>
    <xdr:to>
      <xdr:col>53</xdr:col>
      <xdr:colOff>1009650</xdr:colOff>
      <xdr:row>7</xdr:row>
      <xdr:rowOff>95250</xdr:rowOff>
    </xdr:to>
    <xdr:pic>
      <xdr:nvPicPr>
        <xdr:cNvPr id="13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0"/>
          <a:ext cx="14859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123825</xdr:rowOff>
    </xdr:from>
    <xdr:to>
      <xdr:col>1</xdr:col>
      <xdr:colOff>0</xdr:colOff>
      <xdr:row>9</xdr:row>
      <xdr:rowOff>47625</xdr:rowOff>
    </xdr:to>
    <xdr:pic>
      <xdr:nvPicPr>
        <xdr:cNvPr id="1337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5"/>
          <a:ext cx="13049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685800</xdr:colOff>
      <xdr:row>0</xdr:row>
      <xdr:rowOff>133350</xdr:rowOff>
    </xdr:from>
    <xdr:to>
      <xdr:col>59</xdr:col>
      <xdr:colOff>733425</xdr:colOff>
      <xdr:row>7</xdr:row>
      <xdr:rowOff>28575</xdr:rowOff>
    </xdr:to>
    <xdr:pic>
      <xdr:nvPicPr>
        <xdr:cNvPr id="1338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5" y="133350"/>
          <a:ext cx="14192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erth.barrera/AppData/Local/Microsoft/Windows/Temporary%20Internet%20Files/Content.IE5/OSAOQV2C/ACUMULADO__INGRESOS_201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6"/>
  <sheetViews>
    <sheetView tabSelected="1" workbookViewId="0">
      <selection activeCell="A6" sqref="A6"/>
    </sheetView>
  </sheetViews>
  <sheetFormatPr baseColWidth="10" defaultRowHeight="12.75" x14ac:dyDescent="0.2"/>
  <cols>
    <col min="1" max="1" width="34.28515625" customWidth="1"/>
    <col min="2" max="2" width="42.5703125" customWidth="1"/>
    <col min="3" max="3" width="7.5703125" customWidth="1"/>
    <col min="4" max="4" width="15.7109375" style="1" customWidth="1"/>
    <col min="5" max="5" width="21.85546875" style="1" customWidth="1"/>
    <col min="6" max="6" width="21.85546875" style="2" hidden="1" customWidth="1"/>
    <col min="7" max="7" width="13.42578125" style="2" hidden="1" customWidth="1"/>
    <col min="8" max="10" width="21.85546875" style="2" hidden="1" customWidth="1"/>
    <col min="11" max="11" width="13.140625" style="2" hidden="1" customWidth="1"/>
    <col min="12" max="18" width="21.85546875" style="2" hidden="1" customWidth="1"/>
    <col min="19" max="19" width="12.85546875" style="2" hidden="1" customWidth="1"/>
    <col min="20" max="26" width="21.85546875" style="2" hidden="1" customWidth="1"/>
    <col min="27" max="27" width="0" style="2" hidden="1" customWidth="1"/>
    <col min="28" max="30" width="21.85546875" style="2" hidden="1" customWidth="1"/>
    <col min="31" max="31" width="14.28515625" style="2" hidden="1" customWidth="1"/>
    <col min="32" max="34" width="21.85546875" style="2" hidden="1" customWidth="1"/>
    <col min="35" max="35" width="14.140625" style="2" hidden="1" customWidth="1"/>
    <col min="36" max="37" width="21.85546875" style="2" hidden="1" customWidth="1"/>
    <col min="38" max="38" width="23.7109375" style="2" hidden="1" customWidth="1"/>
    <col min="39" max="39" width="19.7109375" style="2" hidden="1" customWidth="1"/>
    <col min="40" max="53" width="21.85546875" style="2" hidden="1" customWidth="1"/>
    <col min="54" max="54" width="20.5703125" style="2" customWidth="1"/>
    <col min="55" max="55" width="19.140625" style="2" customWidth="1"/>
    <col min="56" max="56" width="21.42578125" style="2" customWidth="1"/>
    <col min="57" max="57" width="18.5703125" style="2" customWidth="1"/>
    <col min="58" max="58" width="22" style="2" customWidth="1"/>
    <col min="59" max="59" width="20.5703125" style="2" customWidth="1"/>
    <col min="60" max="60" width="20.28515625" style="1" customWidth="1"/>
    <col min="61" max="61" width="26" style="1" customWidth="1"/>
    <col min="62" max="62" width="11.42578125" style="1"/>
  </cols>
  <sheetData>
    <row r="1" spans="1:62" x14ac:dyDescent="0.2">
      <c r="A1" s="46"/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1"/>
      <c r="BJ1" s="31"/>
    </row>
    <row r="2" spans="1:62" x14ac:dyDescent="0.2">
      <c r="A2" s="46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1"/>
      <c r="BJ2" s="31"/>
    </row>
    <row r="3" spans="1:62" x14ac:dyDescent="0.2">
      <c r="A3" s="4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1"/>
      <c r="BJ3" s="31"/>
    </row>
    <row r="4" spans="1:62" x14ac:dyDescent="0.2">
      <c r="A4" s="46"/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1"/>
      <c r="BJ4" s="31"/>
    </row>
    <row r="5" spans="1:62" x14ac:dyDescent="0.2">
      <c r="A5" s="46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1"/>
      <c r="BJ5" s="31"/>
    </row>
    <row r="6" spans="1:62" x14ac:dyDescent="0.2">
      <c r="A6" s="46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1"/>
      <c r="BJ6" s="31"/>
    </row>
    <row r="7" spans="1:62" x14ac:dyDescent="0.2">
      <c r="A7" s="46"/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1"/>
      <c r="BJ7" s="31"/>
    </row>
    <row r="8" spans="1:62" x14ac:dyDescent="0.2">
      <c r="A8" s="46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1"/>
      <c r="BJ8" s="31"/>
    </row>
    <row r="9" spans="1:62" ht="18" x14ac:dyDescent="0.25">
      <c r="A9" s="46"/>
      <c r="B9" s="32" t="s">
        <v>0</v>
      </c>
      <c r="C9" s="33"/>
      <c r="D9" s="33"/>
      <c r="E9" s="33"/>
      <c r="F9" s="34"/>
      <c r="G9" s="35"/>
      <c r="H9" s="36"/>
      <c r="I9" s="36"/>
      <c r="J9" s="37"/>
      <c r="K9" s="38"/>
      <c r="L9" s="38"/>
      <c r="M9" s="35"/>
      <c r="N9" s="39"/>
      <c r="O9" s="35"/>
      <c r="P9" s="35"/>
      <c r="Q9" s="35"/>
      <c r="R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1"/>
      <c r="BJ9" s="31"/>
    </row>
    <row r="10" spans="1:62" ht="20.25" x14ac:dyDescent="0.3">
      <c r="A10" s="46"/>
      <c r="B10" s="37" t="s">
        <v>1</v>
      </c>
      <c r="C10" s="38"/>
      <c r="D10" s="38"/>
      <c r="E10" s="41"/>
      <c r="F10" s="34"/>
      <c r="G10" s="35"/>
      <c r="H10" s="35"/>
      <c r="I10" s="42"/>
      <c r="J10" s="37" t="s">
        <v>2</v>
      </c>
      <c r="K10" s="38"/>
      <c r="L10" s="38"/>
      <c r="M10" s="43"/>
      <c r="N10" s="35"/>
      <c r="O10" s="35"/>
      <c r="P10" s="35"/>
      <c r="Q10" s="35"/>
      <c r="R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1"/>
      <c r="BJ10" s="31"/>
    </row>
    <row r="11" spans="1:62" ht="20.25" x14ac:dyDescent="0.3">
      <c r="A11" s="46"/>
      <c r="B11" s="37" t="s">
        <v>3</v>
      </c>
      <c r="C11" s="38"/>
      <c r="D11" s="38"/>
      <c r="E11" s="41"/>
      <c r="F11" s="34"/>
      <c r="G11" s="35"/>
      <c r="H11" s="35"/>
      <c r="I11" s="42"/>
      <c r="J11" s="37"/>
      <c r="K11" s="38"/>
      <c r="L11" s="38"/>
      <c r="M11" s="43"/>
      <c r="N11" s="35"/>
      <c r="O11" s="35"/>
      <c r="P11" s="35"/>
      <c r="Q11" s="35"/>
      <c r="R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1"/>
      <c r="BJ11" s="31"/>
    </row>
    <row r="12" spans="1:62" ht="20.25" x14ac:dyDescent="0.3">
      <c r="A12" s="46"/>
      <c r="B12" s="37" t="s">
        <v>4</v>
      </c>
      <c r="C12" s="38"/>
      <c r="D12" s="38"/>
      <c r="E12" s="41"/>
      <c r="F12" s="34"/>
      <c r="G12" s="35"/>
      <c r="H12" s="35"/>
      <c r="I12" s="42"/>
      <c r="J12" s="37"/>
      <c r="K12" s="38"/>
      <c r="L12" s="38"/>
      <c r="M12" s="43"/>
      <c r="N12" s="35"/>
      <c r="O12" s="35"/>
      <c r="P12" s="35"/>
      <c r="Q12" s="35"/>
      <c r="R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1"/>
      <c r="BJ12" s="31"/>
    </row>
    <row r="13" spans="1:62" x14ac:dyDescent="0.2">
      <c r="A13" s="44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</row>
    <row r="14" spans="1:62" ht="13.5" thickBot="1" x14ac:dyDescent="0.25">
      <c r="A14" s="45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62" ht="25.5" customHeight="1" thickBot="1" x14ac:dyDescent="0.25">
      <c r="A15" s="176" t="s">
        <v>5</v>
      </c>
      <c r="B15" s="176" t="s">
        <v>1050</v>
      </c>
      <c r="C15" s="176" t="s">
        <v>6</v>
      </c>
      <c r="D15" s="178" t="s">
        <v>7</v>
      </c>
      <c r="E15" s="178" t="s">
        <v>8</v>
      </c>
      <c r="F15" s="108" t="s">
        <v>9</v>
      </c>
      <c r="G15" s="109"/>
      <c r="H15" s="109"/>
      <c r="I15" s="110"/>
      <c r="J15" s="111" t="s">
        <v>10</v>
      </c>
      <c r="K15" s="112"/>
      <c r="L15" s="112"/>
      <c r="M15" s="113"/>
      <c r="N15" s="114" t="s">
        <v>11</v>
      </c>
      <c r="O15" s="115"/>
      <c r="P15" s="115"/>
      <c r="Q15" s="116"/>
      <c r="R15" s="111" t="s">
        <v>12</v>
      </c>
      <c r="S15" s="112"/>
      <c r="T15" s="112"/>
      <c r="U15" s="113"/>
      <c r="V15" s="111" t="s">
        <v>13</v>
      </c>
      <c r="W15" s="112"/>
      <c r="X15" s="112"/>
      <c r="Y15" s="113"/>
      <c r="Z15" s="111" t="s">
        <v>14</v>
      </c>
      <c r="AA15" s="112"/>
      <c r="AB15" s="112"/>
      <c r="AC15" s="113"/>
      <c r="AD15" s="111" t="s">
        <v>15</v>
      </c>
      <c r="AE15" s="112"/>
      <c r="AF15" s="112"/>
      <c r="AG15" s="113"/>
      <c r="AH15" s="111" t="s">
        <v>16</v>
      </c>
      <c r="AI15" s="112"/>
      <c r="AJ15" s="112"/>
      <c r="AK15" s="113"/>
      <c r="AL15" s="111" t="s">
        <v>17</v>
      </c>
      <c r="AM15" s="112"/>
      <c r="AN15" s="112"/>
      <c r="AO15" s="113"/>
      <c r="AP15" s="111" t="s">
        <v>18</v>
      </c>
      <c r="AQ15" s="112"/>
      <c r="AR15" s="112"/>
      <c r="AS15" s="113"/>
      <c r="AT15" s="111" t="s">
        <v>19</v>
      </c>
      <c r="AU15" s="112"/>
      <c r="AV15" s="112"/>
      <c r="AW15" s="113"/>
      <c r="AX15" s="111" t="s">
        <v>20</v>
      </c>
      <c r="AY15" s="112"/>
      <c r="AZ15" s="112"/>
      <c r="BA15" s="113"/>
      <c r="BB15" s="173" t="s">
        <v>21</v>
      </c>
      <c r="BC15" s="174"/>
      <c r="BD15" s="174"/>
      <c r="BE15" s="174"/>
      <c r="BF15" s="174"/>
      <c r="BG15" s="174"/>
      <c r="BH15" s="175"/>
    </row>
    <row r="16" spans="1:62" ht="27.75" customHeight="1" thickBot="1" x14ac:dyDescent="0.25">
      <c r="A16" s="177"/>
      <c r="B16" s="177"/>
      <c r="C16" s="177"/>
      <c r="D16" s="179"/>
      <c r="E16" s="179"/>
      <c r="F16" s="117" t="s">
        <v>22</v>
      </c>
      <c r="G16" s="118" t="s">
        <v>23</v>
      </c>
      <c r="H16" s="118" t="s">
        <v>24</v>
      </c>
      <c r="I16" s="118" t="s">
        <v>25</v>
      </c>
      <c r="J16" s="119" t="s">
        <v>22</v>
      </c>
      <c r="K16" s="120" t="s">
        <v>23</v>
      </c>
      <c r="L16" s="121" t="s">
        <v>24</v>
      </c>
      <c r="M16" s="121" t="s">
        <v>25</v>
      </c>
      <c r="N16" s="119" t="s">
        <v>22</v>
      </c>
      <c r="O16" s="121" t="s">
        <v>23</v>
      </c>
      <c r="P16" s="122" t="s">
        <v>24</v>
      </c>
      <c r="Q16" s="116" t="s">
        <v>25</v>
      </c>
      <c r="R16" s="123" t="s">
        <v>22</v>
      </c>
      <c r="S16" s="124" t="s">
        <v>23</v>
      </c>
      <c r="T16" s="124" t="s">
        <v>26</v>
      </c>
      <c r="U16" s="125" t="s">
        <v>25</v>
      </c>
      <c r="V16" s="123" t="s">
        <v>22</v>
      </c>
      <c r="W16" s="124" t="s">
        <v>23</v>
      </c>
      <c r="X16" s="124" t="s">
        <v>26</v>
      </c>
      <c r="Y16" s="125" t="s">
        <v>25</v>
      </c>
      <c r="Z16" s="123" t="s">
        <v>22</v>
      </c>
      <c r="AA16" s="124" t="s">
        <v>23</v>
      </c>
      <c r="AB16" s="124" t="s">
        <v>26</v>
      </c>
      <c r="AC16" s="125" t="s">
        <v>25</v>
      </c>
      <c r="AD16" s="123" t="s">
        <v>22</v>
      </c>
      <c r="AE16" s="124" t="s">
        <v>23</v>
      </c>
      <c r="AF16" s="124" t="s">
        <v>26</v>
      </c>
      <c r="AG16" s="125" t="s">
        <v>25</v>
      </c>
      <c r="AH16" s="123" t="s">
        <v>22</v>
      </c>
      <c r="AI16" s="124" t="s">
        <v>23</v>
      </c>
      <c r="AJ16" s="124" t="s">
        <v>26</v>
      </c>
      <c r="AK16" s="125" t="s">
        <v>25</v>
      </c>
      <c r="AL16" s="123" t="s">
        <v>22</v>
      </c>
      <c r="AM16" s="124" t="s">
        <v>23</v>
      </c>
      <c r="AN16" s="124" t="s">
        <v>26</v>
      </c>
      <c r="AO16" s="125" t="s">
        <v>25</v>
      </c>
      <c r="AP16" s="123" t="s">
        <v>22</v>
      </c>
      <c r="AQ16" s="124" t="s">
        <v>23</v>
      </c>
      <c r="AR16" s="124" t="s">
        <v>26</v>
      </c>
      <c r="AS16" s="125" t="s">
        <v>25</v>
      </c>
      <c r="AT16" s="123" t="s">
        <v>22</v>
      </c>
      <c r="AU16" s="124" t="s">
        <v>23</v>
      </c>
      <c r="AV16" s="124" t="s">
        <v>26</v>
      </c>
      <c r="AW16" s="125" t="s">
        <v>25</v>
      </c>
      <c r="AX16" s="123" t="s">
        <v>22</v>
      </c>
      <c r="AY16" s="124" t="s">
        <v>23</v>
      </c>
      <c r="AZ16" s="124" t="s">
        <v>26</v>
      </c>
      <c r="BA16" s="125" t="s">
        <v>25</v>
      </c>
      <c r="BB16" s="122" t="s">
        <v>22</v>
      </c>
      <c r="BC16" s="122"/>
      <c r="BD16" s="122"/>
      <c r="BE16" s="122" t="s">
        <v>23</v>
      </c>
      <c r="BF16" s="122" t="s">
        <v>26</v>
      </c>
      <c r="BG16" s="122" t="s">
        <v>27</v>
      </c>
      <c r="BH16" s="122" t="s">
        <v>28</v>
      </c>
    </row>
    <row r="17" spans="1:62" ht="24" customHeight="1" thickBot="1" x14ac:dyDescent="0.3">
      <c r="A17" s="104" t="s">
        <v>29</v>
      </c>
      <c r="B17" s="105"/>
      <c r="C17" s="105"/>
      <c r="D17" s="106"/>
      <c r="E17" s="96">
        <f t="shared" ref="E17:AJ17" si="0">E18+E444</f>
        <v>539447796817</v>
      </c>
      <c r="F17" s="96">
        <f t="shared" si="0"/>
        <v>13202435567</v>
      </c>
      <c r="G17" s="96">
        <f t="shared" si="0"/>
        <v>0</v>
      </c>
      <c r="H17" s="96">
        <f t="shared" si="0"/>
        <v>552650232384</v>
      </c>
      <c r="I17" s="96">
        <f t="shared" si="0"/>
        <v>44271261138.590004</v>
      </c>
      <c r="J17" s="96">
        <f t="shared" si="0"/>
        <v>1808333000</v>
      </c>
      <c r="K17" s="96">
        <f t="shared" si="0"/>
        <v>0</v>
      </c>
      <c r="L17" s="96">
        <f t="shared" si="0"/>
        <v>554458565384</v>
      </c>
      <c r="M17" s="96">
        <f t="shared" si="0"/>
        <v>50302464061.699997</v>
      </c>
      <c r="N17" s="96">
        <f t="shared" si="0"/>
        <v>554046355</v>
      </c>
      <c r="O17" s="96">
        <f t="shared" si="0"/>
        <v>305059127</v>
      </c>
      <c r="P17" s="96">
        <f t="shared" si="0"/>
        <v>554707552612</v>
      </c>
      <c r="Q17" s="96">
        <f t="shared" si="0"/>
        <v>52105381695.069992</v>
      </c>
      <c r="R17" s="96">
        <f t="shared" si="0"/>
        <v>79831076383.5</v>
      </c>
      <c r="S17" s="96">
        <f t="shared" si="0"/>
        <v>0</v>
      </c>
      <c r="T17" s="96">
        <f t="shared" si="0"/>
        <v>634538628995.5</v>
      </c>
      <c r="U17" s="96">
        <f t="shared" si="0"/>
        <v>104814850459.25999</v>
      </c>
      <c r="V17" s="96">
        <f t="shared" si="0"/>
        <v>99934804737.889999</v>
      </c>
      <c r="W17" s="96">
        <f t="shared" si="0"/>
        <v>173043858</v>
      </c>
      <c r="X17" s="96">
        <f t="shared" si="0"/>
        <v>734300389875.39001</v>
      </c>
      <c r="Y17" s="96">
        <f t="shared" si="0"/>
        <v>99355706901.619995</v>
      </c>
      <c r="Z17" s="96">
        <f t="shared" si="0"/>
        <v>5660615808.1099997</v>
      </c>
      <c r="AA17" s="96">
        <f t="shared" si="0"/>
        <v>0</v>
      </c>
      <c r="AB17" s="96">
        <f t="shared" si="0"/>
        <v>739961005683.50012</v>
      </c>
      <c r="AC17" s="96">
        <f t="shared" si="0"/>
        <v>76302100801.22998</v>
      </c>
      <c r="AD17" s="96">
        <f t="shared" si="0"/>
        <v>18000000000</v>
      </c>
      <c r="AE17" s="96">
        <f t="shared" si="0"/>
        <v>0</v>
      </c>
      <c r="AF17" s="96">
        <f t="shared" si="0"/>
        <v>757961005683.50012</v>
      </c>
      <c r="AG17" s="96">
        <f t="shared" si="0"/>
        <v>52331457326.560005</v>
      </c>
      <c r="AH17" s="96">
        <f t="shared" si="0"/>
        <v>3903114968</v>
      </c>
      <c r="AI17" s="96">
        <f t="shared" si="0"/>
        <v>0</v>
      </c>
      <c r="AJ17" s="96">
        <f t="shared" si="0"/>
        <v>761864120651.50012</v>
      </c>
      <c r="AK17" s="96">
        <f t="shared" ref="AK17:BB17" si="1">AK18+AK444</f>
        <v>67935167574.269989</v>
      </c>
      <c r="AL17" s="96">
        <f t="shared" si="1"/>
        <v>27420936144</v>
      </c>
      <c r="AM17" s="96">
        <f t="shared" si="1"/>
        <v>130032986</v>
      </c>
      <c r="AN17" s="96">
        <f t="shared" si="1"/>
        <v>789155023809.50012</v>
      </c>
      <c r="AO17" s="96">
        <f t="shared" si="1"/>
        <v>93210006094.079987</v>
      </c>
      <c r="AP17" s="96">
        <f t="shared" si="1"/>
        <v>4160000000</v>
      </c>
      <c r="AQ17" s="96">
        <f t="shared" si="1"/>
        <v>1874367343</v>
      </c>
      <c r="AR17" s="96">
        <f t="shared" si="1"/>
        <v>791440656466.50012</v>
      </c>
      <c r="AS17" s="96">
        <f t="shared" si="1"/>
        <v>51816092906.940002</v>
      </c>
      <c r="AT17" s="96">
        <f t="shared" si="1"/>
        <v>0</v>
      </c>
      <c r="AU17" s="96">
        <f t="shared" si="1"/>
        <v>0</v>
      </c>
      <c r="AV17" s="96">
        <f t="shared" si="1"/>
        <v>0</v>
      </c>
      <c r="AW17" s="96">
        <f t="shared" si="1"/>
        <v>0</v>
      </c>
      <c r="AX17" s="96">
        <f t="shared" si="1"/>
        <v>0</v>
      </c>
      <c r="AY17" s="96">
        <f t="shared" si="1"/>
        <v>0</v>
      </c>
      <c r="AZ17" s="96">
        <f t="shared" si="1"/>
        <v>0</v>
      </c>
      <c r="BA17" s="96">
        <f t="shared" si="1"/>
        <v>0</v>
      </c>
      <c r="BB17" s="97">
        <f t="shared" si="1"/>
        <v>271775313930.49997</v>
      </c>
      <c r="BC17" s="97"/>
      <c r="BD17" s="97"/>
      <c r="BE17" s="97">
        <f>BE18+BE444</f>
        <v>2482503314</v>
      </c>
      <c r="BF17" s="97">
        <f>+E17+BB17-BE17</f>
        <v>808740607433.5</v>
      </c>
      <c r="BG17" s="97">
        <f>BG18+BG444</f>
        <v>848787594585.10999</v>
      </c>
      <c r="BH17" s="98">
        <f>+BG17-BF17</f>
        <v>40046987151.609985</v>
      </c>
    </row>
    <row r="18" spans="1:62" ht="15.75" customHeight="1" thickBot="1" x14ac:dyDescent="0.3">
      <c r="A18" s="107" t="s">
        <v>30</v>
      </c>
      <c r="B18" s="102"/>
      <c r="C18" s="102"/>
      <c r="D18" s="103"/>
      <c r="E18" s="99">
        <f t="shared" ref="E18:AJ18" si="2">E19+E193+E236</f>
        <v>531375305306</v>
      </c>
      <c r="F18" s="100">
        <f t="shared" si="2"/>
        <v>13202435567</v>
      </c>
      <c r="G18" s="100">
        <f t="shared" si="2"/>
        <v>0</v>
      </c>
      <c r="H18" s="100">
        <f t="shared" si="2"/>
        <v>544577740873</v>
      </c>
      <c r="I18" s="100">
        <f t="shared" si="2"/>
        <v>43957425345.590004</v>
      </c>
      <c r="J18" s="100">
        <f t="shared" si="2"/>
        <v>1808333000</v>
      </c>
      <c r="K18" s="100">
        <f t="shared" si="2"/>
        <v>0</v>
      </c>
      <c r="L18" s="100">
        <f t="shared" si="2"/>
        <v>546386073873</v>
      </c>
      <c r="M18" s="100">
        <f t="shared" si="2"/>
        <v>49532027141.279999</v>
      </c>
      <c r="N18" s="100">
        <f t="shared" si="2"/>
        <v>554046355</v>
      </c>
      <c r="O18" s="100">
        <f t="shared" si="2"/>
        <v>305059127</v>
      </c>
      <c r="P18" s="100">
        <f t="shared" si="2"/>
        <v>546635061101</v>
      </c>
      <c r="Q18" s="100">
        <f t="shared" si="2"/>
        <v>50933399094.179993</v>
      </c>
      <c r="R18" s="100">
        <f t="shared" si="2"/>
        <v>79570812131.5</v>
      </c>
      <c r="S18" s="100">
        <f t="shared" si="2"/>
        <v>0</v>
      </c>
      <c r="T18" s="100">
        <f t="shared" si="2"/>
        <v>626205873232.5</v>
      </c>
      <c r="U18" s="100">
        <f t="shared" si="2"/>
        <v>104704436293.42</v>
      </c>
      <c r="V18" s="100">
        <f t="shared" si="2"/>
        <v>88611719135.419998</v>
      </c>
      <c r="W18" s="100">
        <f t="shared" si="2"/>
        <v>173043858</v>
      </c>
      <c r="X18" s="100">
        <f t="shared" si="2"/>
        <v>714644548509.92004</v>
      </c>
      <c r="Y18" s="100">
        <f t="shared" si="2"/>
        <v>93440114645.899994</v>
      </c>
      <c r="Z18" s="100">
        <f t="shared" si="2"/>
        <v>733314164.89999998</v>
      </c>
      <c r="AA18" s="100">
        <f t="shared" si="2"/>
        <v>0</v>
      </c>
      <c r="AB18" s="100">
        <f t="shared" si="2"/>
        <v>715377862674.82007</v>
      </c>
      <c r="AC18" s="100">
        <f t="shared" si="2"/>
        <v>67521271063.089989</v>
      </c>
      <c r="AD18" s="100">
        <f t="shared" si="2"/>
        <v>18000000000</v>
      </c>
      <c r="AE18" s="100">
        <f t="shared" si="2"/>
        <v>0</v>
      </c>
      <c r="AF18" s="100">
        <f t="shared" si="2"/>
        <v>733377862674.82007</v>
      </c>
      <c r="AG18" s="100">
        <f t="shared" si="2"/>
        <v>51505861161.260002</v>
      </c>
      <c r="AH18" s="100">
        <f t="shared" si="2"/>
        <v>3903114968</v>
      </c>
      <c r="AI18" s="100">
        <f t="shared" si="2"/>
        <v>0</v>
      </c>
      <c r="AJ18" s="100">
        <f t="shared" si="2"/>
        <v>737280977642.82007</v>
      </c>
      <c r="AK18" s="100">
        <f t="shared" ref="AK18:BB18" si="3">AK19+AK193+AK236</f>
        <v>65705092969.499992</v>
      </c>
      <c r="AL18" s="100">
        <f t="shared" si="3"/>
        <v>27420936144</v>
      </c>
      <c r="AM18" s="100">
        <f t="shared" si="3"/>
        <v>130032986</v>
      </c>
      <c r="AN18" s="100">
        <f t="shared" si="3"/>
        <v>764571880800.82007</v>
      </c>
      <c r="AO18" s="100">
        <f t="shared" si="3"/>
        <v>92631571136.72998</v>
      </c>
      <c r="AP18" s="100">
        <f t="shared" si="3"/>
        <v>4160000000</v>
      </c>
      <c r="AQ18" s="100">
        <f t="shared" si="3"/>
        <v>1874367343</v>
      </c>
      <c r="AR18" s="100">
        <f t="shared" si="3"/>
        <v>766857513457.82007</v>
      </c>
      <c r="AS18" s="100">
        <f t="shared" si="3"/>
        <v>51168969725.120003</v>
      </c>
      <c r="AT18" s="100">
        <f t="shared" si="3"/>
        <v>0</v>
      </c>
      <c r="AU18" s="100">
        <f t="shared" si="3"/>
        <v>0</v>
      </c>
      <c r="AV18" s="100">
        <f t="shared" si="3"/>
        <v>0</v>
      </c>
      <c r="AW18" s="100">
        <f t="shared" si="3"/>
        <v>0</v>
      </c>
      <c r="AX18" s="101">
        <f t="shared" si="3"/>
        <v>0</v>
      </c>
      <c r="AY18" s="101">
        <f t="shared" si="3"/>
        <v>0</v>
      </c>
      <c r="AZ18" s="101">
        <f t="shared" si="3"/>
        <v>0</v>
      </c>
      <c r="BA18" s="101">
        <f t="shared" si="3"/>
        <v>0</v>
      </c>
      <c r="BB18" s="100">
        <f t="shared" si="3"/>
        <v>255264662432.81998</v>
      </c>
      <c r="BC18" s="100"/>
      <c r="BD18" s="100"/>
      <c r="BE18" s="100">
        <f>BE19+BE193+BE236</f>
        <v>2482503314</v>
      </c>
      <c r="BF18" s="97">
        <f t="shared" ref="BF18:BF21" si="4">+E18+BB18-BE18</f>
        <v>784157464424.81995</v>
      </c>
      <c r="BG18" s="100">
        <f>BG19+BG193+BG236</f>
        <v>823986583829.69995</v>
      </c>
      <c r="BH18" s="98">
        <f>+BG18-BF18</f>
        <v>39829119404.880005</v>
      </c>
    </row>
    <row r="19" spans="1:62" s="3" customFormat="1" ht="15" customHeight="1" thickBot="1" x14ac:dyDescent="0.3">
      <c r="A19" s="20" t="s">
        <v>31</v>
      </c>
      <c r="B19" s="76" t="s">
        <v>32</v>
      </c>
      <c r="C19" s="21"/>
      <c r="D19" s="22"/>
      <c r="E19" s="127">
        <f t="shared" ref="E19:AJ19" si="5">E20+E103</f>
        <v>287660716787</v>
      </c>
      <c r="F19" s="128">
        <f t="shared" si="5"/>
        <v>5228000000</v>
      </c>
      <c r="G19" s="129">
        <f t="shared" si="5"/>
        <v>0</v>
      </c>
      <c r="H19" s="129">
        <f t="shared" si="5"/>
        <v>292888716787</v>
      </c>
      <c r="I19" s="129">
        <f t="shared" si="5"/>
        <v>22371703323.620003</v>
      </c>
      <c r="J19" s="129">
        <f t="shared" si="5"/>
        <v>1700000000</v>
      </c>
      <c r="K19" s="129">
        <f t="shared" si="5"/>
        <v>0</v>
      </c>
      <c r="L19" s="129">
        <f t="shared" si="5"/>
        <v>294588716787</v>
      </c>
      <c r="M19" s="129">
        <f t="shared" si="5"/>
        <v>26736852397.849998</v>
      </c>
      <c r="N19" s="129">
        <f t="shared" si="5"/>
        <v>554046355</v>
      </c>
      <c r="O19" s="129">
        <f t="shared" si="5"/>
        <v>305059127</v>
      </c>
      <c r="P19" s="129">
        <f t="shared" si="5"/>
        <v>294837704015</v>
      </c>
      <c r="Q19" s="129">
        <f t="shared" si="5"/>
        <v>33474334147.309998</v>
      </c>
      <c r="R19" s="129">
        <f t="shared" si="5"/>
        <v>65721534550.5</v>
      </c>
      <c r="S19" s="129">
        <f t="shared" si="5"/>
        <v>0</v>
      </c>
      <c r="T19" s="129">
        <f t="shared" si="5"/>
        <v>360559238565.5</v>
      </c>
      <c r="U19" s="129">
        <f t="shared" si="5"/>
        <v>81411515643.970001</v>
      </c>
      <c r="V19" s="129">
        <f t="shared" si="5"/>
        <v>65444881655.720001</v>
      </c>
      <c r="W19" s="129">
        <f t="shared" si="5"/>
        <v>0</v>
      </c>
      <c r="X19" s="129">
        <f t="shared" si="5"/>
        <v>426004120221.22003</v>
      </c>
      <c r="Y19" s="129">
        <f t="shared" si="5"/>
        <v>68903661812.410004</v>
      </c>
      <c r="Z19" s="129">
        <f t="shared" si="5"/>
        <v>733314164.89999998</v>
      </c>
      <c r="AA19" s="129">
        <f t="shared" si="5"/>
        <v>0</v>
      </c>
      <c r="AB19" s="129">
        <f t="shared" si="5"/>
        <v>426737434386.12</v>
      </c>
      <c r="AC19" s="129">
        <f t="shared" si="5"/>
        <v>43412422918.909996</v>
      </c>
      <c r="AD19" s="129">
        <f t="shared" si="5"/>
        <v>18000000000</v>
      </c>
      <c r="AE19" s="129">
        <f t="shared" si="5"/>
        <v>0</v>
      </c>
      <c r="AF19" s="129">
        <f t="shared" si="5"/>
        <v>444737434386.12</v>
      </c>
      <c r="AG19" s="129">
        <f t="shared" si="5"/>
        <v>30365295156.260002</v>
      </c>
      <c r="AH19" s="129">
        <f t="shared" si="5"/>
        <v>732037868</v>
      </c>
      <c r="AI19" s="129">
        <f t="shared" si="5"/>
        <v>0</v>
      </c>
      <c r="AJ19" s="129">
        <f t="shared" si="5"/>
        <v>445469472254.12</v>
      </c>
      <c r="AK19" s="129">
        <f t="shared" ref="AK19:BA19" si="6">AK20+AK103</f>
        <v>37679165225.579994</v>
      </c>
      <c r="AL19" s="129">
        <f t="shared" si="6"/>
        <v>18526166024</v>
      </c>
      <c r="AM19" s="129">
        <f t="shared" si="6"/>
        <v>0</v>
      </c>
      <c r="AN19" s="129">
        <f t="shared" si="6"/>
        <v>463995638278.12</v>
      </c>
      <c r="AO19" s="129">
        <f t="shared" si="6"/>
        <v>56522676075.349991</v>
      </c>
      <c r="AP19" s="129">
        <f t="shared" si="6"/>
        <v>4000000000</v>
      </c>
      <c r="AQ19" s="129">
        <f t="shared" si="6"/>
        <v>1874367343</v>
      </c>
      <c r="AR19" s="129">
        <f t="shared" si="6"/>
        <v>466121270935.12</v>
      </c>
      <c r="AS19" s="129">
        <f t="shared" si="6"/>
        <v>29563926087.470001</v>
      </c>
      <c r="AT19" s="129">
        <f t="shared" si="6"/>
        <v>0</v>
      </c>
      <c r="AU19" s="129">
        <f t="shared" si="6"/>
        <v>0</v>
      </c>
      <c r="AV19" s="129">
        <f t="shared" si="6"/>
        <v>0</v>
      </c>
      <c r="AW19" s="129">
        <f t="shared" si="6"/>
        <v>0</v>
      </c>
      <c r="AX19" s="129">
        <f t="shared" si="6"/>
        <v>0</v>
      </c>
      <c r="AY19" s="129">
        <f t="shared" si="6"/>
        <v>0</v>
      </c>
      <c r="AZ19" s="129">
        <f t="shared" si="6"/>
        <v>0</v>
      </c>
      <c r="BA19" s="129">
        <f t="shared" si="6"/>
        <v>0</v>
      </c>
      <c r="BB19" s="129">
        <f>BB20+BB103</f>
        <v>181066057645.12</v>
      </c>
      <c r="BC19" s="129"/>
      <c r="BD19" s="129"/>
      <c r="BE19" s="129">
        <f>BE20+BE103</f>
        <v>2179426470</v>
      </c>
      <c r="BF19" s="97">
        <f t="shared" si="4"/>
        <v>466547347962.12</v>
      </c>
      <c r="BG19" s="130">
        <f>BG20+BG103</f>
        <v>505670804718.97998</v>
      </c>
      <c r="BH19" s="98">
        <f>+BG19-BF19</f>
        <v>39123456756.859985</v>
      </c>
      <c r="BI19" s="126"/>
      <c r="BJ19" s="5"/>
    </row>
    <row r="20" spans="1:62" s="3" customFormat="1" ht="15.75" thickBot="1" x14ac:dyDescent="0.3">
      <c r="A20" s="8" t="s">
        <v>33</v>
      </c>
      <c r="B20" s="77" t="s">
        <v>34</v>
      </c>
      <c r="C20" s="23"/>
      <c r="D20" s="24"/>
      <c r="E20" s="132">
        <f>E21+E56</f>
        <v>274277242262</v>
      </c>
      <c r="F20" s="128">
        <f t="shared" ref="F20:U20" si="7">F21+F56</f>
        <v>5228000000</v>
      </c>
      <c r="G20" s="129">
        <f t="shared" si="7"/>
        <v>0</v>
      </c>
      <c r="H20" s="129">
        <f t="shared" si="7"/>
        <v>279505242262</v>
      </c>
      <c r="I20" s="129">
        <f t="shared" si="7"/>
        <v>22161275975.080002</v>
      </c>
      <c r="J20" s="129">
        <f t="shared" si="7"/>
        <v>1700000000</v>
      </c>
      <c r="K20" s="129">
        <f t="shared" si="7"/>
        <v>0</v>
      </c>
      <c r="L20" s="129">
        <f t="shared" si="7"/>
        <v>281205242262</v>
      </c>
      <c r="M20" s="129">
        <f t="shared" si="7"/>
        <v>25302103809</v>
      </c>
      <c r="N20" s="129">
        <f t="shared" si="7"/>
        <v>554046355</v>
      </c>
      <c r="O20" s="129">
        <f t="shared" si="7"/>
        <v>305059127</v>
      </c>
      <c r="P20" s="129">
        <f t="shared" si="7"/>
        <v>281454229490</v>
      </c>
      <c r="Q20" s="129">
        <f t="shared" si="7"/>
        <v>29280191214.389999</v>
      </c>
      <c r="R20" s="129">
        <f t="shared" si="7"/>
        <v>17496200378</v>
      </c>
      <c r="S20" s="129">
        <f t="shared" si="7"/>
        <v>0</v>
      </c>
      <c r="T20" s="129">
        <f>T21+T56</f>
        <v>298950429868</v>
      </c>
      <c r="U20" s="129">
        <f t="shared" si="7"/>
        <v>24056716469.669998</v>
      </c>
      <c r="V20" s="129">
        <f t="shared" ref="V20:AW20" si="8">V21+V56</f>
        <v>431365819.13999999</v>
      </c>
      <c r="W20" s="129">
        <f t="shared" si="8"/>
        <v>0</v>
      </c>
      <c r="X20" s="129">
        <f t="shared" si="8"/>
        <v>299381795687.14001</v>
      </c>
      <c r="Y20" s="129">
        <f t="shared" si="8"/>
        <v>28932308523.049999</v>
      </c>
      <c r="Z20" s="129">
        <f t="shared" si="8"/>
        <v>488495725</v>
      </c>
      <c r="AA20" s="129">
        <f t="shared" si="8"/>
        <v>0</v>
      </c>
      <c r="AB20" s="129">
        <f t="shared" si="8"/>
        <v>299870291412.14001</v>
      </c>
      <c r="AC20" s="129">
        <f t="shared" si="8"/>
        <v>32802921442.269997</v>
      </c>
      <c r="AD20" s="129">
        <f t="shared" si="8"/>
        <v>0</v>
      </c>
      <c r="AE20" s="129">
        <f t="shared" si="8"/>
        <v>0</v>
      </c>
      <c r="AF20" s="129">
        <f t="shared" si="8"/>
        <v>299870291412.14001</v>
      </c>
      <c r="AG20" s="129">
        <f t="shared" si="8"/>
        <v>29990311193.360001</v>
      </c>
      <c r="AH20" s="129">
        <f t="shared" si="8"/>
        <v>732037868</v>
      </c>
      <c r="AI20" s="129">
        <f t="shared" si="8"/>
        <v>0</v>
      </c>
      <c r="AJ20" s="129">
        <f t="shared" si="8"/>
        <v>300602329280.14001</v>
      </c>
      <c r="AK20" s="129">
        <f t="shared" ref="AK20:AT20" si="9">AK21+AK56</f>
        <v>35637451378.449997</v>
      </c>
      <c r="AL20" s="129">
        <f t="shared" si="9"/>
        <v>16876166024</v>
      </c>
      <c r="AM20" s="129">
        <f t="shared" si="9"/>
        <v>0</v>
      </c>
      <c r="AN20" s="129">
        <f t="shared" si="9"/>
        <v>317478495304.14001</v>
      </c>
      <c r="AO20" s="129">
        <f t="shared" si="9"/>
        <v>34830474312.309998</v>
      </c>
      <c r="AP20" s="129">
        <f t="shared" si="9"/>
        <v>4000000000</v>
      </c>
      <c r="AQ20" s="129">
        <f t="shared" si="9"/>
        <v>0</v>
      </c>
      <c r="AR20" s="129">
        <f>AR21+AR56</f>
        <v>321478495304.14001</v>
      </c>
      <c r="AS20" s="129">
        <f t="shared" si="9"/>
        <v>29319868512</v>
      </c>
      <c r="AT20" s="129">
        <f t="shared" si="9"/>
        <v>0</v>
      </c>
      <c r="AU20" s="129">
        <f t="shared" si="8"/>
        <v>0</v>
      </c>
      <c r="AV20" s="129">
        <f t="shared" si="8"/>
        <v>0</v>
      </c>
      <c r="AW20" s="129">
        <f t="shared" si="8"/>
        <v>0</v>
      </c>
      <c r="AX20" s="129">
        <f t="shared" ref="AX20:BG20" si="10">AX21+AX56</f>
        <v>0</v>
      </c>
      <c r="AY20" s="129">
        <f t="shared" si="10"/>
        <v>0</v>
      </c>
      <c r="AZ20" s="129">
        <f t="shared" si="10"/>
        <v>0</v>
      </c>
      <c r="BA20" s="129">
        <f t="shared" si="10"/>
        <v>0</v>
      </c>
      <c r="BB20" s="129">
        <f t="shared" si="10"/>
        <v>47566702188.139999</v>
      </c>
      <c r="BC20" s="129"/>
      <c r="BD20" s="129"/>
      <c r="BE20" s="129">
        <f t="shared" si="10"/>
        <v>305059127</v>
      </c>
      <c r="BF20" s="97">
        <f t="shared" si="4"/>
        <v>321538885323.14001</v>
      </c>
      <c r="BG20" s="130">
        <f t="shared" si="10"/>
        <v>351819486245.73999</v>
      </c>
      <c r="BH20" s="98">
        <f t="shared" ref="BH20:BH83" si="11">+BG20-BF20</f>
        <v>30280600922.599976</v>
      </c>
      <c r="BI20" s="5"/>
      <c r="BJ20" s="5"/>
    </row>
    <row r="21" spans="1:62" s="3" customFormat="1" ht="15.75" thickBot="1" x14ac:dyDescent="0.3">
      <c r="A21" s="8" t="s">
        <v>35</v>
      </c>
      <c r="B21" s="77" t="s">
        <v>36</v>
      </c>
      <c r="C21" s="7"/>
      <c r="D21" s="9"/>
      <c r="E21" s="132">
        <f t="shared" ref="E21:Q21" si="12">E22+E23+E32+E37+E40+E43+E46+E49+E50+E55</f>
        <v>92918918587</v>
      </c>
      <c r="F21" s="128">
        <f t="shared" si="12"/>
        <v>0</v>
      </c>
      <c r="G21" s="129">
        <f t="shared" si="12"/>
        <v>0</v>
      </c>
      <c r="H21" s="129">
        <f t="shared" si="12"/>
        <v>92918918587</v>
      </c>
      <c r="I21" s="129">
        <f t="shared" si="12"/>
        <v>6824317245.0799999</v>
      </c>
      <c r="J21" s="129">
        <f t="shared" si="12"/>
        <v>1700000000</v>
      </c>
      <c r="K21" s="129">
        <f t="shared" si="12"/>
        <v>0</v>
      </c>
      <c r="L21" s="129">
        <f t="shared" si="12"/>
        <v>94618918587</v>
      </c>
      <c r="M21" s="129">
        <f t="shared" si="12"/>
        <v>8747741483</v>
      </c>
      <c r="N21" s="129">
        <f t="shared" si="12"/>
        <v>0</v>
      </c>
      <c r="O21" s="129">
        <f t="shared" si="12"/>
        <v>0</v>
      </c>
      <c r="P21" s="129">
        <f t="shared" si="12"/>
        <v>94618918587</v>
      </c>
      <c r="Q21" s="129">
        <f t="shared" si="12"/>
        <v>6688145433.3900003</v>
      </c>
      <c r="R21" s="129">
        <f>R22+R23+R32+R37+R40+R43+R46+R49+R50+R55</f>
        <v>0</v>
      </c>
      <c r="S21" s="129">
        <f>S22+S23+S32+S37+S40+S43+S46+S49+S50+S55</f>
        <v>0</v>
      </c>
      <c r="T21" s="129">
        <f>T22+T23+T32+T37+T40+T43+T46+T49+T50+T55</f>
        <v>94618918587</v>
      </c>
      <c r="U21" s="129">
        <f>U22+U23+U32+U37+U40+U43+U46+U49+U50+U55</f>
        <v>7233496074.6700001</v>
      </c>
      <c r="V21" s="129">
        <f t="shared" ref="V21:AW21" si="13">V22+V23+V32+V37+V40+V43+V46+V49+V50+V55</f>
        <v>0</v>
      </c>
      <c r="W21" s="129">
        <f t="shared" si="13"/>
        <v>0</v>
      </c>
      <c r="X21" s="129">
        <f t="shared" si="13"/>
        <v>94618918587</v>
      </c>
      <c r="Y21" s="129">
        <f t="shared" si="13"/>
        <v>9571812774.0499992</v>
      </c>
      <c r="Z21" s="129">
        <f t="shared" si="13"/>
        <v>488495725</v>
      </c>
      <c r="AA21" s="129">
        <f t="shared" si="13"/>
        <v>0</v>
      </c>
      <c r="AB21" s="129">
        <f t="shared" si="13"/>
        <v>95107414312</v>
      </c>
      <c r="AC21" s="129">
        <f t="shared" si="13"/>
        <v>11242802281.269999</v>
      </c>
      <c r="AD21" s="129">
        <f t="shared" si="13"/>
        <v>0</v>
      </c>
      <c r="AE21" s="129">
        <f t="shared" si="13"/>
        <v>0</v>
      </c>
      <c r="AF21" s="129">
        <f t="shared" si="13"/>
        <v>95107414312</v>
      </c>
      <c r="AG21" s="129">
        <f t="shared" si="13"/>
        <v>10186674596.91</v>
      </c>
      <c r="AH21" s="129">
        <f t="shared" si="13"/>
        <v>0</v>
      </c>
      <c r="AI21" s="129">
        <f t="shared" si="13"/>
        <v>0</v>
      </c>
      <c r="AJ21" s="129">
        <f t="shared" si="13"/>
        <v>95107414312</v>
      </c>
      <c r="AK21" s="129">
        <f t="shared" ref="AK21:AT21" si="14">AK22+AK23+AK32+AK37+AK40+AK43+AK46+AK49+AK50+AK55</f>
        <v>8180374491.71</v>
      </c>
      <c r="AL21" s="129">
        <f t="shared" si="14"/>
        <v>2465104300</v>
      </c>
      <c r="AM21" s="129">
        <f t="shared" si="14"/>
        <v>0</v>
      </c>
      <c r="AN21" s="129">
        <f t="shared" si="14"/>
        <v>97572518612</v>
      </c>
      <c r="AO21" s="129">
        <f t="shared" si="14"/>
        <v>8910846965.3100014</v>
      </c>
      <c r="AP21" s="129">
        <f t="shared" si="14"/>
        <v>0</v>
      </c>
      <c r="AQ21" s="129">
        <f t="shared" si="14"/>
        <v>0</v>
      </c>
      <c r="AR21" s="129">
        <f t="shared" si="14"/>
        <v>97572518612</v>
      </c>
      <c r="AS21" s="129">
        <f t="shared" si="14"/>
        <v>8710482929.3999996</v>
      </c>
      <c r="AT21" s="129">
        <f t="shared" si="14"/>
        <v>0</v>
      </c>
      <c r="AU21" s="129">
        <f t="shared" si="13"/>
        <v>0</v>
      </c>
      <c r="AV21" s="129">
        <f t="shared" si="13"/>
        <v>0</v>
      </c>
      <c r="AW21" s="129">
        <f t="shared" si="13"/>
        <v>0</v>
      </c>
      <c r="AX21" s="129">
        <f t="shared" ref="AX21:BG21" si="15">AX22+AX23+AX32+AX37+AX40+AX43+AX46+AX49+AX50+AX55</f>
        <v>0</v>
      </c>
      <c r="AY21" s="129">
        <f t="shared" si="15"/>
        <v>0</v>
      </c>
      <c r="AZ21" s="129">
        <f t="shared" si="15"/>
        <v>0</v>
      </c>
      <c r="BA21" s="129">
        <f t="shared" si="15"/>
        <v>0</v>
      </c>
      <c r="BB21" s="129">
        <f t="shared" si="15"/>
        <v>4653600025</v>
      </c>
      <c r="BC21" s="129"/>
      <c r="BD21" s="129"/>
      <c r="BE21" s="129">
        <f t="shared" si="15"/>
        <v>0</v>
      </c>
      <c r="BF21" s="97">
        <f t="shared" si="4"/>
        <v>97572518612</v>
      </c>
      <c r="BG21" s="130">
        <f t="shared" si="15"/>
        <v>109094842250.72</v>
      </c>
      <c r="BH21" s="98">
        <f t="shared" si="11"/>
        <v>11522323638.720001</v>
      </c>
      <c r="BI21" s="5"/>
      <c r="BJ21" s="5"/>
    </row>
    <row r="22" spans="1:62" ht="39" thickBot="1" x14ac:dyDescent="0.25">
      <c r="A22" s="18" t="s">
        <v>37</v>
      </c>
      <c r="B22" s="78" t="s">
        <v>38</v>
      </c>
      <c r="C22" s="26">
        <v>10</v>
      </c>
      <c r="D22" s="158" t="s">
        <v>39</v>
      </c>
      <c r="E22" s="133">
        <v>6415435000</v>
      </c>
      <c r="F22" s="134">
        <v>0</v>
      </c>
      <c r="G22" s="135">
        <v>0</v>
      </c>
      <c r="H22" s="135">
        <v>6415435000</v>
      </c>
      <c r="I22" s="135">
        <v>504382900</v>
      </c>
      <c r="J22" s="135">
        <v>0</v>
      </c>
      <c r="K22" s="135">
        <v>0</v>
      </c>
      <c r="L22" s="135">
        <f>H22+J22-K22</f>
        <v>6415435000</v>
      </c>
      <c r="M22" s="135">
        <v>675385800</v>
      </c>
      <c r="N22" s="135">
        <v>0</v>
      </c>
      <c r="O22" s="135">
        <v>0</v>
      </c>
      <c r="P22" s="135">
        <v>6415435000</v>
      </c>
      <c r="Q22" s="135">
        <v>786521600</v>
      </c>
      <c r="R22" s="136">
        <v>0</v>
      </c>
      <c r="S22" s="136">
        <v>0</v>
      </c>
      <c r="T22" s="135">
        <f>P22+R22-S22</f>
        <v>6415435000</v>
      </c>
      <c r="U22" s="136">
        <v>641940200</v>
      </c>
      <c r="V22" s="136">
        <v>0</v>
      </c>
      <c r="W22" s="136">
        <v>0</v>
      </c>
      <c r="X22" s="135">
        <f>T22+V22-W22</f>
        <v>6415435000</v>
      </c>
      <c r="Y22" s="135">
        <v>789368100</v>
      </c>
      <c r="Z22" s="135">
        <v>0</v>
      </c>
      <c r="AA22" s="135">
        <v>0</v>
      </c>
      <c r="AB22" s="135">
        <f>X22+Z22-AA22</f>
        <v>6415435000</v>
      </c>
      <c r="AC22" s="135">
        <v>643401400</v>
      </c>
      <c r="AD22" s="135">
        <v>0</v>
      </c>
      <c r="AE22" s="135">
        <v>0</v>
      </c>
      <c r="AF22" s="135">
        <f>AB22+AD22-AE22</f>
        <v>6415435000</v>
      </c>
      <c r="AG22" s="135">
        <v>685695900</v>
      </c>
      <c r="AH22" s="135">
        <v>0</v>
      </c>
      <c r="AI22" s="135">
        <v>0</v>
      </c>
      <c r="AJ22" s="135">
        <f>AF22+AH22-AI22</f>
        <v>6415435000</v>
      </c>
      <c r="AK22" s="135">
        <v>724596000</v>
      </c>
      <c r="AL22" s="135">
        <v>0</v>
      </c>
      <c r="AM22" s="135">
        <v>0</v>
      </c>
      <c r="AN22" s="135">
        <f>AJ22+AL22-AM22</f>
        <v>6415435000</v>
      </c>
      <c r="AO22" s="135">
        <v>668762800</v>
      </c>
      <c r="AP22" s="136">
        <v>0</v>
      </c>
      <c r="AQ22" s="136">
        <v>0</v>
      </c>
      <c r="AR22" s="135">
        <f>AN22+AP22-AQ22</f>
        <v>6415435000</v>
      </c>
      <c r="AS22" s="135">
        <v>686789500</v>
      </c>
      <c r="AT22" s="135"/>
      <c r="AU22" s="135"/>
      <c r="AV22" s="135"/>
      <c r="AW22" s="135"/>
      <c r="AX22" s="135"/>
      <c r="AY22" s="135"/>
      <c r="AZ22" s="135"/>
      <c r="BA22" s="135"/>
      <c r="BB22" s="135">
        <f>F22+J22+N22+R22+V22+Z22+AD22+AH22+AL22</f>
        <v>0</v>
      </c>
      <c r="BC22" s="135"/>
      <c r="BD22" s="135"/>
      <c r="BE22" s="135">
        <f>G22+K22+O22+S22+W22+AA22+AE22+AI22+AM22+AQ22</f>
        <v>0</v>
      </c>
      <c r="BF22" s="135">
        <f>E22+BB22-BE22</f>
        <v>6415435000</v>
      </c>
      <c r="BG22" s="137">
        <v>8466301300</v>
      </c>
      <c r="BH22" s="131">
        <f t="shared" si="11"/>
        <v>2050866300</v>
      </c>
    </row>
    <row r="23" spans="1:62" s="3" customFormat="1" ht="26.25" thickBot="1" x14ac:dyDescent="0.3">
      <c r="A23" s="8" t="s">
        <v>40</v>
      </c>
      <c r="B23" s="77" t="s">
        <v>41</v>
      </c>
      <c r="C23" s="7"/>
      <c r="D23" s="159"/>
      <c r="E23" s="132">
        <f t="shared" ref="E23:M23" si="16">E24+E29</f>
        <v>15209579509</v>
      </c>
      <c r="F23" s="128">
        <f t="shared" si="16"/>
        <v>0</v>
      </c>
      <c r="G23" s="129">
        <f t="shared" si="16"/>
        <v>0</v>
      </c>
      <c r="H23" s="129">
        <f t="shared" si="16"/>
        <v>15209579509</v>
      </c>
      <c r="I23" s="129">
        <f t="shared" si="16"/>
        <v>607287499</v>
      </c>
      <c r="J23" s="129">
        <f t="shared" si="16"/>
        <v>0</v>
      </c>
      <c r="K23" s="129">
        <f t="shared" si="16"/>
        <v>0</v>
      </c>
      <c r="L23" s="129">
        <f t="shared" si="16"/>
        <v>15209579509</v>
      </c>
      <c r="M23" s="129">
        <f t="shared" si="16"/>
        <v>199195495</v>
      </c>
      <c r="N23" s="129">
        <f t="shared" ref="N23:U23" si="17">N24+N29</f>
        <v>0</v>
      </c>
      <c r="O23" s="129">
        <f t="shared" si="17"/>
        <v>0</v>
      </c>
      <c r="P23" s="129">
        <f t="shared" si="17"/>
        <v>15209579509</v>
      </c>
      <c r="Q23" s="129">
        <f t="shared" si="17"/>
        <v>211549979</v>
      </c>
      <c r="R23" s="129">
        <f t="shared" si="17"/>
        <v>0</v>
      </c>
      <c r="S23" s="129">
        <f t="shared" si="17"/>
        <v>0</v>
      </c>
      <c r="T23" s="129">
        <f t="shared" si="17"/>
        <v>15209579509</v>
      </c>
      <c r="U23" s="129">
        <f t="shared" si="17"/>
        <v>662807599</v>
      </c>
      <c r="V23" s="129">
        <f t="shared" ref="V23:AW23" si="18">V24+V29</f>
        <v>0</v>
      </c>
      <c r="W23" s="129">
        <f t="shared" si="18"/>
        <v>0</v>
      </c>
      <c r="X23" s="129">
        <f t="shared" si="18"/>
        <v>15209579509</v>
      </c>
      <c r="Y23" s="129">
        <f t="shared" si="18"/>
        <v>772076176</v>
      </c>
      <c r="Z23" s="129">
        <f t="shared" si="18"/>
        <v>0</v>
      </c>
      <c r="AA23" s="129">
        <f t="shared" si="18"/>
        <v>0</v>
      </c>
      <c r="AB23" s="129">
        <f t="shared" si="18"/>
        <v>15209579509</v>
      </c>
      <c r="AC23" s="129">
        <f t="shared" si="18"/>
        <v>4158094664</v>
      </c>
      <c r="AD23" s="129">
        <f t="shared" si="18"/>
        <v>0</v>
      </c>
      <c r="AE23" s="129">
        <f t="shared" si="18"/>
        <v>0</v>
      </c>
      <c r="AF23" s="129">
        <f t="shared" si="18"/>
        <v>15209579509</v>
      </c>
      <c r="AG23" s="129">
        <f t="shared" si="18"/>
        <v>814406796</v>
      </c>
      <c r="AH23" s="129">
        <f t="shared" si="18"/>
        <v>0</v>
      </c>
      <c r="AI23" s="129">
        <f t="shared" si="18"/>
        <v>0</v>
      </c>
      <c r="AJ23" s="129">
        <f t="shared" si="18"/>
        <v>15209579509</v>
      </c>
      <c r="AK23" s="129">
        <f t="shared" ref="AK23:AT23" si="19">AK24+AK29</f>
        <v>1643001832</v>
      </c>
      <c r="AL23" s="129">
        <f t="shared" si="19"/>
        <v>0</v>
      </c>
      <c r="AM23" s="129">
        <f t="shared" si="19"/>
        <v>0</v>
      </c>
      <c r="AN23" s="129">
        <f t="shared" si="19"/>
        <v>15209579509</v>
      </c>
      <c r="AO23" s="129">
        <f t="shared" si="19"/>
        <v>1529436529</v>
      </c>
      <c r="AP23" s="129">
        <f t="shared" si="19"/>
        <v>0</v>
      </c>
      <c r="AQ23" s="129">
        <f t="shared" si="19"/>
        <v>0</v>
      </c>
      <c r="AR23" s="129">
        <f t="shared" si="19"/>
        <v>15209579509</v>
      </c>
      <c r="AS23" s="129">
        <f t="shared" si="19"/>
        <v>975575482</v>
      </c>
      <c r="AT23" s="129">
        <f t="shared" si="19"/>
        <v>0</v>
      </c>
      <c r="AU23" s="129">
        <f t="shared" si="18"/>
        <v>0</v>
      </c>
      <c r="AV23" s="129">
        <f t="shared" si="18"/>
        <v>0</v>
      </c>
      <c r="AW23" s="129">
        <f t="shared" si="18"/>
        <v>0</v>
      </c>
      <c r="AX23" s="129">
        <f t="shared" ref="AX23:BG23" si="20">AX24+AX29</f>
        <v>0</v>
      </c>
      <c r="AY23" s="129">
        <f t="shared" si="20"/>
        <v>0</v>
      </c>
      <c r="AZ23" s="129">
        <f t="shared" si="20"/>
        <v>0</v>
      </c>
      <c r="BA23" s="129">
        <f t="shared" si="20"/>
        <v>0</v>
      </c>
      <c r="BB23" s="129">
        <f t="shared" si="20"/>
        <v>0</v>
      </c>
      <c r="BC23" s="129"/>
      <c r="BD23" s="129"/>
      <c r="BE23" s="129">
        <f t="shared" si="20"/>
        <v>0</v>
      </c>
      <c r="BF23" s="129">
        <f t="shared" si="20"/>
        <v>15209579509</v>
      </c>
      <c r="BG23" s="130">
        <f t="shared" si="20"/>
        <v>16034607845</v>
      </c>
      <c r="BH23" s="98">
        <f t="shared" si="11"/>
        <v>825028336</v>
      </c>
      <c r="BI23" s="5"/>
      <c r="BJ23" s="5"/>
    </row>
    <row r="24" spans="1:62" s="3" customFormat="1" ht="15.75" thickBot="1" x14ac:dyDescent="0.3">
      <c r="A24" s="8" t="s">
        <v>42</v>
      </c>
      <c r="B24" s="77" t="s">
        <v>43</v>
      </c>
      <c r="C24" s="7"/>
      <c r="D24" s="159"/>
      <c r="E24" s="132">
        <f>SUM(E25:E28)</f>
        <v>14478726879</v>
      </c>
      <c r="F24" s="128">
        <f t="shared" ref="F24:Q24" si="21">F25+F26+F27+F28</f>
        <v>0</v>
      </c>
      <c r="G24" s="129">
        <f t="shared" si="21"/>
        <v>0</v>
      </c>
      <c r="H24" s="129">
        <f t="shared" si="21"/>
        <v>14478726879</v>
      </c>
      <c r="I24" s="129">
        <f t="shared" si="21"/>
        <v>548228751</v>
      </c>
      <c r="J24" s="129">
        <f t="shared" si="21"/>
        <v>0</v>
      </c>
      <c r="K24" s="129">
        <f t="shared" si="21"/>
        <v>0</v>
      </c>
      <c r="L24" s="129">
        <f t="shared" si="21"/>
        <v>14478726879</v>
      </c>
      <c r="M24" s="129">
        <f t="shared" si="21"/>
        <v>165108913</v>
      </c>
      <c r="N24" s="129">
        <f t="shared" si="21"/>
        <v>0</v>
      </c>
      <c r="O24" s="129">
        <f t="shared" si="21"/>
        <v>0</v>
      </c>
      <c r="P24" s="129">
        <f t="shared" si="21"/>
        <v>14478726879</v>
      </c>
      <c r="Q24" s="129">
        <f t="shared" si="21"/>
        <v>180986846</v>
      </c>
      <c r="R24" s="129">
        <f>R25+R26+R27+R28</f>
        <v>0</v>
      </c>
      <c r="S24" s="129">
        <f>S25+S26+S27+S28</f>
        <v>0</v>
      </c>
      <c r="T24" s="129">
        <f>T25+T26+T27+T28</f>
        <v>14478726879</v>
      </c>
      <c r="U24" s="129">
        <f>U25+U26+U27+U28</f>
        <v>603208059</v>
      </c>
      <c r="V24" s="129">
        <f t="shared" ref="V24:AW24" si="22">V25+V26+V27+V28</f>
        <v>0</v>
      </c>
      <c r="W24" s="129">
        <f t="shared" si="22"/>
        <v>0</v>
      </c>
      <c r="X24" s="129">
        <f t="shared" si="22"/>
        <v>14478726879</v>
      </c>
      <c r="Y24" s="129">
        <f t="shared" si="22"/>
        <v>741687461</v>
      </c>
      <c r="Z24" s="129">
        <f t="shared" si="22"/>
        <v>0</v>
      </c>
      <c r="AA24" s="129">
        <f t="shared" si="22"/>
        <v>0</v>
      </c>
      <c r="AB24" s="129">
        <f t="shared" si="22"/>
        <v>14478726879</v>
      </c>
      <c r="AC24" s="129">
        <f t="shared" si="22"/>
        <v>4108111134</v>
      </c>
      <c r="AD24" s="129">
        <f t="shared" si="22"/>
        <v>0</v>
      </c>
      <c r="AE24" s="129">
        <f t="shared" si="22"/>
        <v>0</v>
      </c>
      <c r="AF24" s="129">
        <f t="shared" si="22"/>
        <v>14478726879</v>
      </c>
      <c r="AG24" s="129">
        <f t="shared" si="22"/>
        <v>761827214</v>
      </c>
      <c r="AH24" s="129">
        <f t="shared" si="22"/>
        <v>0</v>
      </c>
      <c r="AI24" s="129">
        <f t="shared" si="22"/>
        <v>0</v>
      </c>
      <c r="AJ24" s="129">
        <f t="shared" si="22"/>
        <v>14478726879</v>
      </c>
      <c r="AK24" s="129">
        <f t="shared" ref="AK24:AT24" si="23">AK25+AK26+AK27+AK28</f>
        <v>1608045407</v>
      </c>
      <c r="AL24" s="129">
        <f t="shared" si="23"/>
        <v>0</v>
      </c>
      <c r="AM24" s="129">
        <f t="shared" si="23"/>
        <v>0</v>
      </c>
      <c r="AN24" s="129">
        <f t="shared" si="23"/>
        <v>14478726879</v>
      </c>
      <c r="AO24" s="129">
        <f t="shared" si="23"/>
        <v>1407970957</v>
      </c>
      <c r="AP24" s="129">
        <f t="shared" si="23"/>
        <v>0</v>
      </c>
      <c r="AQ24" s="129">
        <f t="shared" si="23"/>
        <v>0</v>
      </c>
      <c r="AR24" s="129">
        <f t="shared" si="23"/>
        <v>14478726879</v>
      </c>
      <c r="AS24" s="129">
        <f t="shared" si="23"/>
        <v>914199088</v>
      </c>
      <c r="AT24" s="129">
        <f t="shared" si="23"/>
        <v>0</v>
      </c>
      <c r="AU24" s="129">
        <f t="shared" si="22"/>
        <v>0</v>
      </c>
      <c r="AV24" s="129">
        <f t="shared" si="22"/>
        <v>0</v>
      </c>
      <c r="AW24" s="129">
        <f t="shared" si="22"/>
        <v>0</v>
      </c>
      <c r="AX24" s="129">
        <f t="shared" ref="AX24:BA24" si="24">AX25+AX26+AX27+AX28</f>
        <v>0</v>
      </c>
      <c r="AY24" s="129">
        <f t="shared" si="24"/>
        <v>0</v>
      </c>
      <c r="AZ24" s="129">
        <f t="shared" si="24"/>
        <v>0</v>
      </c>
      <c r="BA24" s="129">
        <f t="shared" si="24"/>
        <v>0</v>
      </c>
      <c r="BB24" s="132">
        <f t="shared" ref="BB24:BE24" si="25">SUM(BB25:BB28)</f>
        <v>0</v>
      </c>
      <c r="BC24" s="132">
        <f t="shared" si="25"/>
        <v>0</v>
      </c>
      <c r="BD24" s="132">
        <f t="shared" si="25"/>
        <v>0</v>
      </c>
      <c r="BE24" s="132">
        <f t="shared" si="25"/>
        <v>0</v>
      </c>
      <c r="BF24" s="129">
        <f>+E24+BB24-BE24</f>
        <v>14478726879</v>
      </c>
      <c r="BG24" s="132">
        <f t="shared" ref="BG24" si="26">SUM(BG25:BG28)</f>
        <v>15022677694</v>
      </c>
      <c r="BH24" s="132">
        <f t="shared" ref="BH24" si="27">SUM(BH25:BH28)</f>
        <v>543950815</v>
      </c>
      <c r="BI24" s="5"/>
      <c r="BJ24" s="5"/>
    </row>
    <row r="25" spans="1:62" ht="15" thickBot="1" x14ac:dyDescent="0.25">
      <c r="A25" s="18" t="s">
        <v>44</v>
      </c>
      <c r="B25" s="78" t="s">
        <v>45</v>
      </c>
      <c r="C25" s="26">
        <v>17</v>
      </c>
      <c r="D25" s="158" t="s">
        <v>43</v>
      </c>
      <c r="E25" s="133">
        <v>6481486139</v>
      </c>
      <c r="F25" s="134">
        <v>0</v>
      </c>
      <c r="G25" s="135">
        <v>0</v>
      </c>
      <c r="H25" s="135">
        <v>6481486139</v>
      </c>
      <c r="I25" s="135">
        <v>0</v>
      </c>
      <c r="J25" s="135">
        <v>0</v>
      </c>
      <c r="K25" s="135">
        <v>0</v>
      </c>
      <c r="L25" s="135">
        <f>H25+J25-K25</f>
        <v>6481486139</v>
      </c>
      <c r="M25" s="135">
        <v>0</v>
      </c>
      <c r="N25" s="135">
        <v>0</v>
      </c>
      <c r="O25" s="135">
        <v>0</v>
      </c>
      <c r="P25" s="135">
        <v>6481486139</v>
      </c>
      <c r="Q25" s="135">
        <v>0</v>
      </c>
      <c r="R25" s="136">
        <v>0</v>
      </c>
      <c r="S25" s="136">
        <v>0</v>
      </c>
      <c r="T25" s="135">
        <f>P25+R25-S25</f>
        <v>6481486139</v>
      </c>
      <c r="U25" s="136">
        <v>415512994</v>
      </c>
      <c r="V25" s="136">
        <v>0</v>
      </c>
      <c r="W25" s="136">
        <v>0</v>
      </c>
      <c r="X25" s="135">
        <f>T25+V25-W25</f>
        <v>6481486139</v>
      </c>
      <c r="Y25" s="135">
        <v>415512994</v>
      </c>
      <c r="Z25" s="135">
        <v>0</v>
      </c>
      <c r="AA25" s="135">
        <v>0</v>
      </c>
      <c r="AB25" s="135">
        <f>X25+Z25-AA25</f>
        <v>6481486139</v>
      </c>
      <c r="AC25" s="135">
        <v>2216070116</v>
      </c>
      <c r="AD25" s="135">
        <v>0</v>
      </c>
      <c r="AE25" s="135">
        <v>0</v>
      </c>
      <c r="AF25" s="135">
        <f>AB25+AD25-AE25</f>
        <v>6481486139</v>
      </c>
      <c r="AG25" s="135">
        <v>138504535</v>
      </c>
      <c r="AH25" s="135">
        <v>0</v>
      </c>
      <c r="AI25" s="135">
        <v>0</v>
      </c>
      <c r="AJ25" s="135">
        <f>AF25+AH25-AI25</f>
        <v>6481486139</v>
      </c>
      <c r="AK25" s="135">
        <v>554018140</v>
      </c>
      <c r="AL25" s="135">
        <v>0</v>
      </c>
      <c r="AM25" s="135">
        <v>0</v>
      </c>
      <c r="AN25" s="135">
        <f>AJ25+AL25-AM25</f>
        <v>6481486139</v>
      </c>
      <c r="AO25" s="135">
        <v>554018140</v>
      </c>
      <c r="AP25" s="136">
        <v>0</v>
      </c>
      <c r="AQ25" s="136">
        <v>0</v>
      </c>
      <c r="AR25" s="135">
        <f>AN25+AP25-AQ25</f>
        <v>6481486139</v>
      </c>
      <c r="AS25" s="135">
        <v>554018140</v>
      </c>
      <c r="AT25" s="135"/>
      <c r="AU25" s="135"/>
      <c r="AV25" s="135"/>
      <c r="AW25" s="135"/>
      <c r="AX25" s="135"/>
      <c r="AY25" s="135"/>
      <c r="AZ25" s="135"/>
      <c r="BA25" s="135"/>
      <c r="BB25" s="135">
        <f>F25+J25+N25+R25+V25+Z25+AD25+AH25+AL25</f>
        <v>0</v>
      </c>
      <c r="BC25" s="135"/>
      <c r="BD25" s="135"/>
      <c r="BE25" s="135">
        <f>G25+K25+O25+S25+W25+AA25+AE25+AI25+AM25+AQ25</f>
        <v>0</v>
      </c>
      <c r="BF25" s="135">
        <f>E25+BB25-BE25</f>
        <v>6481486139</v>
      </c>
      <c r="BG25" s="137">
        <v>7420979930</v>
      </c>
      <c r="BH25" s="131">
        <f t="shared" si="11"/>
        <v>939493791</v>
      </c>
    </row>
    <row r="26" spans="1:62" ht="15" thickBot="1" x14ac:dyDescent="0.25">
      <c r="A26" s="18" t="s">
        <v>46</v>
      </c>
      <c r="B26" s="78" t="s">
        <v>47</v>
      </c>
      <c r="C26" s="26">
        <v>17</v>
      </c>
      <c r="D26" s="158" t="s">
        <v>43</v>
      </c>
      <c r="E26" s="133">
        <v>5117450700</v>
      </c>
      <c r="F26" s="134">
        <v>0</v>
      </c>
      <c r="G26" s="135">
        <v>0</v>
      </c>
      <c r="H26" s="135">
        <v>5117450700</v>
      </c>
      <c r="I26" s="135">
        <v>376696691</v>
      </c>
      <c r="J26" s="135">
        <v>0</v>
      </c>
      <c r="K26" s="135">
        <v>0</v>
      </c>
      <c r="L26" s="135">
        <f>H26+J26-K26</f>
        <v>5117450700</v>
      </c>
      <c r="M26" s="135">
        <v>12364307</v>
      </c>
      <c r="N26" s="135">
        <v>0</v>
      </c>
      <c r="O26" s="135">
        <v>0</v>
      </c>
      <c r="P26" s="135">
        <v>5117450700</v>
      </c>
      <c r="Q26" s="135">
        <v>462527</v>
      </c>
      <c r="R26" s="136">
        <v>0</v>
      </c>
      <c r="S26" s="136">
        <v>0</v>
      </c>
      <c r="T26" s="135">
        <f>P26+R26-S26</f>
        <v>5117450700</v>
      </c>
      <c r="U26" s="136">
        <v>20005974</v>
      </c>
      <c r="V26" s="136">
        <v>0</v>
      </c>
      <c r="W26" s="136">
        <v>0</v>
      </c>
      <c r="X26" s="135">
        <f>T26+V26-W26</f>
        <v>5117450700</v>
      </c>
      <c r="Y26" s="135">
        <v>993486</v>
      </c>
      <c r="Z26" s="135">
        <v>0</v>
      </c>
      <c r="AA26" s="135">
        <v>0</v>
      </c>
      <c r="AB26" s="135">
        <f>X26+Z26-AA26</f>
        <v>5117450700</v>
      </c>
      <c r="AC26" s="135">
        <v>1147172066</v>
      </c>
      <c r="AD26" s="135">
        <v>0</v>
      </c>
      <c r="AE26" s="135">
        <v>0</v>
      </c>
      <c r="AF26" s="135">
        <f>AB26+AD26-AE26</f>
        <v>5117450700</v>
      </c>
      <c r="AG26" s="135">
        <v>436279662</v>
      </c>
      <c r="AH26" s="135">
        <v>0</v>
      </c>
      <c r="AI26" s="135">
        <v>0</v>
      </c>
      <c r="AJ26" s="135">
        <f>AF26+AH26-AI26</f>
        <v>5117450700</v>
      </c>
      <c r="AK26" s="135">
        <v>891254702</v>
      </c>
      <c r="AL26" s="135">
        <v>0</v>
      </c>
      <c r="AM26" s="135">
        <v>0</v>
      </c>
      <c r="AN26" s="135">
        <f>AJ26+AL26-AM26</f>
        <v>5117450700</v>
      </c>
      <c r="AO26" s="135">
        <v>508963611</v>
      </c>
      <c r="AP26" s="136">
        <v>0</v>
      </c>
      <c r="AQ26" s="136">
        <v>0</v>
      </c>
      <c r="AR26" s="135">
        <f>AN26+AP26-AQ26</f>
        <v>5117450700</v>
      </c>
      <c r="AS26" s="135">
        <v>8783736</v>
      </c>
      <c r="AT26" s="135"/>
      <c r="AU26" s="135"/>
      <c r="AV26" s="135"/>
      <c r="AW26" s="135"/>
      <c r="AX26" s="135"/>
      <c r="AY26" s="135"/>
      <c r="AZ26" s="135"/>
      <c r="BA26" s="135"/>
      <c r="BB26" s="135">
        <f>F26+J26+N26+R26+V26+Z26+AD26+AH26+AL26</f>
        <v>0</v>
      </c>
      <c r="BC26" s="135"/>
      <c r="BD26" s="135"/>
      <c r="BE26" s="135">
        <f>G26+K26+O26+S26+W26+AA26+AE26+AI26+AM26+AQ26</f>
        <v>0</v>
      </c>
      <c r="BF26" s="135">
        <f>E26+BB26-BE26</f>
        <v>5117450700</v>
      </c>
      <c r="BG26" s="137">
        <v>3434173200</v>
      </c>
      <c r="BH26" s="131">
        <f t="shared" si="11"/>
        <v>-1683277500</v>
      </c>
    </row>
    <row r="27" spans="1:62" ht="15" thickBot="1" x14ac:dyDescent="0.25">
      <c r="A27" s="18" t="s">
        <v>48</v>
      </c>
      <c r="B27" s="78" t="s">
        <v>49</v>
      </c>
      <c r="C27" s="26">
        <v>17</v>
      </c>
      <c r="D27" s="158" t="s">
        <v>43</v>
      </c>
      <c r="E27" s="133">
        <v>929790600</v>
      </c>
      <c r="F27" s="134">
        <v>0</v>
      </c>
      <c r="G27" s="135">
        <v>0</v>
      </c>
      <c r="H27" s="135">
        <v>929790600</v>
      </c>
      <c r="I27" s="135">
        <v>171532060</v>
      </c>
      <c r="J27" s="135">
        <v>0</v>
      </c>
      <c r="K27" s="135">
        <v>0</v>
      </c>
      <c r="L27" s="135">
        <f>H27+J27-K27</f>
        <v>929790600</v>
      </c>
      <c r="M27" s="135">
        <v>152744606</v>
      </c>
      <c r="N27" s="135">
        <v>0</v>
      </c>
      <c r="O27" s="135">
        <v>0</v>
      </c>
      <c r="P27" s="135">
        <v>929790600</v>
      </c>
      <c r="Q27" s="135">
        <v>180524319</v>
      </c>
      <c r="R27" s="136">
        <v>0</v>
      </c>
      <c r="S27" s="136">
        <v>0</v>
      </c>
      <c r="T27" s="135">
        <f>P27+R27-S27</f>
        <v>929790600</v>
      </c>
      <c r="U27" s="136">
        <v>22482476</v>
      </c>
      <c r="V27" s="136">
        <v>0</v>
      </c>
      <c r="W27" s="136">
        <v>0</v>
      </c>
      <c r="X27" s="135">
        <f>T27+V27-W27</f>
        <v>929790600</v>
      </c>
      <c r="Y27" s="135">
        <v>27192146</v>
      </c>
      <c r="Z27" s="135">
        <v>0</v>
      </c>
      <c r="AA27" s="135">
        <v>0</v>
      </c>
      <c r="AB27" s="135">
        <f>X27+Z27-AA27</f>
        <v>929790600</v>
      </c>
      <c r="AC27" s="135">
        <v>46026388</v>
      </c>
      <c r="AD27" s="135">
        <v>0</v>
      </c>
      <c r="AE27" s="135">
        <v>0</v>
      </c>
      <c r="AF27" s="135">
        <f>AB27+AD27-AE27</f>
        <v>929790600</v>
      </c>
      <c r="AG27" s="135">
        <v>187043017</v>
      </c>
      <c r="AH27" s="135">
        <v>0</v>
      </c>
      <c r="AI27" s="135">
        <v>0</v>
      </c>
      <c r="AJ27" s="135">
        <f>AF27+AH27-AI27</f>
        <v>929790600</v>
      </c>
      <c r="AK27" s="135">
        <v>62937913</v>
      </c>
      <c r="AL27" s="135">
        <v>0</v>
      </c>
      <c r="AM27" s="135">
        <v>0</v>
      </c>
      <c r="AN27" s="135">
        <f>AJ27+AL27-AM27</f>
        <v>929790600</v>
      </c>
      <c r="AO27" s="135">
        <v>45485250</v>
      </c>
      <c r="AP27" s="136">
        <v>0</v>
      </c>
      <c r="AQ27" s="136">
        <v>0</v>
      </c>
      <c r="AR27" s="135">
        <f>AN27+AP27-AQ27</f>
        <v>929790600</v>
      </c>
      <c r="AS27" s="135">
        <v>51893256</v>
      </c>
      <c r="AT27" s="135"/>
      <c r="AU27" s="135"/>
      <c r="AV27" s="135"/>
      <c r="AW27" s="135"/>
      <c r="AX27" s="135"/>
      <c r="AY27" s="135"/>
      <c r="AZ27" s="135"/>
      <c r="BA27" s="135"/>
      <c r="BB27" s="135">
        <f>F27+J27+N27+R27+V27+Z27+AD27+AH27+AL27</f>
        <v>0</v>
      </c>
      <c r="BC27" s="135"/>
      <c r="BD27" s="135"/>
      <c r="BE27" s="135">
        <f>G27+K27+O27+S27+W27+AA27+AE27+AI27+AM27+AQ27</f>
        <v>0</v>
      </c>
      <c r="BF27" s="135">
        <f>E27+BB27-BE27</f>
        <v>929790600</v>
      </c>
      <c r="BG27" s="137">
        <v>1399211334</v>
      </c>
      <c r="BH27" s="131">
        <f t="shared" si="11"/>
        <v>469420734</v>
      </c>
    </row>
    <row r="28" spans="1:62" ht="15" thickBot="1" x14ac:dyDescent="0.25">
      <c r="A28" s="18" t="s">
        <v>50</v>
      </c>
      <c r="B28" s="78" t="s">
        <v>51</v>
      </c>
      <c r="C28" s="26">
        <v>17</v>
      </c>
      <c r="D28" s="158" t="s">
        <v>43</v>
      </c>
      <c r="E28" s="133">
        <v>1949999440</v>
      </c>
      <c r="F28" s="134">
        <v>0</v>
      </c>
      <c r="G28" s="135">
        <v>0</v>
      </c>
      <c r="H28" s="135">
        <v>1949999440</v>
      </c>
      <c r="I28" s="135">
        <v>0</v>
      </c>
      <c r="J28" s="135">
        <v>0</v>
      </c>
      <c r="K28" s="135">
        <v>0</v>
      </c>
      <c r="L28" s="135">
        <f>H28+J28-K28</f>
        <v>1949999440</v>
      </c>
      <c r="M28" s="135">
        <v>0</v>
      </c>
      <c r="N28" s="135">
        <v>0</v>
      </c>
      <c r="O28" s="135">
        <v>0</v>
      </c>
      <c r="P28" s="135">
        <v>1949999440</v>
      </c>
      <c r="Q28" s="135">
        <v>0</v>
      </c>
      <c r="R28" s="136">
        <v>0</v>
      </c>
      <c r="S28" s="136">
        <v>0</v>
      </c>
      <c r="T28" s="135">
        <f>P28+R28-S28</f>
        <v>1949999440</v>
      </c>
      <c r="U28" s="136">
        <v>145206615</v>
      </c>
      <c r="V28" s="136">
        <v>0</v>
      </c>
      <c r="W28" s="136">
        <v>0</v>
      </c>
      <c r="X28" s="135">
        <f>T28+V28-W28</f>
        <v>1949999440</v>
      </c>
      <c r="Y28" s="135">
        <v>297988835</v>
      </c>
      <c r="Z28" s="135">
        <v>0</v>
      </c>
      <c r="AA28" s="135">
        <v>0</v>
      </c>
      <c r="AB28" s="135">
        <f>X28+Z28-AA28</f>
        <v>1949999440</v>
      </c>
      <c r="AC28" s="135">
        <v>698842564</v>
      </c>
      <c r="AD28" s="135">
        <v>0</v>
      </c>
      <c r="AE28" s="135">
        <v>0</v>
      </c>
      <c r="AF28" s="135">
        <f>AB28+AD28-AE28</f>
        <v>1949999440</v>
      </c>
      <c r="AG28" s="135">
        <v>0</v>
      </c>
      <c r="AH28" s="135">
        <v>0</v>
      </c>
      <c r="AI28" s="135">
        <v>0</v>
      </c>
      <c r="AJ28" s="135">
        <f>AF28+AH28-AI28</f>
        <v>1949999440</v>
      </c>
      <c r="AK28" s="135">
        <v>99834652</v>
      </c>
      <c r="AL28" s="135">
        <v>0</v>
      </c>
      <c r="AM28" s="135">
        <v>0</v>
      </c>
      <c r="AN28" s="135">
        <f>AJ28+AL28-AM28</f>
        <v>1949999440</v>
      </c>
      <c r="AO28" s="135">
        <v>299503956</v>
      </c>
      <c r="AP28" s="136">
        <v>0</v>
      </c>
      <c r="AQ28" s="136">
        <v>0</v>
      </c>
      <c r="AR28" s="135">
        <f>AN28+AP28-AQ28</f>
        <v>1949999440</v>
      </c>
      <c r="AS28" s="135">
        <v>299503956</v>
      </c>
      <c r="AT28" s="135"/>
      <c r="AU28" s="135"/>
      <c r="AV28" s="135"/>
      <c r="AW28" s="135"/>
      <c r="AX28" s="135"/>
      <c r="AY28" s="135"/>
      <c r="AZ28" s="135"/>
      <c r="BA28" s="135"/>
      <c r="BB28" s="135">
        <f>F28+J28+N28+R28+V28+Z28+AD28+AH28+AL28</f>
        <v>0</v>
      </c>
      <c r="BC28" s="135"/>
      <c r="BD28" s="135"/>
      <c r="BE28" s="135">
        <f>G28+K28+O28+S28+W28+AA28+AE28+AI28+AM28+AQ28</f>
        <v>0</v>
      </c>
      <c r="BF28" s="135">
        <f>E28+BB28-BE28</f>
        <v>1949999440</v>
      </c>
      <c r="BG28" s="137">
        <v>2768313230</v>
      </c>
      <c r="BH28" s="131">
        <f t="shared" si="11"/>
        <v>818313790</v>
      </c>
    </row>
    <row r="29" spans="1:62" s="3" customFormat="1" ht="15.75" thickBot="1" x14ac:dyDescent="0.3">
      <c r="A29" s="8" t="s">
        <v>52</v>
      </c>
      <c r="B29" s="77" t="s">
        <v>53</v>
      </c>
      <c r="C29" s="7"/>
      <c r="D29" s="159"/>
      <c r="E29" s="132">
        <f>SUM(E30:E31)</f>
        <v>730852630</v>
      </c>
      <c r="F29" s="128">
        <f t="shared" ref="F29:AW29" si="28">F30+F31</f>
        <v>0</v>
      </c>
      <c r="G29" s="129">
        <f t="shared" si="28"/>
        <v>0</v>
      </c>
      <c r="H29" s="129">
        <f t="shared" si="28"/>
        <v>730852630</v>
      </c>
      <c r="I29" s="129">
        <f t="shared" si="28"/>
        <v>59058748</v>
      </c>
      <c r="J29" s="129">
        <f t="shared" si="28"/>
        <v>0</v>
      </c>
      <c r="K29" s="129">
        <f t="shared" si="28"/>
        <v>0</v>
      </c>
      <c r="L29" s="129">
        <f t="shared" si="28"/>
        <v>730852630</v>
      </c>
      <c r="M29" s="129">
        <f t="shared" si="28"/>
        <v>34086582</v>
      </c>
      <c r="N29" s="129">
        <f t="shared" si="28"/>
        <v>0</v>
      </c>
      <c r="O29" s="129">
        <f t="shared" si="28"/>
        <v>0</v>
      </c>
      <c r="P29" s="129">
        <f t="shared" si="28"/>
        <v>730852630</v>
      </c>
      <c r="Q29" s="129">
        <f t="shared" si="28"/>
        <v>30563133</v>
      </c>
      <c r="R29" s="129">
        <f t="shared" si="28"/>
        <v>0</v>
      </c>
      <c r="S29" s="129">
        <f t="shared" si="28"/>
        <v>0</v>
      </c>
      <c r="T29" s="129">
        <f t="shared" si="28"/>
        <v>730852630</v>
      </c>
      <c r="U29" s="129">
        <f t="shared" si="28"/>
        <v>59599540</v>
      </c>
      <c r="V29" s="129">
        <f t="shared" si="28"/>
        <v>0</v>
      </c>
      <c r="W29" s="129">
        <f t="shared" si="28"/>
        <v>0</v>
      </c>
      <c r="X29" s="129">
        <f t="shared" si="28"/>
        <v>730852630</v>
      </c>
      <c r="Y29" s="129">
        <f t="shared" si="28"/>
        <v>30388715</v>
      </c>
      <c r="Z29" s="129">
        <f t="shared" si="28"/>
        <v>0</v>
      </c>
      <c r="AA29" s="129">
        <f t="shared" si="28"/>
        <v>0</v>
      </c>
      <c r="AB29" s="129">
        <f t="shared" si="28"/>
        <v>730852630</v>
      </c>
      <c r="AC29" s="129">
        <f t="shared" si="28"/>
        <v>49983530</v>
      </c>
      <c r="AD29" s="129">
        <f t="shared" si="28"/>
        <v>0</v>
      </c>
      <c r="AE29" s="129">
        <f t="shared" si="28"/>
        <v>0</v>
      </c>
      <c r="AF29" s="129">
        <f t="shared" si="28"/>
        <v>730852630</v>
      </c>
      <c r="AG29" s="129">
        <f t="shared" si="28"/>
        <v>52579582</v>
      </c>
      <c r="AH29" s="129">
        <f t="shared" si="28"/>
        <v>0</v>
      </c>
      <c r="AI29" s="129">
        <f t="shared" si="28"/>
        <v>0</v>
      </c>
      <c r="AJ29" s="129">
        <f t="shared" si="28"/>
        <v>730852630</v>
      </c>
      <c r="AK29" s="129">
        <f t="shared" si="28"/>
        <v>34956425</v>
      </c>
      <c r="AL29" s="129">
        <f t="shared" si="28"/>
        <v>0</v>
      </c>
      <c r="AM29" s="129">
        <f t="shared" si="28"/>
        <v>0</v>
      </c>
      <c r="AN29" s="129">
        <f t="shared" si="28"/>
        <v>730852630</v>
      </c>
      <c r="AO29" s="129">
        <f t="shared" si="28"/>
        <v>121465572</v>
      </c>
      <c r="AP29" s="129">
        <f t="shared" si="28"/>
        <v>0</v>
      </c>
      <c r="AQ29" s="129">
        <f t="shared" si="28"/>
        <v>0</v>
      </c>
      <c r="AR29" s="129">
        <f t="shared" si="28"/>
        <v>730852630</v>
      </c>
      <c r="AS29" s="129">
        <f t="shared" si="28"/>
        <v>61376394</v>
      </c>
      <c r="AT29" s="129">
        <f t="shared" si="28"/>
        <v>0</v>
      </c>
      <c r="AU29" s="129">
        <f t="shared" si="28"/>
        <v>0</v>
      </c>
      <c r="AV29" s="129">
        <f t="shared" si="28"/>
        <v>0</v>
      </c>
      <c r="AW29" s="129">
        <f t="shared" si="28"/>
        <v>0</v>
      </c>
      <c r="AX29" s="129">
        <f t="shared" ref="AX29:BG29" si="29">AX30+AX31</f>
        <v>0</v>
      </c>
      <c r="AY29" s="129">
        <f t="shared" si="29"/>
        <v>0</v>
      </c>
      <c r="AZ29" s="129">
        <f t="shared" si="29"/>
        <v>0</v>
      </c>
      <c r="BA29" s="129">
        <f t="shared" si="29"/>
        <v>0</v>
      </c>
      <c r="BB29" s="132">
        <f t="shared" ref="BB29:BE29" si="30">SUM(BB30:BB31)</f>
        <v>0</v>
      </c>
      <c r="BC29" s="132">
        <f t="shared" si="30"/>
        <v>0</v>
      </c>
      <c r="BD29" s="132">
        <f t="shared" si="30"/>
        <v>0</v>
      </c>
      <c r="BE29" s="132">
        <f t="shared" si="30"/>
        <v>0</v>
      </c>
      <c r="BF29" s="129">
        <f>+E29+BB29-BE29</f>
        <v>730852630</v>
      </c>
      <c r="BG29" s="130">
        <f t="shared" si="29"/>
        <v>1011930151</v>
      </c>
      <c r="BH29" s="98">
        <f t="shared" si="11"/>
        <v>281077521</v>
      </c>
      <c r="BI29" s="5"/>
      <c r="BJ29" s="5"/>
    </row>
    <row r="30" spans="1:62" ht="39" thickBot="1" x14ac:dyDescent="0.25">
      <c r="A30" s="18" t="s">
        <v>54</v>
      </c>
      <c r="B30" s="78" t="s">
        <v>55</v>
      </c>
      <c r="C30" s="26">
        <v>10</v>
      </c>
      <c r="D30" s="158" t="s">
        <v>39</v>
      </c>
      <c r="E30" s="133">
        <v>601199000</v>
      </c>
      <c r="F30" s="134">
        <v>0</v>
      </c>
      <c r="G30" s="135">
        <v>0</v>
      </c>
      <c r="H30" s="135">
        <v>601199000</v>
      </c>
      <c r="I30" s="135">
        <v>21046748</v>
      </c>
      <c r="J30" s="135">
        <v>0</v>
      </c>
      <c r="K30" s="135">
        <v>0</v>
      </c>
      <c r="L30" s="135">
        <f>H30+J30-K30</f>
        <v>601199000</v>
      </c>
      <c r="M30" s="135">
        <v>16581582</v>
      </c>
      <c r="N30" s="135">
        <v>0</v>
      </c>
      <c r="O30" s="135">
        <v>0</v>
      </c>
      <c r="P30" s="135">
        <v>601199000</v>
      </c>
      <c r="Q30" s="135">
        <v>14227133</v>
      </c>
      <c r="R30" s="136">
        <v>0</v>
      </c>
      <c r="S30" s="136">
        <v>0</v>
      </c>
      <c r="T30" s="135">
        <f>P30+R30-S30</f>
        <v>601199000</v>
      </c>
      <c r="U30" s="136">
        <v>34568540</v>
      </c>
      <c r="V30" s="136">
        <v>0</v>
      </c>
      <c r="W30" s="136">
        <v>0</v>
      </c>
      <c r="X30" s="135">
        <f>T30+V30-W30</f>
        <v>601199000</v>
      </c>
      <c r="Y30" s="135">
        <v>19591715</v>
      </c>
      <c r="Z30" s="135">
        <v>0</v>
      </c>
      <c r="AA30" s="135">
        <v>0</v>
      </c>
      <c r="AB30" s="135">
        <f>X30+Z30-AA30</f>
        <v>601199000</v>
      </c>
      <c r="AC30" s="135">
        <v>31835530</v>
      </c>
      <c r="AD30" s="135">
        <v>0</v>
      </c>
      <c r="AE30" s="135">
        <v>0</v>
      </c>
      <c r="AF30" s="135">
        <f>AB30+AD30-AE30</f>
        <v>601199000</v>
      </c>
      <c r="AG30" s="135">
        <v>32848582</v>
      </c>
      <c r="AH30" s="135">
        <v>0</v>
      </c>
      <c r="AI30" s="135">
        <v>0</v>
      </c>
      <c r="AJ30" s="135">
        <f>AF30+AH30-AI30</f>
        <v>601199000</v>
      </c>
      <c r="AK30" s="135">
        <v>26912425</v>
      </c>
      <c r="AL30" s="135">
        <v>0</v>
      </c>
      <c r="AM30" s="135">
        <v>0</v>
      </c>
      <c r="AN30" s="135">
        <f>AJ30+AL30-AM30</f>
        <v>601199000</v>
      </c>
      <c r="AO30" s="135">
        <v>100672637</v>
      </c>
      <c r="AP30" s="136">
        <v>0</v>
      </c>
      <c r="AQ30" s="136">
        <v>0</v>
      </c>
      <c r="AR30" s="135">
        <f>AN30+AP30-AQ30</f>
        <v>601199000</v>
      </c>
      <c r="AS30" s="135">
        <v>33338394</v>
      </c>
      <c r="AT30" s="135"/>
      <c r="AU30" s="135"/>
      <c r="AV30" s="135"/>
      <c r="AW30" s="135"/>
      <c r="AX30" s="135"/>
      <c r="AY30" s="135"/>
      <c r="AZ30" s="135"/>
      <c r="BA30" s="135"/>
      <c r="BB30" s="135">
        <f>F30+J30+N30+R30+V30+Z30+AD30+AH30+AL30</f>
        <v>0</v>
      </c>
      <c r="BC30" s="135"/>
      <c r="BD30" s="135"/>
      <c r="BE30" s="135">
        <f>G30+K30+O30+S30+W30+AA30+AE30+AI30+AM30+AQ30</f>
        <v>0</v>
      </c>
      <c r="BF30" s="135">
        <f>E30+BB30-BE30</f>
        <v>601199000</v>
      </c>
      <c r="BG30" s="137">
        <v>722897216</v>
      </c>
      <c r="BH30" s="131">
        <f t="shared" si="11"/>
        <v>121698216</v>
      </c>
    </row>
    <row r="31" spans="1:62" ht="39" thickBot="1" x14ac:dyDescent="0.25">
      <c r="A31" s="18" t="s">
        <v>56</v>
      </c>
      <c r="B31" s="78" t="s">
        <v>57</v>
      </c>
      <c r="C31" s="26">
        <v>10</v>
      </c>
      <c r="D31" s="158" t="s">
        <v>39</v>
      </c>
      <c r="E31" s="133">
        <v>129653630</v>
      </c>
      <c r="F31" s="134">
        <v>0</v>
      </c>
      <c r="G31" s="135">
        <v>0</v>
      </c>
      <c r="H31" s="135">
        <v>129653630</v>
      </c>
      <c r="I31" s="135">
        <v>38012000</v>
      </c>
      <c r="J31" s="135">
        <v>0</v>
      </c>
      <c r="K31" s="135">
        <v>0</v>
      </c>
      <c r="L31" s="135">
        <f>H31+J31-K31</f>
        <v>129653630</v>
      </c>
      <c r="M31" s="135">
        <v>17505000</v>
      </c>
      <c r="N31" s="135">
        <v>0</v>
      </c>
      <c r="O31" s="135">
        <v>0</v>
      </c>
      <c r="P31" s="135">
        <v>129653630</v>
      </c>
      <c r="Q31" s="135">
        <v>16336000</v>
      </c>
      <c r="R31" s="136">
        <v>0</v>
      </c>
      <c r="S31" s="136">
        <v>0</v>
      </c>
      <c r="T31" s="135">
        <f>P31+R31-S31</f>
        <v>129653630</v>
      </c>
      <c r="U31" s="136">
        <v>25031000</v>
      </c>
      <c r="V31" s="136">
        <v>0</v>
      </c>
      <c r="W31" s="136">
        <v>0</v>
      </c>
      <c r="X31" s="135">
        <f>T31+V31-W31</f>
        <v>129653630</v>
      </c>
      <c r="Y31" s="135">
        <v>10797000</v>
      </c>
      <c r="Z31" s="135">
        <v>0</v>
      </c>
      <c r="AA31" s="135">
        <v>0</v>
      </c>
      <c r="AB31" s="135">
        <f>X31+Z31-AA31</f>
        <v>129653630</v>
      </c>
      <c r="AC31" s="135">
        <v>18148000</v>
      </c>
      <c r="AD31" s="135">
        <v>0</v>
      </c>
      <c r="AE31" s="135">
        <v>0</v>
      </c>
      <c r="AF31" s="135">
        <f>AB31+AD31-AE31</f>
        <v>129653630</v>
      </c>
      <c r="AG31" s="135">
        <v>19731000</v>
      </c>
      <c r="AH31" s="135">
        <v>0</v>
      </c>
      <c r="AI31" s="135">
        <v>0</v>
      </c>
      <c r="AJ31" s="135">
        <f>AF31+AH31-AI31</f>
        <v>129653630</v>
      </c>
      <c r="AK31" s="135">
        <v>8044000</v>
      </c>
      <c r="AL31" s="135">
        <v>0</v>
      </c>
      <c r="AM31" s="135">
        <v>0</v>
      </c>
      <c r="AN31" s="135">
        <f>AJ31+AL31-AM31</f>
        <v>129653630</v>
      </c>
      <c r="AO31" s="135">
        <v>20792935</v>
      </c>
      <c r="AP31" s="136">
        <v>0</v>
      </c>
      <c r="AQ31" s="136">
        <v>0</v>
      </c>
      <c r="AR31" s="135">
        <f>AN31+AP31-AQ31</f>
        <v>129653630</v>
      </c>
      <c r="AS31" s="135">
        <v>28038000</v>
      </c>
      <c r="AT31" s="135"/>
      <c r="AU31" s="135"/>
      <c r="AV31" s="135"/>
      <c r="AW31" s="135"/>
      <c r="AX31" s="135"/>
      <c r="AY31" s="135"/>
      <c r="AZ31" s="135"/>
      <c r="BA31" s="135"/>
      <c r="BB31" s="135">
        <f>F31+J31+N31+R31+V31+Z31+AD31+AH31+AL31</f>
        <v>0</v>
      </c>
      <c r="BC31" s="135"/>
      <c r="BD31" s="135"/>
      <c r="BE31" s="135">
        <f>G31+K31+O31+S31+W31+AA31+AE31+AI31+AM31+AQ31</f>
        <v>0</v>
      </c>
      <c r="BF31" s="135">
        <f>E31+BB31-BE31</f>
        <v>129653630</v>
      </c>
      <c r="BG31" s="137">
        <v>289032935</v>
      </c>
      <c r="BH31" s="131">
        <f t="shared" si="11"/>
        <v>159379305</v>
      </c>
    </row>
    <row r="32" spans="1:62" s="3" customFormat="1" ht="15.75" thickBot="1" x14ac:dyDescent="0.3">
      <c r="A32" s="8" t="s">
        <v>58</v>
      </c>
      <c r="B32" s="77" t="s">
        <v>59</v>
      </c>
      <c r="C32" s="7"/>
      <c r="D32" s="159"/>
      <c r="E32" s="132">
        <f t="shared" ref="E32:AW32" si="31">E33</f>
        <v>285381602</v>
      </c>
      <c r="F32" s="128">
        <f t="shared" si="31"/>
        <v>0</v>
      </c>
      <c r="G32" s="129">
        <f t="shared" si="31"/>
        <v>0</v>
      </c>
      <c r="H32" s="129">
        <f t="shared" si="31"/>
        <v>285381602</v>
      </c>
      <c r="I32" s="129">
        <f t="shared" si="31"/>
        <v>39467289</v>
      </c>
      <c r="J32" s="129">
        <f t="shared" si="31"/>
        <v>0</v>
      </c>
      <c r="K32" s="129">
        <f t="shared" si="31"/>
        <v>0</v>
      </c>
      <c r="L32" s="129">
        <f t="shared" si="31"/>
        <v>285381602</v>
      </c>
      <c r="M32" s="129">
        <f t="shared" si="31"/>
        <v>32105985</v>
      </c>
      <c r="N32" s="129">
        <f t="shared" si="31"/>
        <v>0</v>
      </c>
      <c r="O32" s="129">
        <f t="shared" si="31"/>
        <v>0</v>
      </c>
      <c r="P32" s="129">
        <f t="shared" si="31"/>
        <v>285381602</v>
      </c>
      <c r="Q32" s="129">
        <f t="shared" si="31"/>
        <v>36256936</v>
      </c>
      <c r="R32" s="129">
        <f t="shared" si="31"/>
        <v>0</v>
      </c>
      <c r="S32" s="129">
        <f t="shared" si="31"/>
        <v>0</v>
      </c>
      <c r="T32" s="129">
        <f t="shared" si="31"/>
        <v>285381602</v>
      </c>
      <c r="U32" s="129">
        <f t="shared" si="31"/>
        <v>14109061</v>
      </c>
      <c r="V32" s="129">
        <f t="shared" si="31"/>
        <v>0</v>
      </c>
      <c r="W32" s="129">
        <f t="shared" si="31"/>
        <v>0</v>
      </c>
      <c r="X32" s="129">
        <f t="shared" si="31"/>
        <v>285381602</v>
      </c>
      <c r="Y32" s="129">
        <f t="shared" si="31"/>
        <v>9888865</v>
      </c>
      <c r="Z32" s="129">
        <f t="shared" si="31"/>
        <v>0</v>
      </c>
      <c r="AA32" s="129">
        <f t="shared" si="31"/>
        <v>0</v>
      </c>
      <c r="AB32" s="129">
        <f t="shared" si="31"/>
        <v>285381602</v>
      </c>
      <c r="AC32" s="129">
        <f t="shared" si="31"/>
        <v>16491579</v>
      </c>
      <c r="AD32" s="129">
        <f t="shared" si="31"/>
        <v>0</v>
      </c>
      <c r="AE32" s="129">
        <f t="shared" si="31"/>
        <v>0</v>
      </c>
      <c r="AF32" s="129">
        <f t="shared" si="31"/>
        <v>285381602</v>
      </c>
      <c r="AG32" s="129">
        <f t="shared" si="31"/>
        <v>41181906</v>
      </c>
      <c r="AH32" s="129">
        <f t="shared" si="31"/>
        <v>0</v>
      </c>
      <c r="AI32" s="129">
        <f t="shared" si="31"/>
        <v>0</v>
      </c>
      <c r="AJ32" s="129">
        <f t="shared" si="31"/>
        <v>285381602</v>
      </c>
      <c r="AK32" s="129">
        <f t="shared" si="31"/>
        <v>16818045</v>
      </c>
      <c r="AL32" s="129">
        <f t="shared" si="31"/>
        <v>0</v>
      </c>
      <c r="AM32" s="129">
        <f t="shared" si="31"/>
        <v>0</v>
      </c>
      <c r="AN32" s="129">
        <f t="shared" si="31"/>
        <v>285381602</v>
      </c>
      <c r="AO32" s="129">
        <f t="shared" si="31"/>
        <v>28650985</v>
      </c>
      <c r="AP32" s="129">
        <f t="shared" si="31"/>
        <v>0</v>
      </c>
      <c r="AQ32" s="129">
        <f t="shared" si="31"/>
        <v>0</v>
      </c>
      <c r="AR32" s="129">
        <f t="shared" si="31"/>
        <v>285381602</v>
      </c>
      <c r="AS32" s="129">
        <f t="shared" si="31"/>
        <v>19178730</v>
      </c>
      <c r="AT32" s="129">
        <f t="shared" si="31"/>
        <v>0</v>
      </c>
      <c r="AU32" s="129">
        <f t="shared" si="31"/>
        <v>0</v>
      </c>
      <c r="AV32" s="129">
        <f t="shared" si="31"/>
        <v>0</v>
      </c>
      <c r="AW32" s="129">
        <f t="shared" si="31"/>
        <v>0</v>
      </c>
      <c r="AX32" s="129">
        <f t="shared" ref="AX32:BG32" si="32">AX33</f>
        <v>0</v>
      </c>
      <c r="AY32" s="129">
        <f t="shared" si="32"/>
        <v>0</v>
      </c>
      <c r="AZ32" s="129">
        <f t="shared" si="32"/>
        <v>0</v>
      </c>
      <c r="BA32" s="129">
        <f t="shared" si="32"/>
        <v>0</v>
      </c>
      <c r="BB32" s="129">
        <f t="shared" si="32"/>
        <v>0</v>
      </c>
      <c r="BC32" s="129"/>
      <c r="BD32" s="129"/>
      <c r="BE32" s="129">
        <f t="shared" si="32"/>
        <v>0</v>
      </c>
      <c r="BF32" s="129">
        <f t="shared" si="32"/>
        <v>285381602</v>
      </c>
      <c r="BG32" s="130">
        <f t="shared" si="32"/>
        <v>414118297</v>
      </c>
      <c r="BH32" s="98">
        <f t="shared" si="11"/>
        <v>128736695</v>
      </c>
      <c r="BI32" s="5"/>
      <c r="BJ32" s="5"/>
    </row>
    <row r="33" spans="1:62" s="3" customFormat="1" ht="15.75" thickBot="1" x14ac:dyDescent="0.3">
      <c r="A33" s="8" t="s">
        <v>60</v>
      </c>
      <c r="B33" s="77" t="s">
        <v>61</v>
      </c>
      <c r="C33" s="7"/>
      <c r="D33" s="159"/>
      <c r="E33" s="132">
        <f>SUM(E34:E36)</f>
        <v>285381602</v>
      </c>
      <c r="F33" s="128">
        <f t="shared" ref="F33:Q33" si="33">F34+F35+F36</f>
        <v>0</v>
      </c>
      <c r="G33" s="129">
        <f t="shared" si="33"/>
        <v>0</v>
      </c>
      <c r="H33" s="129">
        <f t="shared" si="33"/>
        <v>285381602</v>
      </c>
      <c r="I33" s="129">
        <f t="shared" si="33"/>
        <v>39467289</v>
      </c>
      <c r="J33" s="129">
        <f t="shared" si="33"/>
        <v>0</v>
      </c>
      <c r="K33" s="129">
        <f t="shared" si="33"/>
        <v>0</v>
      </c>
      <c r="L33" s="129">
        <f t="shared" si="33"/>
        <v>285381602</v>
      </c>
      <c r="M33" s="129">
        <f t="shared" si="33"/>
        <v>32105985</v>
      </c>
      <c r="N33" s="129">
        <f t="shared" si="33"/>
        <v>0</v>
      </c>
      <c r="O33" s="129">
        <f t="shared" si="33"/>
        <v>0</v>
      </c>
      <c r="P33" s="129">
        <f t="shared" si="33"/>
        <v>285381602</v>
      </c>
      <c r="Q33" s="129">
        <f t="shared" si="33"/>
        <v>36256936</v>
      </c>
      <c r="R33" s="129">
        <f>R34+R35+R36</f>
        <v>0</v>
      </c>
      <c r="S33" s="129">
        <f>S34+S35+S36</f>
        <v>0</v>
      </c>
      <c r="T33" s="129">
        <f>T34+T35+T36</f>
        <v>285381602</v>
      </c>
      <c r="U33" s="129">
        <f>U34+U35+U36</f>
        <v>14109061</v>
      </c>
      <c r="V33" s="129">
        <f t="shared" ref="V33:AW33" si="34">V34+V35+V36</f>
        <v>0</v>
      </c>
      <c r="W33" s="129">
        <f t="shared" si="34"/>
        <v>0</v>
      </c>
      <c r="X33" s="129">
        <f t="shared" si="34"/>
        <v>285381602</v>
      </c>
      <c r="Y33" s="129">
        <f t="shared" si="34"/>
        <v>9888865</v>
      </c>
      <c r="Z33" s="129">
        <f t="shared" si="34"/>
        <v>0</v>
      </c>
      <c r="AA33" s="129">
        <f t="shared" si="34"/>
        <v>0</v>
      </c>
      <c r="AB33" s="129">
        <f t="shared" si="34"/>
        <v>285381602</v>
      </c>
      <c r="AC33" s="129">
        <f t="shared" si="34"/>
        <v>16491579</v>
      </c>
      <c r="AD33" s="129">
        <f t="shared" si="34"/>
        <v>0</v>
      </c>
      <c r="AE33" s="129">
        <f t="shared" si="34"/>
        <v>0</v>
      </c>
      <c r="AF33" s="129">
        <f t="shared" si="34"/>
        <v>285381602</v>
      </c>
      <c r="AG33" s="129">
        <f t="shared" si="34"/>
        <v>41181906</v>
      </c>
      <c r="AH33" s="129">
        <f t="shared" si="34"/>
        <v>0</v>
      </c>
      <c r="AI33" s="129">
        <f t="shared" si="34"/>
        <v>0</v>
      </c>
      <c r="AJ33" s="129">
        <f t="shared" si="34"/>
        <v>285381602</v>
      </c>
      <c r="AK33" s="129">
        <f t="shared" ref="AK33:AT33" si="35">AK34+AK35+AK36</f>
        <v>16818045</v>
      </c>
      <c r="AL33" s="129">
        <f t="shared" si="35"/>
        <v>0</v>
      </c>
      <c r="AM33" s="129">
        <f t="shared" si="35"/>
        <v>0</v>
      </c>
      <c r="AN33" s="129">
        <f t="shared" si="35"/>
        <v>285381602</v>
      </c>
      <c r="AO33" s="129">
        <f t="shared" si="35"/>
        <v>28650985</v>
      </c>
      <c r="AP33" s="129">
        <f t="shared" si="35"/>
        <v>0</v>
      </c>
      <c r="AQ33" s="129">
        <f t="shared" si="35"/>
        <v>0</v>
      </c>
      <c r="AR33" s="129">
        <f t="shared" si="35"/>
        <v>285381602</v>
      </c>
      <c r="AS33" s="129">
        <f t="shared" si="35"/>
        <v>19178730</v>
      </c>
      <c r="AT33" s="129">
        <f t="shared" si="35"/>
        <v>0</v>
      </c>
      <c r="AU33" s="129">
        <f t="shared" si="34"/>
        <v>0</v>
      </c>
      <c r="AV33" s="129">
        <f t="shared" si="34"/>
        <v>0</v>
      </c>
      <c r="AW33" s="129">
        <f t="shared" si="34"/>
        <v>0</v>
      </c>
      <c r="AX33" s="129">
        <f t="shared" ref="AX33:BA33" si="36">AX34+AX35+AX36</f>
        <v>0</v>
      </c>
      <c r="AY33" s="129">
        <f t="shared" si="36"/>
        <v>0</v>
      </c>
      <c r="AZ33" s="129">
        <f t="shared" si="36"/>
        <v>0</v>
      </c>
      <c r="BA33" s="129">
        <f t="shared" si="36"/>
        <v>0</v>
      </c>
      <c r="BB33" s="132">
        <f t="shared" ref="BB33:BE33" si="37">SUM(BB34:BB36)</f>
        <v>0</v>
      </c>
      <c r="BC33" s="132">
        <f t="shared" si="37"/>
        <v>0</v>
      </c>
      <c r="BD33" s="132">
        <f t="shared" si="37"/>
        <v>0</v>
      </c>
      <c r="BE33" s="132">
        <f t="shared" si="37"/>
        <v>0</v>
      </c>
      <c r="BF33" s="129">
        <f>+E33+BB33-BE33</f>
        <v>285381602</v>
      </c>
      <c r="BG33" s="132">
        <f t="shared" ref="BG33" si="38">SUM(BG34:BG36)</f>
        <v>414118297</v>
      </c>
      <c r="BH33" s="132">
        <f t="shared" ref="BH33" si="39">SUM(BH34:BH36)</f>
        <v>128736695</v>
      </c>
      <c r="BI33" s="5"/>
      <c r="BJ33" s="5"/>
    </row>
    <row r="34" spans="1:62" ht="15" thickBot="1" x14ac:dyDescent="0.25">
      <c r="A34" s="18" t="s">
        <v>62</v>
      </c>
      <c r="B34" s="78" t="s">
        <v>63</v>
      </c>
      <c r="C34" s="26">
        <v>14</v>
      </c>
      <c r="D34" s="158" t="s">
        <v>59</v>
      </c>
      <c r="E34" s="133">
        <v>159784000</v>
      </c>
      <c r="F34" s="134">
        <v>0</v>
      </c>
      <c r="G34" s="135">
        <v>0</v>
      </c>
      <c r="H34" s="135">
        <v>159784000</v>
      </c>
      <c r="I34" s="135">
        <v>29710855</v>
      </c>
      <c r="J34" s="135">
        <v>0</v>
      </c>
      <c r="K34" s="135">
        <v>0</v>
      </c>
      <c r="L34" s="135">
        <f>H34+J34-K34</f>
        <v>159784000</v>
      </c>
      <c r="M34" s="135">
        <v>26424975</v>
      </c>
      <c r="N34" s="135">
        <v>0</v>
      </c>
      <c r="O34" s="135">
        <v>0</v>
      </c>
      <c r="P34" s="135">
        <v>159784000</v>
      </c>
      <c r="Q34" s="135">
        <v>31173015</v>
      </c>
      <c r="R34" s="136">
        <v>0</v>
      </c>
      <c r="S34" s="136">
        <v>0</v>
      </c>
      <c r="T34" s="135">
        <f>P34+R34-S34</f>
        <v>159784000</v>
      </c>
      <c r="U34" s="136">
        <v>4114470</v>
      </c>
      <c r="V34" s="136">
        <v>0</v>
      </c>
      <c r="W34" s="136">
        <v>0</v>
      </c>
      <c r="X34" s="135">
        <f>T34+V34-W34</f>
        <v>159784000</v>
      </c>
      <c r="Y34" s="135">
        <v>4778040</v>
      </c>
      <c r="Z34" s="135">
        <v>0</v>
      </c>
      <c r="AA34" s="135">
        <v>0</v>
      </c>
      <c r="AB34" s="135">
        <f>X34+Z34-AA34</f>
        <v>159784000</v>
      </c>
      <c r="AC34" s="135">
        <v>8088655</v>
      </c>
      <c r="AD34" s="135">
        <v>0</v>
      </c>
      <c r="AE34" s="135">
        <v>0</v>
      </c>
      <c r="AF34" s="135">
        <f>AB34+AD34-AE34</f>
        <v>159784000</v>
      </c>
      <c r="AG34" s="135">
        <v>32348890</v>
      </c>
      <c r="AH34" s="135">
        <v>0</v>
      </c>
      <c r="AI34" s="135">
        <v>0</v>
      </c>
      <c r="AJ34" s="135">
        <f>AF34+AH34-AI34</f>
        <v>159784000</v>
      </c>
      <c r="AK34" s="135">
        <v>10893110</v>
      </c>
      <c r="AL34" s="135">
        <v>0</v>
      </c>
      <c r="AM34" s="135">
        <v>0</v>
      </c>
      <c r="AN34" s="135">
        <f>AJ34+AL34-AM34</f>
        <v>159784000</v>
      </c>
      <c r="AO34" s="135">
        <v>7991525</v>
      </c>
      <c r="AP34" s="136">
        <v>0</v>
      </c>
      <c r="AQ34" s="136">
        <v>0</v>
      </c>
      <c r="AR34" s="135">
        <f>AN34+AP34-AQ34</f>
        <v>159784000</v>
      </c>
      <c r="AS34" s="135">
        <v>9201080</v>
      </c>
      <c r="AT34" s="135"/>
      <c r="AU34" s="135"/>
      <c r="AV34" s="135"/>
      <c r="AW34" s="135"/>
      <c r="AX34" s="135"/>
      <c r="AY34" s="135"/>
      <c r="AZ34" s="135"/>
      <c r="BA34" s="135"/>
      <c r="BB34" s="135">
        <f>F34+J34+N34+R34+V34+Z34+AD34+AH34+AL34</f>
        <v>0</v>
      </c>
      <c r="BC34" s="135"/>
      <c r="BD34" s="135"/>
      <c r="BE34" s="135">
        <f>G34+K34+O34+S34+W34+AA34+AE34+AI34+AM34+AQ34</f>
        <v>0</v>
      </c>
      <c r="BF34" s="135">
        <f>E34+BB34-BE34</f>
        <v>159784000</v>
      </c>
      <c r="BG34" s="137">
        <v>243183455</v>
      </c>
      <c r="BH34" s="131">
        <f t="shared" si="11"/>
        <v>83399455</v>
      </c>
    </row>
    <row r="35" spans="1:62" ht="15" thickBot="1" x14ac:dyDescent="0.25">
      <c r="A35" s="18" t="s">
        <v>64</v>
      </c>
      <c r="B35" s="78" t="s">
        <v>65</v>
      </c>
      <c r="C35" s="26">
        <v>14</v>
      </c>
      <c r="D35" s="158" t="s">
        <v>59</v>
      </c>
      <c r="E35" s="133">
        <v>103316700</v>
      </c>
      <c r="F35" s="134">
        <v>0</v>
      </c>
      <c r="G35" s="135">
        <v>0</v>
      </c>
      <c r="H35" s="135">
        <v>103316700</v>
      </c>
      <c r="I35" s="135">
        <v>3616434</v>
      </c>
      <c r="J35" s="135">
        <v>0</v>
      </c>
      <c r="K35" s="135">
        <v>0</v>
      </c>
      <c r="L35" s="135">
        <f>H35+J35-K35</f>
        <v>103316700</v>
      </c>
      <c r="M35" s="135">
        <v>2849010</v>
      </c>
      <c r="N35" s="135">
        <v>0</v>
      </c>
      <c r="O35" s="135">
        <v>0</v>
      </c>
      <c r="P35" s="135">
        <v>103316700</v>
      </c>
      <c r="Q35" s="135">
        <v>2444921</v>
      </c>
      <c r="R35" s="136">
        <v>0</v>
      </c>
      <c r="S35" s="136">
        <v>0</v>
      </c>
      <c r="T35" s="135">
        <f>P35+R35-S35</f>
        <v>103316700</v>
      </c>
      <c r="U35" s="136">
        <v>5940591</v>
      </c>
      <c r="V35" s="136">
        <v>0</v>
      </c>
      <c r="W35" s="136">
        <v>0</v>
      </c>
      <c r="X35" s="135">
        <f>T35+V35-W35</f>
        <v>103316700</v>
      </c>
      <c r="Y35" s="135">
        <v>3366825</v>
      </c>
      <c r="Z35" s="135">
        <v>0</v>
      </c>
      <c r="AA35" s="135">
        <v>0</v>
      </c>
      <c r="AB35" s="135">
        <f>X35+Z35-AA35</f>
        <v>103316700</v>
      </c>
      <c r="AC35" s="135">
        <v>5470924</v>
      </c>
      <c r="AD35" s="135">
        <v>0</v>
      </c>
      <c r="AE35" s="135">
        <v>0</v>
      </c>
      <c r="AF35" s="135">
        <f>AB35+AD35-AE35</f>
        <v>103316700</v>
      </c>
      <c r="AG35" s="135">
        <v>5645016</v>
      </c>
      <c r="AH35" s="135">
        <v>0</v>
      </c>
      <c r="AI35" s="135">
        <v>0</v>
      </c>
      <c r="AJ35" s="135">
        <f>AF35+AH35-AI35</f>
        <v>103316700</v>
      </c>
      <c r="AK35" s="135">
        <v>4624935</v>
      </c>
      <c r="AL35" s="135">
        <v>0</v>
      </c>
      <c r="AM35" s="135">
        <v>0</v>
      </c>
      <c r="AN35" s="135">
        <f>AJ35+AL35-AM35</f>
        <v>103316700</v>
      </c>
      <c r="AO35" s="135">
        <v>17300535</v>
      </c>
      <c r="AP35" s="136">
        <v>0</v>
      </c>
      <c r="AQ35" s="136">
        <v>0</v>
      </c>
      <c r="AR35" s="135">
        <f>AN35+AP35-AQ35</f>
        <v>103316700</v>
      </c>
      <c r="AS35" s="135">
        <v>5448650</v>
      </c>
      <c r="AT35" s="135"/>
      <c r="AU35" s="135"/>
      <c r="AV35" s="135"/>
      <c r="AW35" s="135"/>
      <c r="AX35" s="135"/>
      <c r="AY35" s="135"/>
      <c r="AZ35" s="135"/>
      <c r="BA35" s="135"/>
      <c r="BB35" s="135">
        <f>F35+J35+N35+R35+V35+Z35+AD35+AH35+AL35</f>
        <v>0</v>
      </c>
      <c r="BC35" s="135"/>
      <c r="BD35" s="135"/>
      <c r="BE35" s="135">
        <f>G35+K35+O35+S35+W35+AA35+AE35+AI35+AM35+AQ35</f>
        <v>0</v>
      </c>
      <c r="BF35" s="135">
        <f>E35+BB35-BE35</f>
        <v>103316700</v>
      </c>
      <c r="BG35" s="137">
        <v>124228917</v>
      </c>
      <c r="BH35" s="131">
        <f t="shared" si="11"/>
        <v>20912217</v>
      </c>
    </row>
    <row r="36" spans="1:62" ht="15" thickBot="1" x14ac:dyDescent="0.25">
      <c r="A36" s="18" t="s">
        <v>66</v>
      </c>
      <c r="B36" s="78" t="s">
        <v>67</v>
      </c>
      <c r="C36" s="26">
        <v>14</v>
      </c>
      <c r="D36" s="158" t="s">
        <v>59</v>
      </c>
      <c r="E36" s="133">
        <v>22280902</v>
      </c>
      <c r="F36" s="134">
        <v>0</v>
      </c>
      <c r="G36" s="135">
        <v>0</v>
      </c>
      <c r="H36" s="135">
        <v>22280902</v>
      </c>
      <c r="I36" s="135">
        <v>6140000</v>
      </c>
      <c r="J36" s="135">
        <v>0</v>
      </c>
      <c r="K36" s="135">
        <v>0</v>
      </c>
      <c r="L36" s="135">
        <f>H36+J36-K36</f>
        <v>22280902</v>
      </c>
      <c r="M36" s="135">
        <v>2832000</v>
      </c>
      <c r="N36" s="135">
        <v>0</v>
      </c>
      <c r="O36" s="135">
        <v>0</v>
      </c>
      <c r="P36" s="135">
        <v>22280902</v>
      </c>
      <c r="Q36" s="135">
        <v>2639000</v>
      </c>
      <c r="R36" s="136">
        <v>0</v>
      </c>
      <c r="S36" s="136">
        <v>0</v>
      </c>
      <c r="T36" s="135">
        <f>P36+R36-S36</f>
        <v>22280902</v>
      </c>
      <c r="U36" s="136">
        <v>4054000</v>
      </c>
      <c r="V36" s="136">
        <v>0</v>
      </c>
      <c r="W36" s="136">
        <v>0</v>
      </c>
      <c r="X36" s="135">
        <f>T36+V36-W36</f>
        <v>22280902</v>
      </c>
      <c r="Y36" s="135">
        <v>1744000</v>
      </c>
      <c r="Z36" s="135">
        <v>0</v>
      </c>
      <c r="AA36" s="135">
        <v>0</v>
      </c>
      <c r="AB36" s="135">
        <f>X36+Z36-AA36</f>
        <v>22280902</v>
      </c>
      <c r="AC36" s="135">
        <v>2932000</v>
      </c>
      <c r="AD36" s="135">
        <v>0</v>
      </c>
      <c r="AE36" s="135">
        <v>0</v>
      </c>
      <c r="AF36" s="135">
        <f>AB36+AD36-AE36</f>
        <v>22280902</v>
      </c>
      <c r="AG36" s="135">
        <v>3188000</v>
      </c>
      <c r="AH36" s="135">
        <v>0</v>
      </c>
      <c r="AI36" s="135">
        <v>0</v>
      </c>
      <c r="AJ36" s="135">
        <f>AF36+AH36-AI36</f>
        <v>22280902</v>
      </c>
      <c r="AK36" s="135">
        <v>1300000</v>
      </c>
      <c r="AL36" s="135">
        <v>0</v>
      </c>
      <c r="AM36" s="135">
        <v>0</v>
      </c>
      <c r="AN36" s="135">
        <f>AJ36+AL36-AM36</f>
        <v>22280902</v>
      </c>
      <c r="AO36" s="135">
        <v>3358925</v>
      </c>
      <c r="AP36" s="136">
        <v>0</v>
      </c>
      <c r="AQ36" s="136">
        <v>0</v>
      </c>
      <c r="AR36" s="135">
        <f>AN36+AP36-AQ36</f>
        <v>22280902</v>
      </c>
      <c r="AS36" s="135">
        <v>4529000</v>
      </c>
      <c r="AT36" s="135"/>
      <c r="AU36" s="135"/>
      <c r="AV36" s="135"/>
      <c r="AW36" s="135"/>
      <c r="AX36" s="135"/>
      <c r="AY36" s="135"/>
      <c r="AZ36" s="135"/>
      <c r="BA36" s="135"/>
      <c r="BB36" s="135">
        <f>F36+J36+N36+R36+V36+Z36+AD36+AH36+AL36</f>
        <v>0</v>
      </c>
      <c r="BC36" s="135"/>
      <c r="BD36" s="135"/>
      <c r="BE36" s="135">
        <f>G36+K36+O36+S36+W36+AA36+AE36+AI36+AM36+AQ36</f>
        <v>0</v>
      </c>
      <c r="BF36" s="135">
        <f>E36+BB36-BE36</f>
        <v>22280902</v>
      </c>
      <c r="BG36" s="137">
        <v>46705925</v>
      </c>
      <c r="BH36" s="131">
        <f t="shared" si="11"/>
        <v>24425023</v>
      </c>
    </row>
    <row r="37" spans="1:62" s="3" customFormat="1" ht="26.25" thickBot="1" x14ac:dyDescent="0.3">
      <c r="A37" s="8" t="s">
        <v>68</v>
      </c>
      <c r="B37" s="77" t="s">
        <v>69</v>
      </c>
      <c r="C37" s="7"/>
      <c r="D37" s="159"/>
      <c r="E37" s="132">
        <f>SUM(E38:E39)</f>
        <v>30980706700</v>
      </c>
      <c r="F37" s="128">
        <f t="shared" ref="F37:AW37" si="40">F38+F39</f>
        <v>0</v>
      </c>
      <c r="G37" s="129">
        <f t="shared" si="40"/>
        <v>0</v>
      </c>
      <c r="H37" s="129">
        <f t="shared" si="40"/>
        <v>30980706700</v>
      </c>
      <c r="I37" s="129">
        <f t="shared" si="40"/>
        <v>2393233000</v>
      </c>
      <c r="J37" s="129">
        <f t="shared" si="40"/>
        <v>0</v>
      </c>
      <c r="K37" s="129">
        <f t="shared" si="40"/>
        <v>0</v>
      </c>
      <c r="L37" s="129">
        <f t="shared" si="40"/>
        <v>30980706700</v>
      </c>
      <c r="M37" s="129">
        <f t="shared" si="40"/>
        <v>3211629000</v>
      </c>
      <c r="N37" s="129">
        <f t="shared" si="40"/>
        <v>0</v>
      </c>
      <c r="O37" s="129">
        <f t="shared" si="40"/>
        <v>0</v>
      </c>
      <c r="P37" s="129">
        <f t="shared" si="40"/>
        <v>30980706700</v>
      </c>
      <c r="Q37" s="129">
        <f t="shared" si="40"/>
        <v>994447000</v>
      </c>
      <c r="R37" s="129">
        <f t="shared" si="40"/>
        <v>0</v>
      </c>
      <c r="S37" s="129">
        <f t="shared" si="40"/>
        <v>0</v>
      </c>
      <c r="T37" s="129">
        <f t="shared" si="40"/>
        <v>30980706700</v>
      </c>
      <c r="U37" s="129">
        <f t="shared" si="40"/>
        <v>2073913000</v>
      </c>
      <c r="V37" s="129">
        <f t="shared" si="40"/>
        <v>0</v>
      </c>
      <c r="W37" s="129">
        <f t="shared" si="40"/>
        <v>0</v>
      </c>
      <c r="X37" s="129">
        <f t="shared" si="40"/>
        <v>30980706700</v>
      </c>
      <c r="Y37" s="129">
        <f t="shared" si="40"/>
        <v>2460937000</v>
      </c>
      <c r="Z37" s="129">
        <f t="shared" si="40"/>
        <v>0</v>
      </c>
      <c r="AA37" s="129">
        <f t="shared" si="40"/>
        <v>0</v>
      </c>
      <c r="AB37" s="129">
        <f t="shared" si="40"/>
        <v>30980706700</v>
      </c>
      <c r="AC37" s="129">
        <f t="shared" si="40"/>
        <v>2706460000</v>
      </c>
      <c r="AD37" s="129">
        <f t="shared" si="40"/>
        <v>0</v>
      </c>
      <c r="AE37" s="129">
        <f t="shared" si="40"/>
        <v>0</v>
      </c>
      <c r="AF37" s="129">
        <f t="shared" si="40"/>
        <v>30980706700</v>
      </c>
      <c r="AG37" s="129">
        <f t="shared" si="40"/>
        <v>4244465000</v>
      </c>
      <c r="AH37" s="129">
        <f t="shared" si="40"/>
        <v>0</v>
      </c>
      <c r="AI37" s="129">
        <f t="shared" si="40"/>
        <v>0</v>
      </c>
      <c r="AJ37" s="129">
        <f t="shared" si="40"/>
        <v>30980706700</v>
      </c>
      <c r="AK37" s="129">
        <f t="shared" si="40"/>
        <v>2244485000</v>
      </c>
      <c r="AL37" s="129">
        <f t="shared" si="40"/>
        <v>0</v>
      </c>
      <c r="AM37" s="129">
        <f t="shared" si="40"/>
        <v>0</v>
      </c>
      <c r="AN37" s="129">
        <f t="shared" si="40"/>
        <v>30980706700</v>
      </c>
      <c r="AO37" s="129">
        <f t="shared" si="40"/>
        <v>2635793000</v>
      </c>
      <c r="AP37" s="129">
        <f t="shared" si="40"/>
        <v>0</v>
      </c>
      <c r="AQ37" s="129">
        <f t="shared" si="40"/>
        <v>0</v>
      </c>
      <c r="AR37" s="129">
        <f t="shared" si="40"/>
        <v>30980706700</v>
      </c>
      <c r="AS37" s="129">
        <f t="shared" si="40"/>
        <v>2925667000</v>
      </c>
      <c r="AT37" s="129">
        <f t="shared" si="40"/>
        <v>0</v>
      </c>
      <c r="AU37" s="129">
        <f t="shared" si="40"/>
        <v>0</v>
      </c>
      <c r="AV37" s="129">
        <f t="shared" si="40"/>
        <v>0</v>
      </c>
      <c r="AW37" s="129">
        <f t="shared" si="40"/>
        <v>0</v>
      </c>
      <c r="AX37" s="129">
        <f t="shared" ref="AX37:BA37" si="41">AX38+AX39</f>
        <v>0</v>
      </c>
      <c r="AY37" s="129">
        <f t="shared" si="41"/>
        <v>0</v>
      </c>
      <c r="AZ37" s="129">
        <f t="shared" si="41"/>
        <v>0</v>
      </c>
      <c r="BA37" s="129">
        <f t="shared" si="41"/>
        <v>0</v>
      </c>
      <c r="BB37" s="132">
        <f t="shared" ref="BB37:BE37" si="42">SUM(BB38:BB39)</f>
        <v>0</v>
      </c>
      <c r="BC37" s="132">
        <f t="shared" si="42"/>
        <v>0</v>
      </c>
      <c r="BD37" s="132">
        <f t="shared" si="42"/>
        <v>0</v>
      </c>
      <c r="BE37" s="132">
        <f t="shared" si="42"/>
        <v>0</v>
      </c>
      <c r="BF37" s="129">
        <f>+E37+BB37-BE37</f>
        <v>30980706700</v>
      </c>
      <c r="BG37" s="132">
        <f t="shared" ref="BG37" si="43">SUM(BG38:BG39)</f>
        <v>32139671000</v>
      </c>
      <c r="BH37" s="132">
        <f t="shared" ref="BH37" si="44">SUM(BH38:BH39)</f>
        <v>1158964300</v>
      </c>
      <c r="BI37" s="5"/>
      <c r="BJ37" s="5"/>
    </row>
    <row r="38" spans="1:62" ht="39" thickBot="1" x14ac:dyDescent="0.25">
      <c r="A38" s="18" t="s">
        <v>70</v>
      </c>
      <c r="B38" s="78" t="s">
        <v>71</v>
      </c>
      <c r="C38" s="26">
        <v>10</v>
      </c>
      <c r="D38" s="158" t="s">
        <v>39</v>
      </c>
      <c r="E38" s="133">
        <v>30897055000</v>
      </c>
      <c r="F38" s="134">
        <v>0</v>
      </c>
      <c r="G38" s="135">
        <v>0</v>
      </c>
      <c r="H38" s="135">
        <v>30897055000</v>
      </c>
      <c r="I38" s="135">
        <v>2387892000</v>
      </c>
      <c r="J38" s="135">
        <v>0</v>
      </c>
      <c r="K38" s="135">
        <v>0</v>
      </c>
      <c r="L38" s="135">
        <f>H38+J38-K38</f>
        <v>30897055000</v>
      </c>
      <c r="M38" s="135">
        <v>3211629000</v>
      </c>
      <c r="N38" s="135">
        <v>0</v>
      </c>
      <c r="O38" s="135">
        <v>0</v>
      </c>
      <c r="P38" s="135">
        <v>30897055000</v>
      </c>
      <c r="Q38" s="135">
        <v>988685000</v>
      </c>
      <c r="R38" s="136">
        <v>0</v>
      </c>
      <c r="S38" s="136">
        <v>0</v>
      </c>
      <c r="T38" s="135">
        <f>P38+R38-S38</f>
        <v>30897055000</v>
      </c>
      <c r="U38" s="136">
        <v>2056685000</v>
      </c>
      <c r="V38" s="136">
        <v>0</v>
      </c>
      <c r="W38" s="136">
        <v>0</v>
      </c>
      <c r="X38" s="135">
        <f>T38+V38-W38</f>
        <v>30897055000</v>
      </c>
      <c r="Y38" s="135">
        <v>2460339000</v>
      </c>
      <c r="Z38" s="135">
        <v>0</v>
      </c>
      <c r="AA38" s="135">
        <v>0</v>
      </c>
      <c r="AB38" s="135">
        <f>X38+Z38-AA38</f>
        <v>30897055000</v>
      </c>
      <c r="AC38" s="135">
        <v>2672605000</v>
      </c>
      <c r="AD38" s="135">
        <v>0</v>
      </c>
      <c r="AE38" s="135">
        <v>0</v>
      </c>
      <c r="AF38" s="135">
        <f>AB38+AD38-AE38</f>
        <v>30897055000</v>
      </c>
      <c r="AG38" s="135">
        <v>4239675000</v>
      </c>
      <c r="AH38" s="135">
        <v>0</v>
      </c>
      <c r="AI38" s="135">
        <v>0</v>
      </c>
      <c r="AJ38" s="135">
        <f>AF38+AH38-AI38</f>
        <v>30897055000</v>
      </c>
      <c r="AK38" s="135">
        <v>2215986000</v>
      </c>
      <c r="AL38" s="135">
        <v>0</v>
      </c>
      <c r="AM38" s="135">
        <v>0</v>
      </c>
      <c r="AN38" s="135">
        <f>AJ38+AL38-AM38</f>
        <v>30897055000</v>
      </c>
      <c r="AO38" s="135">
        <v>2631625000</v>
      </c>
      <c r="AP38" s="136">
        <v>0</v>
      </c>
      <c r="AQ38" s="136">
        <v>0</v>
      </c>
      <c r="AR38" s="135">
        <f>AN38+AP38-AQ38</f>
        <v>30897055000</v>
      </c>
      <c r="AS38" s="135">
        <v>2920803000</v>
      </c>
      <c r="AT38" s="135"/>
      <c r="AU38" s="135"/>
      <c r="AV38" s="135"/>
      <c r="AW38" s="135"/>
      <c r="AX38" s="135"/>
      <c r="AY38" s="135"/>
      <c r="AZ38" s="135"/>
      <c r="BA38" s="135"/>
      <c r="BB38" s="135">
        <f>F38+J38+N38+R38+V38+Z38+AD38+AH38+AL38</f>
        <v>0</v>
      </c>
      <c r="BC38" s="135"/>
      <c r="BD38" s="135"/>
      <c r="BE38" s="135">
        <f>G38+K38+O38+S38+W38+AA38+AE38+AI38+AM38+AQ38</f>
        <v>0</v>
      </c>
      <c r="BF38" s="135">
        <f>E38+BB38-BE38</f>
        <v>30897055000</v>
      </c>
      <c r="BG38" s="137">
        <v>32003379000</v>
      </c>
      <c r="BH38" s="131">
        <f t="shared" si="11"/>
        <v>1106324000</v>
      </c>
    </row>
    <row r="39" spans="1:62" ht="39" thickBot="1" x14ac:dyDescent="0.25">
      <c r="A39" s="18" t="s">
        <v>72</v>
      </c>
      <c r="B39" s="78" t="s">
        <v>73</v>
      </c>
      <c r="C39" s="26">
        <v>10</v>
      </c>
      <c r="D39" s="158" t="s">
        <v>39</v>
      </c>
      <c r="E39" s="133">
        <v>83651700</v>
      </c>
      <c r="F39" s="134">
        <v>0</v>
      </c>
      <c r="G39" s="135">
        <v>0</v>
      </c>
      <c r="H39" s="135">
        <v>83651700</v>
      </c>
      <c r="I39" s="135">
        <v>5341000</v>
      </c>
      <c r="J39" s="135">
        <v>0</v>
      </c>
      <c r="K39" s="135">
        <v>0</v>
      </c>
      <c r="L39" s="135">
        <f>H39+J39-K39</f>
        <v>83651700</v>
      </c>
      <c r="M39" s="135">
        <v>0</v>
      </c>
      <c r="N39" s="135">
        <v>0</v>
      </c>
      <c r="O39" s="135">
        <v>0</v>
      </c>
      <c r="P39" s="135">
        <v>83651700</v>
      </c>
      <c r="Q39" s="135">
        <v>5762000</v>
      </c>
      <c r="R39" s="136">
        <v>0</v>
      </c>
      <c r="S39" s="136">
        <v>0</v>
      </c>
      <c r="T39" s="135">
        <f>P39+R39-S39</f>
        <v>83651700</v>
      </c>
      <c r="U39" s="136">
        <v>17228000</v>
      </c>
      <c r="V39" s="136">
        <v>0</v>
      </c>
      <c r="W39" s="136">
        <v>0</v>
      </c>
      <c r="X39" s="135">
        <f>T39+V39-W39</f>
        <v>83651700</v>
      </c>
      <c r="Y39" s="135">
        <v>598000</v>
      </c>
      <c r="Z39" s="135">
        <v>0</v>
      </c>
      <c r="AA39" s="135">
        <v>0</v>
      </c>
      <c r="AB39" s="135">
        <f>X39+Z39-AA39</f>
        <v>83651700</v>
      </c>
      <c r="AC39" s="135">
        <v>33855000</v>
      </c>
      <c r="AD39" s="135">
        <v>0</v>
      </c>
      <c r="AE39" s="135">
        <v>0</v>
      </c>
      <c r="AF39" s="135">
        <f>AB39+AD39-AE39</f>
        <v>83651700</v>
      </c>
      <c r="AG39" s="135">
        <v>4790000</v>
      </c>
      <c r="AH39" s="135">
        <v>0</v>
      </c>
      <c r="AI39" s="135">
        <v>0</v>
      </c>
      <c r="AJ39" s="135">
        <f>AF39+AH39-AI39</f>
        <v>83651700</v>
      </c>
      <c r="AK39" s="135">
        <v>28499000</v>
      </c>
      <c r="AL39" s="135">
        <v>0</v>
      </c>
      <c r="AM39" s="135">
        <v>0</v>
      </c>
      <c r="AN39" s="135">
        <f>AJ39+AL39-AM39</f>
        <v>83651700</v>
      </c>
      <c r="AO39" s="135">
        <v>4168000</v>
      </c>
      <c r="AP39" s="136">
        <v>0</v>
      </c>
      <c r="AQ39" s="136">
        <v>0</v>
      </c>
      <c r="AR39" s="135">
        <f>AN39+AP39-AQ39</f>
        <v>83651700</v>
      </c>
      <c r="AS39" s="135">
        <v>4864000</v>
      </c>
      <c r="AT39" s="135"/>
      <c r="AU39" s="135"/>
      <c r="AV39" s="135"/>
      <c r="AW39" s="135"/>
      <c r="AX39" s="135"/>
      <c r="AY39" s="135"/>
      <c r="AZ39" s="135"/>
      <c r="BA39" s="135"/>
      <c r="BB39" s="135">
        <f>F39+J39+N39+R39+V39+Z39+AD39+AH39+AL39</f>
        <v>0</v>
      </c>
      <c r="BC39" s="135"/>
      <c r="BD39" s="135"/>
      <c r="BE39" s="135">
        <f>G39+K39+O39+S39+W39+AA39+AE39+AI39+AM39+AQ39</f>
        <v>0</v>
      </c>
      <c r="BF39" s="135">
        <f>E39+BB39-BE39</f>
        <v>83651700</v>
      </c>
      <c r="BG39" s="137">
        <v>136292000</v>
      </c>
      <c r="BH39" s="131">
        <f t="shared" si="11"/>
        <v>52640300</v>
      </c>
    </row>
    <row r="40" spans="1:62" s="3" customFormat="1" ht="26.25" thickBot="1" x14ac:dyDescent="0.3">
      <c r="A40" s="8" t="s">
        <v>74</v>
      </c>
      <c r="B40" s="77" t="s">
        <v>75</v>
      </c>
      <c r="C40" s="7"/>
      <c r="D40" s="159"/>
      <c r="E40" s="132">
        <f>SUM(E41:E42)</f>
        <v>7541889000</v>
      </c>
      <c r="F40" s="128">
        <f t="shared" ref="F40:BG40" si="45">F41+F42</f>
        <v>0</v>
      </c>
      <c r="G40" s="129">
        <f t="shared" si="45"/>
        <v>0</v>
      </c>
      <c r="H40" s="129">
        <f t="shared" si="45"/>
        <v>7541889000</v>
      </c>
      <c r="I40" s="129">
        <f t="shared" si="45"/>
        <v>431102000</v>
      </c>
      <c r="J40" s="129">
        <f t="shared" si="45"/>
        <v>0</v>
      </c>
      <c r="K40" s="129">
        <f t="shared" si="45"/>
        <v>0</v>
      </c>
      <c r="L40" s="129">
        <f t="shared" si="45"/>
        <v>7541889000</v>
      </c>
      <c r="M40" s="129">
        <f t="shared" si="45"/>
        <v>699407000</v>
      </c>
      <c r="N40" s="129">
        <f t="shared" si="45"/>
        <v>0</v>
      </c>
      <c r="O40" s="129">
        <f t="shared" si="45"/>
        <v>0</v>
      </c>
      <c r="P40" s="129">
        <f t="shared" si="45"/>
        <v>7541889000</v>
      </c>
      <c r="Q40" s="129">
        <f t="shared" si="45"/>
        <v>615032000</v>
      </c>
      <c r="R40" s="129">
        <f t="shared" si="45"/>
        <v>0</v>
      </c>
      <c r="S40" s="129">
        <f t="shared" si="45"/>
        <v>0</v>
      </c>
      <c r="T40" s="129">
        <f t="shared" si="45"/>
        <v>7541889000</v>
      </c>
      <c r="U40" s="129">
        <f t="shared" si="45"/>
        <v>635803000</v>
      </c>
      <c r="V40" s="129">
        <f t="shared" si="45"/>
        <v>0</v>
      </c>
      <c r="W40" s="129">
        <f t="shared" si="45"/>
        <v>0</v>
      </c>
      <c r="X40" s="129">
        <f t="shared" si="45"/>
        <v>7541889000</v>
      </c>
      <c r="Y40" s="129">
        <f t="shared" si="45"/>
        <v>462811000</v>
      </c>
      <c r="Z40" s="129">
        <f t="shared" si="45"/>
        <v>0</v>
      </c>
      <c r="AA40" s="129">
        <f t="shared" si="45"/>
        <v>0</v>
      </c>
      <c r="AB40" s="129">
        <f t="shared" si="45"/>
        <v>7541889000</v>
      </c>
      <c r="AC40" s="129">
        <f t="shared" si="45"/>
        <v>593398000</v>
      </c>
      <c r="AD40" s="129">
        <f t="shared" si="45"/>
        <v>0</v>
      </c>
      <c r="AE40" s="129">
        <f t="shared" si="45"/>
        <v>0</v>
      </c>
      <c r="AF40" s="129">
        <f t="shared" si="45"/>
        <v>7541889000</v>
      </c>
      <c r="AG40" s="129">
        <f t="shared" si="45"/>
        <v>696728000</v>
      </c>
      <c r="AH40" s="129">
        <f t="shared" si="45"/>
        <v>0</v>
      </c>
      <c r="AI40" s="129">
        <f t="shared" si="45"/>
        <v>0</v>
      </c>
      <c r="AJ40" s="129">
        <f t="shared" si="45"/>
        <v>7541889000</v>
      </c>
      <c r="AK40" s="129">
        <f t="shared" si="45"/>
        <v>605944000</v>
      </c>
      <c r="AL40" s="129">
        <f t="shared" si="45"/>
        <v>0</v>
      </c>
      <c r="AM40" s="129">
        <f t="shared" si="45"/>
        <v>0</v>
      </c>
      <c r="AN40" s="129">
        <f t="shared" si="45"/>
        <v>7541889000</v>
      </c>
      <c r="AO40" s="129">
        <f t="shared" si="45"/>
        <v>549519000</v>
      </c>
      <c r="AP40" s="129">
        <f t="shared" si="45"/>
        <v>0</v>
      </c>
      <c r="AQ40" s="129">
        <f t="shared" si="45"/>
        <v>0</v>
      </c>
      <c r="AR40" s="129">
        <f t="shared" si="45"/>
        <v>7541889000</v>
      </c>
      <c r="AS40" s="129">
        <f t="shared" si="45"/>
        <v>586550000</v>
      </c>
      <c r="AT40" s="129">
        <f t="shared" si="45"/>
        <v>0</v>
      </c>
      <c r="AU40" s="129">
        <f t="shared" si="45"/>
        <v>0</v>
      </c>
      <c r="AV40" s="129">
        <f t="shared" si="45"/>
        <v>0</v>
      </c>
      <c r="AW40" s="129">
        <f t="shared" si="45"/>
        <v>0</v>
      </c>
      <c r="AX40" s="129">
        <f t="shared" si="45"/>
        <v>0</v>
      </c>
      <c r="AY40" s="129">
        <f t="shared" si="45"/>
        <v>0</v>
      </c>
      <c r="AZ40" s="129">
        <f t="shared" si="45"/>
        <v>0</v>
      </c>
      <c r="BA40" s="129">
        <f t="shared" si="45"/>
        <v>0</v>
      </c>
      <c r="BB40" s="132">
        <f t="shared" ref="BB40:BE40" si="46">SUM(BB41:BB42)</f>
        <v>0</v>
      </c>
      <c r="BC40" s="132">
        <f t="shared" si="46"/>
        <v>0</v>
      </c>
      <c r="BD40" s="132">
        <f t="shared" si="46"/>
        <v>0</v>
      </c>
      <c r="BE40" s="132">
        <f t="shared" si="46"/>
        <v>0</v>
      </c>
      <c r="BF40" s="129">
        <f>+E40+BB40-BE40</f>
        <v>7541889000</v>
      </c>
      <c r="BG40" s="130">
        <f t="shared" si="45"/>
        <v>7258406000</v>
      </c>
      <c r="BH40" s="98">
        <f t="shared" si="11"/>
        <v>-283483000</v>
      </c>
      <c r="BI40" s="5"/>
      <c r="BJ40" s="5"/>
    </row>
    <row r="41" spans="1:62" ht="39" thickBot="1" x14ac:dyDescent="0.25">
      <c r="A41" s="18" t="s">
        <v>76</v>
      </c>
      <c r="B41" s="78" t="s">
        <v>77</v>
      </c>
      <c r="C41" s="26">
        <v>10</v>
      </c>
      <c r="D41" s="158" t="s">
        <v>39</v>
      </c>
      <c r="E41" s="133">
        <v>7440875000</v>
      </c>
      <c r="F41" s="134">
        <v>0</v>
      </c>
      <c r="G41" s="135">
        <v>0</v>
      </c>
      <c r="H41" s="135">
        <v>7440875000</v>
      </c>
      <c r="I41" s="135">
        <v>415828000</v>
      </c>
      <c r="J41" s="135">
        <v>0</v>
      </c>
      <c r="K41" s="135">
        <v>0</v>
      </c>
      <c r="L41" s="135">
        <f>H41+J41-K41</f>
        <v>7440875000</v>
      </c>
      <c r="M41" s="135">
        <v>697731000</v>
      </c>
      <c r="N41" s="135">
        <v>0</v>
      </c>
      <c r="O41" s="135">
        <v>0</v>
      </c>
      <c r="P41" s="135">
        <v>7440875000</v>
      </c>
      <c r="Q41" s="135">
        <v>609451000</v>
      </c>
      <c r="R41" s="136">
        <v>0</v>
      </c>
      <c r="S41" s="136">
        <v>0</v>
      </c>
      <c r="T41" s="135">
        <f>P41+R41-S41</f>
        <v>7440875000</v>
      </c>
      <c r="U41" s="136">
        <v>626509000</v>
      </c>
      <c r="V41" s="136">
        <v>0</v>
      </c>
      <c r="W41" s="136">
        <v>0</v>
      </c>
      <c r="X41" s="135">
        <f>T41+V41-W41</f>
        <v>7440875000</v>
      </c>
      <c r="Y41" s="135">
        <v>460748000</v>
      </c>
      <c r="Z41" s="135">
        <v>0</v>
      </c>
      <c r="AA41" s="135">
        <v>0</v>
      </c>
      <c r="AB41" s="135">
        <f>X41+Z41-AA41</f>
        <v>7440875000</v>
      </c>
      <c r="AC41" s="135">
        <v>590942000</v>
      </c>
      <c r="AD41" s="135">
        <v>0</v>
      </c>
      <c r="AE41" s="135">
        <v>0</v>
      </c>
      <c r="AF41" s="135">
        <f>AB41+AD41-AE41</f>
        <v>7440875000</v>
      </c>
      <c r="AG41" s="135">
        <v>685431000</v>
      </c>
      <c r="AH41" s="135">
        <v>0</v>
      </c>
      <c r="AI41" s="135">
        <v>0</v>
      </c>
      <c r="AJ41" s="135">
        <f>AF41+AH41-AI41</f>
        <v>7440875000</v>
      </c>
      <c r="AK41" s="135">
        <v>601080000</v>
      </c>
      <c r="AL41" s="135">
        <v>0</v>
      </c>
      <c r="AM41" s="135">
        <v>0</v>
      </c>
      <c r="AN41" s="135">
        <f>AJ41+AL41-AM41</f>
        <v>7440875000</v>
      </c>
      <c r="AO41" s="135">
        <v>542889000</v>
      </c>
      <c r="AP41" s="136">
        <v>0</v>
      </c>
      <c r="AQ41" s="136">
        <v>0</v>
      </c>
      <c r="AR41" s="135">
        <f>AN41+AP41-AQ41</f>
        <v>7440875000</v>
      </c>
      <c r="AS41" s="135">
        <v>586550000</v>
      </c>
      <c r="AT41" s="135"/>
      <c r="AU41" s="135"/>
      <c r="AV41" s="135"/>
      <c r="AW41" s="135"/>
      <c r="AX41" s="135"/>
      <c r="AY41" s="135"/>
      <c r="AZ41" s="135"/>
      <c r="BA41" s="135"/>
      <c r="BB41" s="135">
        <f>F41+J41+N41+R41+V41+Z41+AD41+AH41+AL41</f>
        <v>0</v>
      </c>
      <c r="BC41" s="135"/>
      <c r="BD41" s="135"/>
      <c r="BE41" s="135">
        <f>G41+K41+O41+S41+W41+AA41+AE41+AI41+AM41+AQ41</f>
        <v>0</v>
      </c>
      <c r="BF41" s="135">
        <f>E41+BB41-BE41</f>
        <v>7440875000</v>
      </c>
      <c r="BG41" s="137">
        <v>7190738000</v>
      </c>
      <c r="BH41" s="131">
        <f t="shared" si="11"/>
        <v>-250137000</v>
      </c>
    </row>
    <row r="42" spans="1:62" ht="39" thickBot="1" x14ac:dyDescent="0.25">
      <c r="A42" s="18" t="s">
        <v>78</v>
      </c>
      <c r="B42" s="78" t="s">
        <v>79</v>
      </c>
      <c r="C42" s="26">
        <v>10</v>
      </c>
      <c r="D42" s="158" t="s">
        <v>39</v>
      </c>
      <c r="E42" s="133">
        <v>101014000</v>
      </c>
      <c r="F42" s="134">
        <v>0</v>
      </c>
      <c r="G42" s="135">
        <v>0</v>
      </c>
      <c r="H42" s="135">
        <v>101014000</v>
      </c>
      <c r="I42" s="135">
        <v>15274000</v>
      </c>
      <c r="J42" s="135">
        <v>0</v>
      </c>
      <c r="K42" s="135">
        <v>0</v>
      </c>
      <c r="L42" s="135">
        <f>H42+J42-K42</f>
        <v>101014000</v>
      </c>
      <c r="M42" s="135">
        <v>1676000</v>
      </c>
      <c r="N42" s="135">
        <v>0</v>
      </c>
      <c r="O42" s="135">
        <v>0</v>
      </c>
      <c r="P42" s="135">
        <v>101014000</v>
      </c>
      <c r="Q42" s="135">
        <v>5581000</v>
      </c>
      <c r="R42" s="136">
        <v>0</v>
      </c>
      <c r="S42" s="136">
        <v>0</v>
      </c>
      <c r="T42" s="135">
        <f>P42+R42-S42</f>
        <v>101014000</v>
      </c>
      <c r="U42" s="136">
        <v>9294000</v>
      </c>
      <c r="V42" s="136">
        <v>0</v>
      </c>
      <c r="W42" s="136">
        <v>0</v>
      </c>
      <c r="X42" s="135">
        <f>T42+V42-W42</f>
        <v>101014000</v>
      </c>
      <c r="Y42" s="135">
        <v>2063000</v>
      </c>
      <c r="Z42" s="135">
        <v>0</v>
      </c>
      <c r="AA42" s="135">
        <v>0</v>
      </c>
      <c r="AB42" s="135">
        <f>X42+Z42-AA42</f>
        <v>101014000</v>
      </c>
      <c r="AC42" s="135">
        <v>2456000</v>
      </c>
      <c r="AD42" s="135">
        <v>0</v>
      </c>
      <c r="AE42" s="135">
        <v>0</v>
      </c>
      <c r="AF42" s="135">
        <f>AB42+AD42-AE42</f>
        <v>101014000</v>
      </c>
      <c r="AG42" s="135">
        <v>11297000</v>
      </c>
      <c r="AH42" s="135">
        <v>0</v>
      </c>
      <c r="AI42" s="135">
        <v>0</v>
      </c>
      <c r="AJ42" s="135">
        <f>AF42+AH42-AI42</f>
        <v>101014000</v>
      </c>
      <c r="AK42" s="135">
        <v>4864000</v>
      </c>
      <c r="AL42" s="135">
        <v>0</v>
      </c>
      <c r="AM42" s="135">
        <v>0</v>
      </c>
      <c r="AN42" s="135">
        <f>AJ42+AL42-AM42</f>
        <v>101014000</v>
      </c>
      <c r="AO42" s="135">
        <v>6630000</v>
      </c>
      <c r="AP42" s="136">
        <v>0</v>
      </c>
      <c r="AQ42" s="136">
        <v>0</v>
      </c>
      <c r="AR42" s="135">
        <f>AN42+AP42-AQ42</f>
        <v>101014000</v>
      </c>
      <c r="AS42" s="135">
        <v>0</v>
      </c>
      <c r="AT42" s="135"/>
      <c r="AU42" s="135"/>
      <c r="AV42" s="135"/>
      <c r="AW42" s="135"/>
      <c r="AX42" s="135"/>
      <c r="AY42" s="135"/>
      <c r="AZ42" s="135"/>
      <c r="BA42" s="135"/>
      <c r="BB42" s="135">
        <f>F42+J42+N42+R42+V42+Z42+AD42+AH42+AL42</f>
        <v>0</v>
      </c>
      <c r="BC42" s="135"/>
      <c r="BD42" s="135"/>
      <c r="BE42" s="135">
        <f>G42+K42+O42+S42+W42+AA42+AE42+AI42+AM42+AQ42</f>
        <v>0</v>
      </c>
      <c r="BF42" s="135">
        <f>E42+BB42-BE42</f>
        <v>101014000</v>
      </c>
      <c r="BG42" s="137">
        <v>67668000</v>
      </c>
      <c r="BH42" s="131">
        <f t="shared" si="11"/>
        <v>-33346000</v>
      </c>
    </row>
    <row r="43" spans="1:62" s="3" customFormat="1" ht="26.25" thickBot="1" x14ac:dyDescent="0.3">
      <c r="A43" s="8" t="s">
        <v>80</v>
      </c>
      <c r="B43" s="77" t="s">
        <v>81</v>
      </c>
      <c r="C43" s="7"/>
      <c r="D43" s="159"/>
      <c r="E43" s="132">
        <f>SUM(E44:E45)</f>
        <v>1436551000</v>
      </c>
      <c r="F43" s="128">
        <f t="shared" ref="F43:BA43" si="47">F44+F45</f>
        <v>0</v>
      </c>
      <c r="G43" s="129">
        <f t="shared" si="47"/>
        <v>0</v>
      </c>
      <c r="H43" s="129">
        <f t="shared" si="47"/>
        <v>1436551000</v>
      </c>
      <c r="I43" s="129">
        <f t="shared" si="47"/>
        <v>82115000</v>
      </c>
      <c r="J43" s="129">
        <f t="shared" si="47"/>
        <v>0</v>
      </c>
      <c r="K43" s="129">
        <f t="shared" si="47"/>
        <v>0</v>
      </c>
      <c r="L43" s="129">
        <f t="shared" si="47"/>
        <v>1436551000</v>
      </c>
      <c r="M43" s="129">
        <f t="shared" si="47"/>
        <v>133220000</v>
      </c>
      <c r="N43" s="129">
        <f t="shared" si="47"/>
        <v>0</v>
      </c>
      <c r="O43" s="129">
        <f t="shared" si="47"/>
        <v>0</v>
      </c>
      <c r="P43" s="129">
        <f t="shared" si="47"/>
        <v>1436551000</v>
      </c>
      <c r="Q43" s="129">
        <f t="shared" si="47"/>
        <v>117150000</v>
      </c>
      <c r="R43" s="129">
        <f t="shared" si="47"/>
        <v>0</v>
      </c>
      <c r="S43" s="129">
        <f t="shared" si="47"/>
        <v>0</v>
      </c>
      <c r="T43" s="129">
        <f t="shared" si="47"/>
        <v>1436551000</v>
      </c>
      <c r="U43" s="129">
        <f t="shared" si="47"/>
        <v>121105000</v>
      </c>
      <c r="V43" s="129">
        <f t="shared" si="47"/>
        <v>0</v>
      </c>
      <c r="W43" s="129">
        <f t="shared" si="47"/>
        <v>0</v>
      </c>
      <c r="X43" s="129">
        <f t="shared" si="47"/>
        <v>1436551000</v>
      </c>
      <c r="Y43" s="129">
        <f t="shared" si="47"/>
        <v>88156000</v>
      </c>
      <c r="Z43" s="129">
        <f t="shared" si="47"/>
        <v>0</v>
      </c>
      <c r="AA43" s="129">
        <f t="shared" si="47"/>
        <v>0</v>
      </c>
      <c r="AB43" s="129">
        <f t="shared" si="47"/>
        <v>1436551000</v>
      </c>
      <c r="AC43" s="129">
        <f t="shared" si="47"/>
        <v>113028000</v>
      </c>
      <c r="AD43" s="129">
        <f t="shared" si="47"/>
        <v>0</v>
      </c>
      <c r="AE43" s="129">
        <f t="shared" si="47"/>
        <v>0</v>
      </c>
      <c r="AF43" s="129">
        <f t="shared" si="47"/>
        <v>1436551000</v>
      </c>
      <c r="AG43" s="129">
        <f t="shared" si="47"/>
        <v>132711000</v>
      </c>
      <c r="AH43" s="129">
        <f t="shared" si="47"/>
        <v>0</v>
      </c>
      <c r="AI43" s="129">
        <f t="shared" si="47"/>
        <v>0</v>
      </c>
      <c r="AJ43" s="129">
        <f t="shared" si="47"/>
        <v>1436551000</v>
      </c>
      <c r="AK43" s="129">
        <f t="shared" si="47"/>
        <v>115416000</v>
      </c>
      <c r="AL43" s="129">
        <f t="shared" si="47"/>
        <v>0</v>
      </c>
      <c r="AM43" s="129">
        <f t="shared" si="47"/>
        <v>0</v>
      </c>
      <c r="AN43" s="129">
        <f t="shared" si="47"/>
        <v>1436551000</v>
      </c>
      <c r="AO43" s="129">
        <f t="shared" si="47"/>
        <v>104671000</v>
      </c>
      <c r="AP43" s="129">
        <f t="shared" si="47"/>
        <v>0</v>
      </c>
      <c r="AQ43" s="129">
        <f t="shared" si="47"/>
        <v>0</v>
      </c>
      <c r="AR43" s="129">
        <f t="shared" si="47"/>
        <v>1436551000</v>
      </c>
      <c r="AS43" s="129">
        <f t="shared" si="47"/>
        <v>111724000</v>
      </c>
      <c r="AT43" s="129">
        <f t="shared" si="47"/>
        <v>0</v>
      </c>
      <c r="AU43" s="129">
        <f t="shared" si="47"/>
        <v>0</v>
      </c>
      <c r="AV43" s="129">
        <f t="shared" si="47"/>
        <v>0</v>
      </c>
      <c r="AW43" s="129">
        <f t="shared" si="47"/>
        <v>0</v>
      </c>
      <c r="AX43" s="129">
        <f t="shared" si="47"/>
        <v>0</v>
      </c>
      <c r="AY43" s="129">
        <f t="shared" si="47"/>
        <v>0</v>
      </c>
      <c r="AZ43" s="129">
        <f t="shared" si="47"/>
        <v>0</v>
      </c>
      <c r="BA43" s="129">
        <f t="shared" si="47"/>
        <v>0</v>
      </c>
      <c r="BB43" s="132">
        <f t="shared" ref="BB43:BE43" si="48">SUM(BB44:BB45)</f>
        <v>0</v>
      </c>
      <c r="BC43" s="132">
        <f t="shared" si="48"/>
        <v>0</v>
      </c>
      <c r="BD43" s="132">
        <f t="shared" si="48"/>
        <v>0</v>
      </c>
      <c r="BE43" s="132">
        <f t="shared" si="48"/>
        <v>0</v>
      </c>
      <c r="BF43" s="129">
        <f>+E43+BB43-BE43</f>
        <v>1436551000</v>
      </c>
      <c r="BG43" s="132">
        <f t="shared" ref="BG43" si="49">SUM(BG44:BG45)</f>
        <v>1382555000</v>
      </c>
      <c r="BH43" s="132">
        <f t="shared" ref="BH43" si="50">SUM(BH44:BH45)</f>
        <v>-53996000</v>
      </c>
      <c r="BI43" s="5"/>
      <c r="BJ43" s="5"/>
    </row>
    <row r="44" spans="1:62" ht="39" thickBot="1" x14ac:dyDescent="0.25">
      <c r="A44" s="18" t="s">
        <v>82</v>
      </c>
      <c r="B44" s="78" t="s">
        <v>77</v>
      </c>
      <c r="C44" s="26">
        <v>10</v>
      </c>
      <c r="D44" s="158" t="s">
        <v>39</v>
      </c>
      <c r="E44" s="133">
        <v>1417310000</v>
      </c>
      <c r="F44" s="134">
        <v>0</v>
      </c>
      <c r="G44" s="135">
        <v>0</v>
      </c>
      <c r="H44" s="135">
        <v>1417310000</v>
      </c>
      <c r="I44" s="135">
        <v>79206000</v>
      </c>
      <c r="J44" s="135">
        <v>0</v>
      </c>
      <c r="K44" s="135">
        <v>0</v>
      </c>
      <c r="L44" s="135">
        <f>H44+J44-K44</f>
        <v>1417310000</v>
      </c>
      <c r="M44" s="135">
        <v>132901000</v>
      </c>
      <c r="N44" s="135">
        <v>0</v>
      </c>
      <c r="O44" s="135">
        <v>0</v>
      </c>
      <c r="P44" s="135">
        <v>1417310000</v>
      </c>
      <c r="Q44" s="135">
        <v>116087000</v>
      </c>
      <c r="R44" s="136">
        <v>0</v>
      </c>
      <c r="S44" s="136">
        <v>0</v>
      </c>
      <c r="T44" s="135">
        <f>P44+R44-S44</f>
        <v>1417310000</v>
      </c>
      <c r="U44" s="136">
        <v>119335000</v>
      </c>
      <c r="V44" s="136">
        <v>0</v>
      </c>
      <c r="W44" s="136">
        <v>0</v>
      </c>
      <c r="X44" s="135">
        <f>T44+V44-W44</f>
        <v>1417310000</v>
      </c>
      <c r="Y44" s="135">
        <v>87763000</v>
      </c>
      <c r="Z44" s="135">
        <v>0</v>
      </c>
      <c r="AA44" s="135">
        <v>0</v>
      </c>
      <c r="AB44" s="135">
        <f>X44+Z44-AA44</f>
        <v>1417310000</v>
      </c>
      <c r="AC44" s="135">
        <v>112560000</v>
      </c>
      <c r="AD44" s="135">
        <v>0</v>
      </c>
      <c r="AE44" s="135">
        <v>0</v>
      </c>
      <c r="AF44" s="135">
        <f>AB44+AD44-AE44</f>
        <v>1417310000</v>
      </c>
      <c r="AG44" s="135">
        <v>130559000</v>
      </c>
      <c r="AH44" s="135">
        <v>0</v>
      </c>
      <c r="AI44" s="135">
        <v>0</v>
      </c>
      <c r="AJ44" s="135">
        <f>AF44+AH44-AI44</f>
        <v>1417310000</v>
      </c>
      <c r="AK44" s="135">
        <v>114490000</v>
      </c>
      <c r="AL44" s="135">
        <v>0</v>
      </c>
      <c r="AM44" s="135">
        <v>0</v>
      </c>
      <c r="AN44" s="135">
        <f>AJ44+AL44-AM44</f>
        <v>1417310000</v>
      </c>
      <c r="AO44" s="135">
        <v>103408000</v>
      </c>
      <c r="AP44" s="136">
        <v>0</v>
      </c>
      <c r="AQ44" s="136">
        <v>0</v>
      </c>
      <c r="AR44" s="135">
        <f>AN44+AP44-AQ44</f>
        <v>1417310000</v>
      </c>
      <c r="AS44" s="135">
        <v>111724000</v>
      </c>
      <c r="AT44" s="135"/>
      <c r="AU44" s="135"/>
      <c r="AV44" s="135"/>
      <c r="AW44" s="135"/>
      <c r="AX44" s="135"/>
      <c r="AY44" s="135"/>
      <c r="AZ44" s="135"/>
      <c r="BA44" s="135"/>
      <c r="BB44" s="135">
        <f>F44+J44+N44+R44+V44+Z44+AD44+AH44+AL44</f>
        <v>0</v>
      </c>
      <c r="BC44" s="135"/>
      <c r="BD44" s="135"/>
      <c r="BE44" s="135">
        <f>G44+K44+O44+S44+W44+AA44+AE44+AI44+AM44+AQ44</f>
        <v>0</v>
      </c>
      <c r="BF44" s="135">
        <f>E44+BB44-BE44</f>
        <v>1417310000</v>
      </c>
      <c r="BG44" s="137">
        <v>1369667000</v>
      </c>
      <c r="BH44" s="131">
        <f t="shared" si="11"/>
        <v>-47643000</v>
      </c>
    </row>
    <row r="45" spans="1:62" ht="39" thickBot="1" x14ac:dyDescent="0.25">
      <c r="A45" s="18" t="s">
        <v>83</v>
      </c>
      <c r="B45" s="78" t="s">
        <v>79</v>
      </c>
      <c r="C45" s="26">
        <v>10</v>
      </c>
      <c r="D45" s="158" t="s">
        <v>39</v>
      </c>
      <c r="E45" s="133">
        <v>19241000</v>
      </c>
      <c r="F45" s="134">
        <v>0</v>
      </c>
      <c r="G45" s="135">
        <v>0</v>
      </c>
      <c r="H45" s="135">
        <v>19241000</v>
      </c>
      <c r="I45" s="135">
        <v>2909000</v>
      </c>
      <c r="J45" s="135">
        <v>0</v>
      </c>
      <c r="K45" s="135">
        <v>0</v>
      </c>
      <c r="L45" s="135">
        <f>H45+J45-K45</f>
        <v>19241000</v>
      </c>
      <c r="M45" s="135">
        <v>319000</v>
      </c>
      <c r="N45" s="135">
        <v>0</v>
      </c>
      <c r="O45" s="135">
        <v>0</v>
      </c>
      <c r="P45" s="135">
        <v>19241000</v>
      </c>
      <c r="Q45" s="135">
        <v>1063000</v>
      </c>
      <c r="R45" s="136">
        <v>0</v>
      </c>
      <c r="S45" s="136">
        <v>0</v>
      </c>
      <c r="T45" s="135">
        <f>P45+R45-S45</f>
        <v>19241000</v>
      </c>
      <c r="U45" s="136">
        <v>1770000</v>
      </c>
      <c r="V45" s="136">
        <v>0</v>
      </c>
      <c r="W45" s="136">
        <v>0</v>
      </c>
      <c r="X45" s="135">
        <f>T45+V45-W45</f>
        <v>19241000</v>
      </c>
      <c r="Y45" s="135">
        <v>393000</v>
      </c>
      <c r="Z45" s="135">
        <v>0</v>
      </c>
      <c r="AA45" s="135">
        <v>0</v>
      </c>
      <c r="AB45" s="135">
        <f>X45+Z45-AA45</f>
        <v>19241000</v>
      </c>
      <c r="AC45" s="135">
        <v>468000</v>
      </c>
      <c r="AD45" s="135">
        <v>0</v>
      </c>
      <c r="AE45" s="135">
        <v>0</v>
      </c>
      <c r="AF45" s="135">
        <f>AB45+AD45-AE45</f>
        <v>19241000</v>
      </c>
      <c r="AG45" s="135">
        <v>2152000</v>
      </c>
      <c r="AH45" s="135">
        <v>0</v>
      </c>
      <c r="AI45" s="135">
        <v>0</v>
      </c>
      <c r="AJ45" s="135">
        <f>AF45+AH45-AI45</f>
        <v>19241000</v>
      </c>
      <c r="AK45" s="135">
        <v>926000</v>
      </c>
      <c r="AL45" s="135">
        <v>0</v>
      </c>
      <c r="AM45" s="135">
        <v>0</v>
      </c>
      <c r="AN45" s="135">
        <f>AJ45+AL45-AM45</f>
        <v>19241000</v>
      </c>
      <c r="AO45" s="135">
        <v>1263000</v>
      </c>
      <c r="AP45" s="136">
        <v>0</v>
      </c>
      <c r="AQ45" s="136">
        <v>0</v>
      </c>
      <c r="AR45" s="135">
        <f>AN45+AP45-AQ45</f>
        <v>19241000</v>
      </c>
      <c r="AS45" s="135">
        <v>0</v>
      </c>
      <c r="AT45" s="135"/>
      <c r="AU45" s="135"/>
      <c r="AV45" s="135"/>
      <c r="AW45" s="135"/>
      <c r="AX45" s="135"/>
      <c r="AY45" s="135"/>
      <c r="AZ45" s="135"/>
      <c r="BA45" s="135"/>
      <c r="BB45" s="135">
        <f>F45+J45+N45+R45+V45+Z45+AD45+AH45+AL45</f>
        <v>0</v>
      </c>
      <c r="BC45" s="135"/>
      <c r="BD45" s="135"/>
      <c r="BE45" s="135">
        <f>G45+K45+O45+S45+W45+AA45+AE45+AI45+AM45+AQ45</f>
        <v>0</v>
      </c>
      <c r="BF45" s="135">
        <f>E45+BB45-BE45</f>
        <v>19241000</v>
      </c>
      <c r="BG45" s="137">
        <v>12888000</v>
      </c>
      <c r="BH45" s="131">
        <f t="shared" si="11"/>
        <v>-6353000</v>
      </c>
    </row>
    <row r="46" spans="1:62" s="3" customFormat="1" ht="15.75" thickBot="1" x14ac:dyDescent="0.3">
      <c r="A46" s="8" t="s">
        <v>84</v>
      </c>
      <c r="B46" s="77" t="s">
        <v>85</v>
      </c>
      <c r="C46" s="7"/>
      <c r="D46" s="159"/>
      <c r="E46" s="132">
        <f>SUM(E47:E48)</f>
        <v>8092976000</v>
      </c>
      <c r="F46" s="132">
        <f t="shared" ref="F46:BA46" si="51">F47+F48</f>
        <v>0</v>
      </c>
      <c r="G46" s="132">
        <f t="shared" si="51"/>
        <v>0</v>
      </c>
      <c r="H46" s="132">
        <f t="shared" si="51"/>
        <v>8092976000</v>
      </c>
      <c r="I46" s="132">
        <f t="shared" si="51"/>
        <v>656252920</v>
      </c>
      <c r="J46" s="132">
        <f t="shared" si="51"/>
        <v>0</v>
      </c>
      <c r="K46" s="132">
        <f t="shared" si="51"/>
        <v>0</v>
      </c>
      <c r="L46" s="132">
        <f t="shared" si="51"/>
        <v>8092976000</v>
      </c>
      <c r="M46" s="132">
        <f t="shared" si="51"/>
        <v>922423828</v>
      </c>
      <c r="N46" s="132">
        <f t="shared" si="51"/>
        <v>0</v>
      </c>
      <c r="O46" s="132">
        <f t="shared" si="51"/>
        <v>0</v>
      </c>
      <c r="P46" s="132">
        <f t="shared" si="51"/>
        <v>8092976000</v>
      </c>
      <c r="Q46" s="132">
        <f t="shared" si="51"/>
        <v>1541340202</v>
      </c>
      <c r="R46" s="132">
        <f t="shared" si="51"/>
        <v>0</v>
      </c>
      <c r="S46" s="132">
        <f t="shared" si="51"/>
        <v>0</v>
      </c>
      <c r="T46" s="132">
        <f t="shared" si="51"/>
        <v>8092976000</v>
      </c>
      <c r="U46" s="132">
        <f t="shared" si="51"/>
        <v>941709052.34000003</v>
      </c>
      <c r="V46" s="132">
        <f t="shared" si="51"/>
        <v>0</v>
      </c>
      <c r="W46" s="132">
        <f t="shared" si="51"/>
        <v>0</v>
      </c>
      <c r="X46" s="132">
        <f t="shared" si="51"/>
        <v>8092976000</v>
      </c>
      <c r="Y46" s="132">
        <f t="shared" si="51"/>
        <v>2372846832</v>
      </c>
      <c r="Z46" s="132">
        <f t="shared" si="51"/>
        <v>0</v>
      </c>
      <c r="AA46" s="132">
        <f t="shared" si="51"/>
        <v>0</v>
      </c>
      <c r="AB46" s="132">
        <f t="shared" si="51"/>
        <v>8092976000</v>
      </c>
      <c r="AC46" s="132">
        <f t="shared" si="51"/>
        <v>609092822.38999999</v>
      </c>
      <c r="AD46" s="132">
        <f t="shared" si="51"/>
        <v>0</v>
      </c>
      <c r="AE46" s="132">
        <f t="shared" si="51"/>
        <v>0</v>
      </c>
      <c r="AF46" s="132">
        <f t="shared" si="51"/>
        <v>8092976000</v>
      </c>
      <c r="AG46" s="132">
        <f t="shared" si="51"/>
        <v>859340399</v>
      </c>
      <c r="AH46" s="132">
        <f t="shared" si="51"/>
        <v>0</v>
      </c>
      <c r="AI46" s="132">
        <f t="shared" si="51"/>
        <v>0</v>
      </c>
      <c r="AJ46" s="132">
        <f t="shared" si="51"/>
        <v>8092976000</v>
      </c>
      <c r="AK46" s="132">
        <f t="shared" si="51"/>
        <v>432155034</v>
      </c>
      <c r="AL46" s="132">
        <f t="shared" si="51"/>
        <v>0</v>
      </c>
      <c r="AM46" s="132">
        <f t="shared" si="51"/>
        <v>0</v>
      </c>
      <c r="AN46" s="132">
        <f t="shared" si="51"/>
        <v>8092976000</v>
      </c>
      <c r="AO46" s="132">
        <f t="shared" si="51"/>
        <v>350083746.80000001</v>
      </c>
      <c r="AP46" s="132">
        <f t="shared" si="51"/>
        <v>0</v>
      </c>
      <c r="AQ46" s="132">
        <f t="shared" si="51"/>
        <v>0</v>
      </c>
      <c r="AR46" s="132">
        <f t="shared" si="51"/>
        <v>8092976000</v>
      </c>
      <c r="AS46" s="132">
        <f t="shared" si="51"/>
        <v>220086780</v>
      </c>
      <c r="AT46" s="132">
        <f t="shared" si="51"/>
        <v>0</v>
      </c>
      <c r="AU46" s="132">
        <f t="shared" si="51"/>
        <v>0</v>
      </c>
      <c r="AV46" s="132">
        <f t="shared" si="51"/>
        <v>0</v>
      </c>
      <c r="AW46" s="132">
        <f t="shared" si="51"/>
        <v>0</v>
      </c>
      <c r="AX46" s="132">
        <f t="shared" si="51"/>
        <v>0</v>
      </c>
      <c r="AY46" s="132">
        <f t="shared" si="51"/>
        <v>0</v>
      </c>
      <c r="AZ46" s="132">
        <f t="shared" si="51"/>
        <v>0</v>
      </c>
      <c r="BA46" s="132">
        <f t="shared" si="51"/>
        <v>0</v>
      </c>
      <c r="BB46" s="132">
        <f t="shared" ref="BB46:BE46" si="52">SUM(BB47:BB48)</f>
        <v>0</v>
      </c>
      <c r="BC46" s="132">
        <f t="shared" si="52"/>
        <v>0</v>
      </c>
      <c r="BD46" s="132">
        <f t="shared" si="52"/>
        <v>0</v>
      </c>
      <c r="BE46" s="132">
        <f t="shared" si="52"/>
        <v>0</v>
      </c>
      <c r="BF46" s="129">
        <f>+E46+BB46-BE46</f>
        <v>8092976000</v>
      </c>
      <c r="BG46" s="132">
        <f t="shared" ref="BG46" si="53">SUM(BG47:BG48)</f>
        <v>9557923357.5299988</v>
      </c>
      <c r="BH46" s="132">
        <f t="shared" ref="BH46" si="54">SUM(BH47:BH48)</f>
        <v>1464947357.5299995</v>
      </c>
      <c r="BI46" s="5"/>
      <c r="BJ46" s="5"/>
    </row>
    <row r="47" spans="1:62" ht="39" thickBot="1" x14ac:dyDescent="0.25">
      <c r="A47" s="18" t="s">
        <v>86</v>
      </c>
      <c r="B47" s="78" t="s">
        <v>87</v>
      </c>
      <c r="C47" s="26">
        <v>10</v>
      </c>
      <c r="D47" s="158" t="s">
        <v>39</v>
      </c>
      <c r="E47" s="133">
        <v>5966411000</v>
      </c>
      <c r="F47" s="134">
        <v>0</v>
      </c>
      <c r="G47" s="135">
        <v>0</v>
      </c>
      <c r="H47" s="135">
        <v>5966411000</v>
      </c>
      <c r="I47" s="135">
        <v>437813560</v>
      </c>
      <c r="J47" s="135">
        <v>0</v>
      </c>
      <c r="K47" s="135">
        <v>0</v>
      </c>
      <c r="L47" s="135">
        <f>H47+J47-K47</f>
        <v>5966411000</v>
      </c>
      <c r="M47" s="135">
        <v>706862400</v>
      </c>
      <c r="N47" s="135">
        <v>0</v>
      </c>
      <c r="O47" s="135">
        <v>0</v>
      </c>
      <c r="P47" s="135">
        <v>5966411000</v>
      </c>
      <c r="Q47" s="135">
        <v>1156340800</v>
      </c>
      <c r="R47" s="136">
        <v>0</v>
      </c>
      <c r="S47" s="136">
        <v>0</v>
      </c>
      <c r="T47" s="135">
        <f>P47+R47-S47</f>
        <v>5966411000</v>
      </c>
      <c r="U47" s="136">
        <v>751890280</v>
      </c>
      <c r="V47" s="136">
        <v>0</v>
      </c>
      <c r="W47" s="136">
        <v>0</v>
      </c>
      <c r="X47" s="135">
        <f>T47+V47-W47</f>
        <v>5966411000</v>
      </c>
      <c r="Y47" s="135">
        <v>2094889624</v>
      </c>
      <c r="Z47" s="135">
        <v>0</v>
      </c>
      <c r="AA47" s="135">
        <v>0</v>
      </c>
      <c r="AB47" s="135">
        <f>X47+Z47-AA47</f>
        <v>5966411000</v>
      </c>
      <c r="AC47" s="135">
        <v>432000276.38999999</v>
      </c>
      <c r="AD47" s="135">
        <v>0</v>
      </c>
      <c r="AE47" s="135">
        <v>0</v>
      </c>
      <c r="AF47" s="135">
        <f>AB47+AD47-AE47</f>
        <v>5966411000</v>
      </c>
      <c r="AG47" s="135">
        <v>658925180</v>
      </c>
      <c r="AH47" s="135">
        <v>0</v>
      </c>
      <c r="AI47" s="135">
        <v>0</v>
      </c>
      <c r="AJ47" s="135">
        <f>AF47+AH47-AI47</f>
        <v>5966411000</v>
      </c>
      <c r="AK47" s="135">
        <v>334792960</v>
      </c>
      <c r="AL47" s="135">
        <v>0</v>
      </c>
      <c r="AM47" s="135">
        <v>0</v>
      </c>
      <c r="AN47" s="135">
        <f>AJ47+AL47-AM47</f>
        <v>5966411000</v>
      </c>
      <c r="AO47" s="135">
        <v>261745080.80000001</v>
      </c>
      <c r="AP47" s="136">
        <v>0</v>
      </c>
      <c r="AQ47" s="136">
        <v>0</v>
      </c>
      <c r="AR47" s="135">
        <f>AN47+AP47-AQ47</f>
        <v>5966411000</v>
      </c>
      <c r="AS47" s="135">
        <v>165038300</v>
      </c>
      <c r="AT47" s="135"/>
      <c r="AU47" s="135"/>
      <c r="AV47" s="135"/>
      <c r="AW47" s="135"/>
      <c r="AX47" s="135"/>
      <c r="AY47" s="135"/>
      <c r="AZ47" s="135"/>
      <c r="BA47" s="135"/>
      <c r="BB47" s="135">
        <f>F47+J47+N47+R47+V47+Z47+AD47+AH47+AL47</f>
        <v>0</v>
      </c>
      <c r="BC47" s="135"/>
      <c r="BD47" s="135"/>
      <c r="BE47" s="135">
        <f>G47+K47+O47+S47+W47+AA47+AE47+AI47+AM47+AQ47</f>
        <v>0</v>
      </c>
      <c r="BF47" s="135">
        <f>E47+BB47-BE47</f>
        <v>5966411000</v>
      </c>
      <c r="BG47" s="137">
        <v>7447232691.1899996</v>
      </c>
      <c r="BH47" s="131">
        <f t="shared" si="11"/>
        <v>1480821691.1899996</v>
      </c>
    </row>
    <row r="48" spans="1:62" ht="39" thickBot="1" x14ac:dyDescent="0.25">
      <c r="A48" s="18" t="s">
        <v>88</v>
      </c>
      <c r="B48" s="78" t="s">
        <v>89</v>
      </c>
      <c r="C48" s="26">
        <v>10</v>
      </c>
      <c r="D48" s="158" t="s">
        <v>39</v>
      </c>
      <c r="E48" s="133">
        <v>2126565000</v>
      </c>
      <c r="F48" s="134">
        <v>0</v>
      </c>
      <c r="G48" s="135">
        <v>0</v>
      </c>
      <c r="H48" s="135">
        <v>2126565000</v>
      </c>
      <c r="I48" s="135">
        <v>218439360</v>
      </c>
      <c r="J48" s="135">
        <v>0</v>
      </c>
      <c r="K48" s="135">
        <v>0</v>
      </c>
      <c r="L48" s="135">
        <f>H48+J48-K48</f>
        <v>2126565000</v>
      </c>
      <c r="M48" s="135">
        <v>215561428</v>
      </c>
      <c r="N48" s="135">
        <v>0</v>
      </c>
      <c r="O48" s="135">
        <v>0</v>
      </c>
      <c r="P48" s="135">
        <v>2126565000</v>
      </c>
      <c r="Q48" s="135">
        <v>384999402</v>
      </c>
      <c r="R48" s="136">
        <v>0</v>
      </c>
      <c r="S48" s="136">
        <v>0</v>
      </c>
      <c r="T48" s="135">
        <f>P48+R48-S48</f>
        <v>2126565000</v>
      </c>
      <c r="U48" s="136">
        <v>189818772.34</v>
      </c>
      <c r="V48" s="136">
        <v>0</v>
      </c>
      <c r="W48" s="136">
        <v>0</v>
      </c>
      <c r="X48" s="135">
        <f>T48+V48-W48</f>
        <v>2126565000</v>
      </c>
      <c r="Y48" s="135">
        <v>277957208</v>
      </c>
      <c r="Z48" s="135">
        <v>0</v>
      </c>
      <c r="AA48" s="135">
        <v>0</v>
      </c>
      <c r="AB48" s="135">
        <f>X48+Z48-AA48</f>
        <v>2126565000</v>
      </c>
      <c r="AC48" s="135">
        <v>177092546</v>
      </c>
      <c r="AD48" s="135">
        <v>0</v>
      </c>
      <c r="AE48" s="135">
        <v>0</v>
      </c>
      <c r="AF48" s="135">
        <f>AB48+AD48-AE48</f>
        <v>2126565000</v>
      </c>
      <c r="AG48" s="135">
        <v>200415219</v>
      </c>
      <c r="AH48" s="135">
        <v>0</v>
      </c>
      <c r="AI48" s="135">
        <v>0</v>
      </c>
      <c r="AJ48" s="135">
        <f>AF48+AH48-AI48</f>
        <v>2126565000</v>
      </c>
      <c r="AK48" s="135">
        <v>97362074</v>
      </c>
      <c r="AL48" s="135">
        <v>0</v>
      </c>
      <c r="AM48" s="135">
        <v>0</v>
      </c>
      <c r="AN48" s="135">
        <f>AJ48+AL48-AM48</f>
        <v>2126565000</v>
      </c>
      <c r="AO48" s="135">
        <v>88338666</v>
      </c>
      <c r="AP48" s="136">
        <v>0</v>
      </c>
      <c r="AQ48" s="136">
        <v>0</v>
      </c>
      <c r="AR48" s="135">
        <f>AN48+AP48-AQ48</f>
        <v>2126565000</v>
      </c>
      <c r="AS48" s="135">
        <v>55048480</v>
      </c>
      <c r="AT48" s="135"/>
      <c r="AU48" s="135"/>
      <c r="AV48" s="135"/>
      <c r="AW48" s="135"/>
      <c r="AX48" s="135"/>
      <c r="AY48" s="135"/>
      <c r="AZ48" s="135"/>
      <c r="BA48" s="135"/>
      <c r="BB48" s="135">
        <f>F48+J48+N48+R48+V48+Z48+AD48+AH48+AL48</f>
        <v>0</v>
      </c>
      <c r="BC48" s="135"/>
      <c r="BD48" s="135"/>
      <c r="BE48" s="135">
        <f>G48+K48+O48+S48+W48+AA48+AE48+AI48+AM48+AQ48</f>
        <v>0</v>
      </c>
      <c r="BF48" s="135">
        <f>E48+BB48-BE48</f>
        <v>2126565000</v>
      </c>
      <c r="BG48" s="137">
        <v>2110690666.3399999</v>
      </c>
      <c r="BH48" s="131">
        <f t="shared" si="11"/>
        <v>-15874333.660000086</v>
      </c>
    </row>
    <row r="49" spans="1:62" ht="26.25" thickBot="1" x14ac:dyDescent="0.25">
      <c r="A49" s="18" t="s">
        <v>90</v>
      </c>
      <c r="B49" s="78" t="s">
        <v>91</v>
      </c>
      <c r="C49" s="26">
        <v>20</v>
      </c>
      <c r="D49" s="158" t="s">
        <v>91</v>
      </c>
      <c r="E49" s="133">
        <v>8450352571</v>
      </c>
      <c r="F49" s="134">
        <v>0</v>
      </c>
      <c r="G49" s="135">
        <v>0</v>
      </c>
      <c r="H49" s="135">
        <v>8450352571</v>
      </c>
      <c r="I49" s="135">
        <v>893464000</v>
      </c>
      <c r="J49" s="135">
        <v>0</v>
      </c>
      <c r="K49" s="135">
        <v>0</v>
      </c>
      <c r="L49" s="135">
        <f>H49+J49-K49</f>
        <v>8450352571</v>
      </c>
      <c r="M49" s="135">
        <v>803291000</v>
      </c>
      <c r="N49" s="135">
        <v>0</v>
      </c>
      <c r="O49" s="135">
        <v>0</v>
      </c>
      <c r="P49" s="135">
        <v>8450352571</v>
      </c>
      <c r="Q49" s="135">
        <v>681270000</v>
      </c>
      <c r="R49" s="136">
        <v>0</v>
      </c>
      <c r="S49" s="136">
        <v>0</v>
      </c>
      <c r="T49" s="135">
        <f>P49+R49-S49</f>
        <v>8450352571</v>
      </c>
      <c r="U49" s="136">
        <v>754729000</v>
      </c>
      <c r="V49" s="136">
        <v>0</v>
      </c>
      <c r="W49" s="136">
        <v>0</v>
      </c>
      <c r="X49" s="135">
        <f>T49+V49-W49</f>
        <v>8450352571</v>
      </c>
      <c r="Y49" s="135">
        <v>735990000</v>
      </c>
      <c r="Z49" s="135">
        <v>0</v>
      </c>
      <c r="AA49" s="135">
        <v>0</v>
      </c>
      <c r="AB49" s="135">
        <f>X49+Z49-AA49</f>
        <v>8450352571</v>
      </c>
      <c r="AC49" s="135">
        <v>758556000</v>
      </c>
      <c r="AD49" s="135">
        <v>0</v>
      </c>
      <c r="AE49" s="135">
        <v>0</v>
      </c>
      <c r="AF49" s="135">
        <f>AB49+AD49-AE49</f>
        <v>8450352571</v>
      </c>
      <c r="AG49" s="135">
        <v>783056000</v>
      </c>
      <c r="AH49" s="135">
        <v>0</v>
      </c>
      <c r="AI49" s="135">
        <v>0</v>
      </c>
      <c r="AJ49" s="135">
        <f>AF49+AH49-AI49</f>
        <v>8450352571</v>
      </c>
      <c r="AK49" s="135">
        <v>775252000</v>
      </c>
      <c r="AL49" s="135">
        <v>0</v>
      </c>
      <c r="AM49" s="135">
        <v>0</v>
      </c>
      <c r="AN49" s="135">
        <f>AJ49+AL49-AM49</f>
        <v>8450352571</v>
      </c>
      <c r="AO49" s="135">
        <v>763050000</v>
      </c>
      <c r="AP49" s="136">
        <v>0</v>
      </c>
      <c r="AQ49" s="136">
        <v>0</v>
      </c>
      <c r="AR49" s="135">
        <f>AN49+AP49-AQ49</f>
        <v>8450352571</v>
      </c>
      <c r="AS49" s="135">
        <v>760811000</v>
      </c>
      <c r="AT49" s="135"/>
      <c r="AU49" s="135"/>
      <c r="AV49" s="135"/>
      <c r="AW49" s="135"/>
      <c r="AX49" s="135"/>
      <c r="AY49" s="135"/>
      <c r="AZ49" s="135"/>
      <c r="BA49" s="135"/>
      <c r="BB49" s="135">
        <f>F49+J49+N49+R49+V49+Z49+AD49+AH49+AL49</f>
        <v>0</v>
      </c>
      <c r="BC49" s="135"/>
      <c r="BD49" s="135"/>
      <c r="BE49" s="135">
        <f>G49+K49+O49+S49+W49+AA49+AE49+AI49+AM49+AQ49</f>
        <v>0</v>
      </c>
      <c r="BF49" s="135">
        <f>E49+BB49-BE49</f>
        <v>8450352571</v>
      </c>
      <c r="BG49" s="137">
        <v>9291873000</v>
      </c>
      <c r="BH49" s="131">
        <f t="shared" si="11"/>
        <v>841520429</v>
      </c>
    </row>
    <row r="50" spans="1:62" s="3" customFormat="1" ht="15.75" thickBot="1" x14ac:dyDescent="0.3">
      <c r="A50" s="8" t="s">
        <v>92</v>
      </c>
      <c r="B50" s="77" t="s">
        <v>93</v>
      </c>
      <c r="C50" s="7"/>
      <c r="D50" s="159"/>
      <c r="E50" s="132">
        <f>SUM(E51:E54)</f>
        <v>14506047205</v>
      </c>
      <c r="F50" s="132">
        <f t="shared" ref="F50:BA50" si="55">F51+F52+F53+F54</f>
        <v>0</v>
      </c>
      <c r="G50" s="132">
        <f t="shared" si="55"/>
        <v>0</v>
      </c>
      <c r="H50" s="132">
        <f t="shared" si="55"/>
        <v>14506047205</v>
      </c>
      <c r="I50" s="132">
        <f t="shared" si="55"/>
        <v>1157176000</v>
      </c>
      <c r="J50" s="132">
        <f t="shared" si="55"/>
        <v>0</v>
      </c>
      <c r="K50" s="132">
        <f t="shared" si="55"/>
        <v>0</v>
      </c>
      <c r="L50" s="132">
        <f t="shared" si="55"/>
        <v>14506047205</v>
      </c>
      <c r="M50" s="132">
        <f t="shared" si="55"/>
        <v>2072676379</v>
      </c>
      <c r="N50" s="132">
        <f t="shared" si="55"/>
        <v>0</v>
      </c>
      <c r="O50" s="132">
        <f t="shared" si="55"/>
        <v>0</v>
      </c>
      <c r="P50" s="132">
        <f t="shared" si="55"/>
        <v>14506047205</v>
      </c>
      <c r="Q50" s="132">
        <f t="shared" si="55"/>
        <v>1591900720</v>
      </c>
      <c r="R50" s="132">
        <f t="shared" si="55"/>
        <v>0</v>
      </c>
      <c r="S50" s="132">
        <f t="shared" si="55"/>
        <v>0</v>
      </c>
      <c r="T50" s="132">
        <f t="shared" si="55"/>
        <v>14506047205</v>
      </c>
      <c r="U50" s="132">
        <f t="shared" si="55"/>
        <v>1171214910.5999999</v>
      </c>
      <c r="V50" s="132">
        <f t="shared" si="55"/>
        <v>0</v>
      </c>
      <c r="W50" s="132">
        <f t="shared" si="55"/>
        <v>0</v>
      </c>
      <c r="X50" s="132">
        <f t="shared" si="55"/>
        <v>14506047205</v>
      </c>
      <c r="Y50" s="132">
        <f t="shared" si="55"/>
        <v>1557053701</v>
      </c>
      <c r="Z50" s="132">
        <f t="shared" si="55"/>
        <v>488495725</v>
      </c>
      <c r="AA50" s="132">
        <f t="shared" si="55"/>
        <v>0</v>
      </c>
      <c r="AB50" s="132">
        <f t="shared" si="55"/>
        <v>14994542930</v>
      </c>
      <c r="AC50" s="132">
        <f t="shared" si="55"/>
        <v>1330720875</v>
      </c>
      <c r="AD50" s="132">
        <f t="shared" si="55"/>
        <v>0</v>
      </c>
      <c r="AE50" s="132">
        <f t="shared" si="55"/>
        <v>0</v>
      </c>
      <c r="AF50" s="132">
        <f t="shared" si="55"/>
        <v>14994542930</v>
      </c>
      <c r="AG50" s="132">
        <f t="shared" si="55"/>
        <v>1574509884.1199999</v>
      </c>
      <c r="AH50" s="132">
        <f t="shared" si="55"/>
        <v>0</v>
      </c>
      <c r="AI50" s="132">
        <f t="shared" si="55"/>
        <v>0</v>
      </c>
      <c r="AJ50" s="132">
        <f t="shared" si="55"/>
        <v>14994542930</v>
      </c>
      <c r="AK50" s="132">
        <f t="shared" si="55"/>
        <v>1377218565</v>
      </c>
      <c r="AL50" s="132">
        <f t="shared" si="55"/>
        <v>1693875700</v>
      </c>
      <c r="AM50" s="132">
        <f t="shared" si="55"/>
        <v>0</v>
      </c>
      <c r="AN50" s="132">
        <f t="shared" si="55"/>
        <v>16688418630</v>
      </c>
      <c r="AO50" s="132">
        <f t="shared" si="55"/>
        <v>1451202999.1000001</v>
      </c>
      <c r="AP50" s="132">
        <f t="shared" si="55"/>
        <v>0</v>
      </c>
      <c r="AQ50" s="132">
        <f t="shared" si="55"/>
        <v>0</v>
      </c>
      <c r="AR50" s="132">
        <f t="shared" si="55"/>
        <v>16688418630</v>
      </c>
      <c r="AS50" s="132">
        <f t="shared" si="55"/>
        <v>2024130528.4000001</v>
      </c>
      <c r="AT50" s="132">
        <f t="shared" si="55"/>
        <v>0</v>
      </c>
      <c r="AU50" s="132">
        <f t="shared" si="55"/>
        <v>0</v>
      </c>
      <c r="AV50" s="132">
        <f t="shared" si="55"/>
        <v>0</v>
      </c>
      <c r="AW50" s="132">
        <f t="shared" si="55"/>
        <v>0</v>
      </c>
      <c r="AX50" s="132">
        <f t="shared" si="55"/>
        <v>0</v>
      </c>
      <c r="AY50" s="132">
        <f t="shared" si="55"/>
        <v>0</v>
      </c>
      <c r="AZ50" s="132">
        <f t="shared" si="55"/>
        <v>0</v>
      </c>
      <c r="BA50" s="132">
        <f t="shared" si="55"/>
        <v>0</v>
      </c>
      <c r="BB50" s="132">
        <f>SUM(BB51:BB54)</f>
        <v>2182371425</v>
      </c>
      <c r="BC50" s="132">
        <f t="shared" ref="BC50:BE50" si="56">SUM(BC51:BC54)</f>
        <v>0</v>
      </c>
      <c r="BD50" s="132">
        <f t="shared" si="56"/>
        <v>0</v>
      </c>
      <c r="BE50" s="132">
        <f t="shared" si="56"/>
        <v>0</v>
      </c>
      <c r="BF50" s="129">
        <f>+E50+BB50-BE50</f>
        <v>16688418630</v>
      </c>
      <c r="BG50" s="132">
        <f t="shared" ref="BG50" si="57">SUM(BG51:BG54)</f>
        <v>19376172664.850002</v>
      </c>
      <c r="BH50" s="132">
        <f t="shared" ref="BH50" si="58">SUM(BH51:BH54)</f>
        <v>2687754034.8500009</v>
      </c>
      <c r="BI50" s="5"/>
      <c r="BJ50" s="5"/>
    </row>
    <row r="51" spans="1:62" ht="39" thickBot="1" x14ac:dyDescent="0.25">
      <c r="A51" s="18" t="s">
        <v>94</v>
      </c>
      <c r="B51" s="78" t="s">
        <v>95</v>
      </c>
      <c r="C51" s="26">
        <v>70</v>
      </c>
      <c r="D51" s="158" t="s">
        <v>96</v>
      </c>
      <c r="E51" s="133">
        <v>5426329234</v>
      </c>
      <c r="F51" s="134">
        <v>0</v>
      </c>
      <c r="G51" s="135">
        <v>0</v>
      </c>
      <c r="H51" s="135">
        <v>5426329234</v>
      </c>
      <c r="I51" s="135">
        <v>421719000</v>
      </c>
      <c r="J51" s="135">
        <v>0</v>
      </c>
      <c r="K51" s="135">
        <v>0</v>
      </c>
      <c r="L51" s="135">
        <f>H51+J51-K51</f>
        <v>5426329234</v>
      </c>
      <c r="M51" s="135">
        <v>772974819</v>
      </c>
      <c r="N51" s="135">
        <v>0</v>
      </c>
      <c r="O51" s="135">
        <v>0</v>
      </c>
      <c r="P51" s="135">
        <v>5426329234</v>
      </c>
      <c r="Q51" s="135">
        <v>571520458</v>
      </c>
      <c r="R51" s="136">
        <v>0</v>
      </c>
      <c r="S51" s="136">
        <v>0</v>
      </c>
      <c r="T51" s="135">
        <f>P51+R51-S51</f>
        <v>5426329234</v>
      </c>
      <c r="U51" s="136">
        <v>400862173</v>
      </c>
      <c r="V51" s="136">
        <v>0</v>
      </c>
      <c r="W51" s="136">
        <v>0</v>
      </c>
      <c r="X51" s="135">
        <f>T51+V51-W51</f>
        <v>5426329234</v>
      </c>
      <c r="Y51" s="135">
        <v>599996967</v>
      </c>
      <c r="Z51" s="135">
        <v>0</v>
      </c>
      <c r="AA51" s="135">
        <v>0</v>
      </c>
      <c r="AB51" s="135">
        <f>X51+Z51-AA51</f>
        <v>5426329234</v>
      </c>
      <c r="AC51" s="135">
        <v>479059000</v>
      </c>
      <c r="AD51" s="135">
        <v>0</v>
      </c>
      <c r="AE51" s="135">
        <v>0</v>
      </c>
      <c r="AF51" s="135">
        <f>AB51+AD51-AE51</f>
        <v>5426329234</v>
      </c>
      <c r="AG51" s="135">
        <v>587185659.63999999</v>
      </c>
      <c r="AH51" s="135">
        <v>0</v>
      </c>
      <c r="AI51" s="135">
        <v>0</v>
      </c>
      <c r="AJ51" s="135">
        <f>AF51+AH51-AI51</f>
        <v>5426329234</v>
      </c>
      <c r="AK51" s="135">
        <v>484519409</v>
      </c>
      <c r="AL51" s="135">
        <v>687233500</v>
      </c>
      <c r="AM51" s="135">
        <v>0</v>
      </c>
      <c r="AN51" s="135">
        <f>AJ51+AL51-AM51</f>
        <v>6113562734</v>
      </c>
      <c r="AO51" s="135">
        <v>525812598.44</v>
      </c>
      <c r="AP51" s="136">
        <v>0</v>
      </c>
      <c r="AQ51" s="136">
        <v>0</v>
      </c>
      <c r="AR51" s="135">
        <f>AN51+AP51-AQ51</f>
        <v>6113562734</v>
      </c>
      <c r="AS51" s="135">
        <v>754914150.75999999</v>
      </c>
      <c r="AT51" s="135"/>
      <c r="AU51" s="135"/>
      <c r="AV51" s="135"/>
      <c r="AW51" s="135"/>
      <c r="AX51" s="135"/>
      <c r="AY51" s="135"/>
      <c r="AZ51" s="135"/>
      <c r="BA51" s="135"/>
      <c r="BB51" s="135">
        <f>F51+J51+N51+R51+V51+Z51+AD51+AH51+AL51+AP51</f>
        <v>687233500</v>
      </c>
      <c r="BC51" s="135"/>
      <c r="BD51" s="135"/>
      <c r="BE51" s="135">
        <f>G51+K51+O51+S51+W51+AA51+AE51+AI51+AM51+AQ51</f>
        <v>0</v>
      </c>
      <c r="BF51" s="135">
        <f>E51+BB51-BE51</f>
        <v>6113562734</v>
      </c>
      <c r="BG51" s="137">
        <v>7088770610.1400003</v>
      </c>
      <c r="BH51" s="131">
        <f>+BG51-BF51</f>
        <v>975207876.14000034</v>
      </c>
    </row>
    <row r="52" spans="1:62" ht="26.25" thickBot="1" x14ac:dyDescent="0.25">
      <c r="A52" s="18" t="s">
        <v>97</v>
      </c>
      <c r="B52" s="78" t="s">
        <v>98</v>
      </c>
      <c r="C52" s="26">
        <v>25</v>
      </c>
      <c r="D52" s="158" t="s">
        <v>99</v>
      </c>
      <c r="E52" s="133">
        <v>3653388737</v>
      </c>
      <c r="F52" s="134">
        <v>0</v>
      </c>
      <c r="G52" s="135">
        <v>0</v>
      </c>
      <c r="H52" s="135">
        <v>3653388737</v>
      </c>
      <c r="I52" s="135">
        <v>313548000</v>
      </c>
      <c r="J52" s="135">
        <v>0</v>
      </c>
      <c r="K52" s="135">
        <v>0</v>
      </c>
      <c r="L52" s="135">
        <f>H52+J52-K52</f>
        <v>3653388737</v>
      </c>
      <c r="M52" s="135">
        <v>526210520</v>
      </c>
      <c r="N52" s="135">
        <v>0</v>
      </c>
      <c r="O52" s="135">
        <v>0</v>
      </c>
      <c r="P52" s="135">
        <v>3653388737</v>
      </c>
      <c r="Q52" s="135">
        <v>447633754</v>
      </c>
      <c r="R52" s="136">
        <v>0</v>
      </c>
      <c r="S52" s="136">
        <v>0</v>
      </c>
      <c r="T52" s="135">
        <f>P52+R52-S52</f>
        <v>3653388737</v>
      </c>
      <c r="U52" s="136">
        <v>364740467</v>
      </c>
      <c r="V52" s="136">
        <v>0</v>
      </c>
      <c r="W52" s="136">
        <v>0</v>
      </c>
      <c r="X52" s="135">
        <f>T52+V52-W52</f>
        <v>3653388737</v>
      </c>
      <c r="Y52" s="135">
        <v>411593625</v>
      </c>
      <c r="Z52" s="135">
        <v>488495725</v>
      </c>
      <c r="AA52" s="135">
        <v>0</v>
      </c>
      <c r="AB52" s="135">
        <f>X52+Z52-AA52</f>
        <v>4141884462</v>
      </c>
      <c r="AC52" s="135">
        <v>372367050</v>
      </c>
      <c r="AD52" s="135">
        <v>0</v>
      </c>
      <c r="AE52" s="135">
        <v>0</v>
      </c>
      <c r="AF52" s="135">
        <f>AB52+AD52-AE52</f>
        <v>4141884462</v>
      </c>
      <c r="AG52" s="135">
        <v>426277396.81999999</v>
      </c>
      <c r="AH52" s="135">
        <v>0</v>
      </c>
      <c r="AI52" s="135">
        <v>0</v>
      </c>
      <c r="AJ52" s="135">
        <f>AF52+AH52-AI52</f>
        <v>4141884462</v>
      </c>
      <c r="AK52" s="135">
        <v>398345604</v>
      </c>
      <c r="AL52" s="135">
        <v>442669700</v>
      </c>
      <c r="AM52" s="135">
        <v>0</v>
      </c>
      <c r="AN52" s="135">
        <f>AJ52+AL52-AM52</f>
        <v>4584554162</v>
      </c>
      <c r="AO52" s="135">
        <v>398587400.22000003</v>
      </c>
      <c r="AP52" s="136">
        <v>0</v>
      </c>
      <c r="AQ52" s="136">
        <v>0</v>
      </c>
      <c r="AR52" s="135">
        <f>AN52+AP52-AQ52</f>
        <v>4584554162</v>
      </c>
      <c r="AS52" s="135">
        <v>513184125.88</v>
      </c>
      <c r="AT52" s="135"/>
      <c r="AU52" s="135"/>
      <c r="AV52" s="135"/>
      <c r="AW52" s="135"/>
      <c r="AX52" s="135"/>
      <c r="AY52" s="135"/>
      <c r="AZ52" s="135"/>
      <c r="BA52" s="135"/>
      <c r="BB52" s="135">
        <f>F52+J52+N52+R52+V52+Z52+AD52+AH52+AL52+AP52</f>
        <v>931165425</v>
      </c>
      <c r="BC52" s="135"/>
      <c r="BD52" s="135"/>
      <c r="BE52" s="135">
        <f>G52+K52+O52+S52+W52+AA52+AE52+AI52+AM52+AQ52</f>
        <v>0</v>
      </c>
      <c r="BF52" s="135">
        <f>E52+BB52-BE52</f>
        <v>4584554162</v>
      </c>
      <c r="BG52" s="137">
        <v>5259595066.6000004</v>
      </c>
      <c r="BH52" s="131">
        <f t="shared" ref="BH52:BH55" si="59">+BG52-BF52</f>
        <v>675040904.60000038</v>
      </c>
    </row>
    <row r="53" spans="1:62" ht="39" thickBot="1" x14ac:dyDescent="0.25">
      <c r="A53" s="18" t="s">
        <v>100</v>
      </c>
      <c r="B53" s="78" t="s">
        <v>101</v>
      </c>
      <c r="C53" s="26">
        <v>80</v>
      </c>
      <c r="D53" s="158" t="s">
        <v>102</v>
      </c>
      <c r="E53" s="133">
        <v>2713164617</v>
      </c>
      <c r="F53" s="134">
        <v>0</v>
      </c>
      <c r="G53" s="135">
        <v>0</v>
      </c>
      <c r="H53" s="135">
        <v>2713164617</v>
      </c>
      <c r="I53" s="135">
        <v>211048000</v>
      </c>
      <c r="J53" s="135">
        <v>0</v>
      </c>
      <c r="K53" s="135">
        <v>0</v>
      </c>
      <c r="L53" s="135">
        <f>H53+J53-K53</f>
        <v>2713164617</v>
      </c>
      <c r="M53" s="135">
        <v>386745520</v>
      </c>
      <c r="N53" s="135">
        <v>0</v>
      </c>
      <c r="O53" s="135">
        <v>0</v>
      </c>
      <c r="P53" s="135">
        <v>2713164617</v>
      </c>
      <c r="Q53" s="135">
        <v>286395754</v>
      </c>
      <c r="R53" s="136">
        <v>0</v>
      </c>
      <c r="S53" s="136">
        <v>0</v>
      </c>
      <c r="T53" s="135">
        <f>P53+R53-S53</f>
        <v>2713164617</v>
      </c>
      <c r="U53" s="136">
        <v>204434048.59999999</v>
      </c>
      <c r="V53" s="136">
        <v>0</v>
      </c>
      <c r="W53" s="136">
        <v>0</v>
      </c>
      <c r="X53" s="135">
        <f>T53+V53-W53</f>
        <v>2713164617</v>
      </c>
      <c r="Y53" s="135">
        <v>273019704</v>
      </c>
      <c r="Z53" s="135">
        <v>0</v>
      </c>
      <c r="AA53" s="135">
        <v>0</v>
      </c>
      <c r="AB53" s="135">
        <f>X53+Z53-AA53</f>
        <v>2713164617</v>
      </c>
      <c r="AC53" s="135">
        <v>239698000</v>
      </c>
      <c r="AD53" s="135">
        <v>0</v>
      </c>
      <c r="AE53" s="135">
        <v>0</v>
      </c>
      <c r="AF53" s="135">
        <f>AB53+AD53-AE53</f>
        <v>2713164617</v>
      </c>
      <c r="AG53" s="135">
        <v>279497935.83999997</v>
      </c>
      <c r="AH53" s="135">
        <v>0</v>
      </c>
      <c r="AI53" s="135">
        <v>0</v>
      </c>
      <c r="AJ53" s="135">
        <f>AF53+AH53-AI53</f>
        <v>2713164617</v>
      </c>
      <c r="AK53" s="135">
        <v>247176776</v>
      </c>
      <c r="AL53" s="135">
        <v>271975500</v>
      </c>
      <c r="AM53" s="135">
        <v>0</v>
      </c>
      <c r="AN53" s="135">
        <f>AJ53+AL53-AM53</f>
        <v>2985140117</v>
      </c>
      <c r="AO53" s="135">
        <v>263528400.22</v>
      </c>
      <c r="AP53" s="136">
        <v>0</v>
      </c>
      <c r="AQ53" s="136">
        <v>0</v>
      </c>
      <c r="AR53" s="135">
        <f>AN53+AP53-AQ53</f>
        <v>2985140117</v>
      </c>
      <c r="AS53" s="135">
        <v>378016125.88</v>
      </c>
      <c r="AT53" s="135"/>
      <c r="AU53" s="135"/>
      <c r="AV53" s="135"/>
      <c r="AW53" s="135"/>
      <c r="AX53" s="135"/>
      <c r="AY53" s="135"/>
      <c r="AZ53" s="135"/>
      <c r="BA53" s="135"/>
      <c r="BB53" s="135">
        <f>F53+J53+N53+R53+V53+Z53+AD53+AH53+AL53+AP53</f>
        <v>271975500</v>
      </c>
      <c r="BC53" s="135"/>
      <c r="BD53" s="135"/>
      <c r="BE53" s="135">
        <f>G53+K53+O53+S53+W53+AA53+AE53+AI53+AM53+AQ53</f>
        <v>0</v>
      </c>
      <c r="BF53" s="135">
        <f>E53+BB53-BE53</f>
        <v>2985140117</v>
      </c>
      <c r="BG53" s="137">
        <v>3514669931</v>
      </c>
      <c r="BH53" s="131">
        <f t="shared" si="59"/>
        <v>529529814</v>
      </c>
    </row>
    <row r="54" spans="1:62" ht="26.25" thickBot="1" x14ac:dyDescent="0.25">
      <c r="A54" s="18" t="s">
        <v>103</v>
      </c>
      <c r="B54" s="78" t="s">
        <v>104</v>
      </c>
      <c r="C54" s="26">
        <v>90</v>
      </c>
      <c r="D54" s="158" t="s">
        <v>105</v>
      </c>
      <c r="E54" s="133">
        <v>2713164617</v>
      </c>
      <c r="F54" s="134">
        <v>0</v>
      </c>
      <c r="G54" s="135">
        <v>0</v>
      </c>
      <c r="H54" s="135">
        <v>2713164617</v>
      </c>
      <c r="I54" s="135">
        <v>210861000</v>
      </c>
      <c r="J54" s="135">
        <v>0</v>
      </c>
      <c r="K54" s="135">
        <v>0</v>
      </c>
      <c r="L54" s="135">
        <f>H54+J54-K54</f>
        <v>2713164617</v>
      </c>
      <c r="M54" s="135">
        <v>386745520</v>
      </c>
      <c r="N54" s="135">
        <v>0</v>
      </c>
      <c r="O54" s="135">
        <v>0</v>
      </c>
      <c r="P54" s="135">
        <v>2713164617</v>
      </c>
      <c r="Q54" s="135">
        <v>286350754</v>
      </c>
      <c r="R54" s="136">
        <v>0</v>
      </c>
      <c r="S54" s="136">
        <v>0</v>
      </c>
      <c r="T54" s="135">
        <f>P54+R54-S54</f>
        <v>2713164617</v>
      </c>
      <c r="U54" s="136">
        <v>201178222</v>
      </c>
      <c r="V54" s="136">
        <v>0</v>
      </c>
      <c r="W54" s="136">
        <v>0</v>
      </c>
      <c r="X54" s="135">
        <f>T54+V54-W54</f>
        <v>2713164617</v>
      </c>
      <c r="Y54" s="135">
        <v>272443405</v>
      </c>
      <c r="Z54" s="135">
        <v>0</v>
      </c>
      <c r="AA54" s="135">
        <v>0</v>
      </c>
      <c r="AB54" s="135">
        <f>X54+Z54-AA54</f>
        <v>2713164617</v>
      </c>
      <c r="AC54" s="135">
        <v>239596825</v>
      </c>
      <c r="AD54" s="135">
        <v>0</v>
      </c>
      <c r="AE54" s="135">
        <v>0</v>
      </c>
      <c r="AF54" s="135">
        <f>AB54+AD54-AE54</f>
        <v>2713164617</v>
      </c>
      <c r="AG54" s="135">
        <v>281548891.81999999</v>
      </c>
      <c r="AH54" s="135">
        <v>0</v>
      </c>
      <c r="AI54" s="135">
        <v>0</v>
      </c>
      <c r="AJ54" s="135">
        <f>AF54+AH54-AI54</f>
        <v>2713164617</v>
      </c>
      <c r="AK54" s="135">
        <v>247176776</v>
      </c>
      <c r="AL54" s="135">
        <v>291997000</v>
      </c>
      <c r="AM54" s="135">
        <v>0</v>
      </c>
      <c r="AN54" s="135">
        <f>AJ54+AL54-AM54</f>
        <v>3005161617</v>
      </c>
      <c r="AO54" s="135">
        <v>263274600.22</v>
      </c>
      <c r="AP54" s="136">
        <v>0</v>
      </c>
      <c r="AQ54" s="136">
        <v>0</v>
      </c>
      <c r="AR54" s="135">
        <f>AN54+AP54-AQ54</f>
        <v>3005161617</v>
      </c>
      <c r="AS54" s="135">
        <v>378016125.88</v>
      </c>
      <c r="AT54" s="135"/>
      <c r="AU54" s="135"/>
      <c r="AV54" s="135"/>
      <c r="AW54" s="135"/>
      <c r="AX54" s="135"/>
      <c r="AY54" s="135"/>
      <c r="AZ54" s="135"/>
      <c r="BA54" s="135"/>
      <c r="BB54" s="135">
        <f>F54+J54+N54+R54+V54+Z54+AD54+AH54+AL54+AP54</f>
        <v>291997000</v>
      </c>
      <c r="BC54" s="135"/>
      <c r="BD54" s="135"/>
      <c r="BE54" s="135">
        <f>G54+K54+O54+S54+W54+AA54+AE54+AI54+AM54+AQ54</f>
        <v>0</v>
      </c>
      <c r="BF54" s="135">
        <f>E54+BB54-BE54</f>
        <v>3005161617</v>
      </c>
      <c r="BG54" s="137">
        <v>3513137057.1100001</v>
      </c>
      <c r="BH54" s="131">
        <f t="shared" si="59"/>
        <v>507975440.11000013</v>
      </c>
    </row>
    <row r="55" spans="1:62" ht="39" thickBot="1" x14ac:dyDescent="0.25">
      <c r="A55" s="18" t="s">
        <v>106</v>
      </c>
      <c r="B55" s="78" t="s">
        <v>107</v>
      </c>
      <c r="C55" s="26">
        <v>100</v>
      </c>
      <c r="D55" s="158" t="s">
        <v>108</v>
      </c>
      <c r="E55" s="133">
        <v>0</v>
      </c>
      <c r="F55" s="134">
        <v>0</v>
      </c>
      <c r="G55" s="135">
        <v>0</v>
      </c>
      <c r="H55" s="135">
        <v>0</v>
      </c>
      <c r="I55" s="135">
        <v>59836637.079999998</v>
      </c>
      <c r="J55" s="135">
        <v>1700000000</v>
      </c>
      <c r="K55" s="135">
        <v>0</v>
      </c>
      <c r="L55" s="135">
        <f>H55+J55-K55</f>
        <v>1700000000</v>
      </c>
      <c r="M55" s="135">
        <v>-1593004</v>
      </c>
      <c r="N55" s="135">
        <v>0</v>
      </c>
      <c r="O55" s="135">
        <v>0</v>
      </c>
      <c r="P55" s="135">
        <v>1700000000</v>
      </c>
      <c r="Q55" s="135">
        <v>112676996.39</v>
      </c>
      <c r="R55" s="136">
        <v>0</v>
      </c>
      <c r="S55" s="136">
        <v>0</v>
      </c>
      <c r="T55" s="135">
        <f>P55+R55-S55</f>
        <v>1700000000</v>
      </c>
      <c r="U55" s="136">
        <v>216165251.72999999</v>
      </c>
      <c r="V55" s="136">
        <v>0</v>
      </c>
      <c r="W55" s="136">
        <v>0</v>
      </c>
      <c r="X55" s="135">
        <f>T55+V55-W55</f>
        <v>1700000000</v>
      </c>
      <c r="Y55" s="135">
        <v>322685100.05000001</v>
      </c>
      <c r="Z55" s="135">
        <v>0</v>
      </c>
      <c r="AA55" s="135">
        <v>0</v>
      </c>
      <c r="AB55" s="135">
        <f>X55+Z55-AA55</f>
        <v>1700000000</v>
      </c>
      <c r="AC55" s="135">
        <v>313558940.88</v>
      </c>
      <c r="AD55" s="135">
        <v>0</v>
      </c>
      <c r="AE55" s="135">
        <v>0</v>
      </c>
      <c r="AF55" s="135">
        <f>AB55+AD55-AE55</f>
        <v>1700000000</v>
      </c>
      <c r="AG55" s="135">
        <v>354579711.79000002</v>
      </c>
      <c r="AH55" s="135">
        <v>0</v>
      </c>
      <c r="AI55" s="135">
        <v>0</v>
      </c>
      <c r="AJ55" s="135">
        <f>AF55+AH55-AI55</f>
        <v>1700000000</v>
      </c>
      <c r="AK55" s="135">
        <v>245488015.71000001</v>
      </c>
      <c r="AL55" s="135">
        <v>771228600</v>
      </c>
      <c r="AM55" s="135">
        <v>0</v>
      </c>
      <c r="AN55" s="135">
        <f>AJ55+AL55-AM55</f>
        <v>2471228600</v>
      </c>
      <c r="AO55" s="135">
        <v>829676905.40999997</v>
      </c>
      <c r="AP55" s="136">
        <v>0</v>
      </c>
      <c r="AQ55" s="136">
        <v>0</v>
      </c>
      <c r="AR55" s="135">
        <f>AN55+AP55-AQ55</f>
        <v>2471228600</v>
      </c>
      <c r="AS55" s="135">
        <v>399969909</v>
      </c>
      <c r="AT55" s="135"/>
      <c r="AU55" s="135"/>
      <c r="AV55" s="135"/>
      <c r="AW55" s="135"/>
      <c r="AX55" s="135"/>
      <c r="AY55" s="135"/>
      <c r="AZ55" s="135"/>
      <c r="BA55" s="135"/>
      <c r="BB55" s="135">
        <f>F55+J55+N55+R55+V55+Z55+AD55+AH55+AL55+AP55</f>
        <v>2471228600</v>
      </c>
      <c r="BC55" s="135"/>
      <c r="BD55" s="135"/>
      <c r="BE55" s="135">
        <f>G55+K55+O55+S55+W55+AA55+AE55+AI55+AM55+AQ55</f>
        <v>0</v>
      </c>
      <c r="BF55" s="135">
        <f>E55+BB55-BE55</f>
        <v>2471228600</v>
      </c>
      <c r="BG55" s="137">
        <v>5173213786.3400002</v>
      </c>
      <c r="BH55" s="131">
        <f t="shared" si="59"/>
        <v>2701985186.3400002</v>
      </c>
    </row>
    <row r="56" spans="1:62" s="3" customFormat="1" ht="15.75" thickBot="1" x14ac:dyDescent="0.3">
      <c r="A56" s="8" t="s">
        <v>109</v>
      </c>
      <c r="B56" s="77" t="s">
        <v>110</v>
      </c>
      <c r="C56" s="7"/>
      <c r="D56" s="159"/>
      <c r="E56" s="132">
        <f t="shared" ref="E56:U56" si="60">E57+E59+E63+E66+E69</f>
        <v>181358323675</v>
      </c>
      <c r="F56" s="132">
        <f t="shared" si="60"/>
        <v>5228000000</v>
      </c>
      <c r="G56" s="132">
        <f t="shared" si="60"/>
        <v>0</v>
      </c>
      <c r="H56" s="132">
        <f t="shared" si="60"/>
        <v>186586323675</v>
      </c>
      <c r="I56" s="132">
        <f t="shared" si="60"/>
        <v>15336958730</v>
      </c>
      <c r="J56" s="132">
        <f t="shared" si="60"/>
        <v>0</v>
      </c>
      <c r="K56" s="132">
        <f t="shared" si="60"/>
        <v>0</v>
      </c>
      <c r="L56" s="132">
        <f t="shared" si="60"/>
        <v>186586323675</v>
      </c>
      <c r="M56" s="132">
        <f t="shared" si="60"/>
        <v>16554362326</v>
      </c>
      <c r="N56" s="132">
        <f t="shared" si="60"/>
        <v>554046355</v>
      </c>
      <c r="O56" s="132">
        <f t="shared" si="60"/>
        <v>305059127</v>
      </c>
      <c r="P56" s="132">
        <f t="shared" si="60"/>
        <v>186835310903</v>
      </c>
      <c r="Q56" s="132">
        <f t="shared" si="60"/>
        <v>22592045781</v>
      </c>
      <c r="R56" s="132">
        <f t="shared" si="60"/>
        <v>17496200378</v>
      </c>
      <c r="S56" s="132">
        <f t="shared" si="60"/>
        <v>0</v>
      </c>
      <c r="T56" s="132">
        <f t="shared" si="60"/>
        <v>204331511281</v>
      </c>
      <c r="U56" s="132">
        <f t="shared" si="60"/>
        <v>16823220395</v>
      </c>
      <c r="V56" s="132">
        <f t="shared" ref="V56:AW56" si="61">V57+V59+V63+V66+V69</f>
        <v>431365819.13999999</v>
      </c>
      <c r="W56" s="132">
        <f t="shared" si="61"/>
        <v>0</v>
      </c>
      <c r="X56" s="132">
        <f t="shared" si="61"/>
        <v>204762877100.14001</v>
      </c>
      <c r="Y56" s="132">
        <f t="shared" si="61"/>
        <v>19360495749</v>
      </c>
      <c r="Z56" s="132">
        <f t="shared" si="61"/>
        <v>0</v>
      </c>
      <c r="AA56" s="132">
        <f t="shared" si="61"/>
        <v>0</v>
      </c>
      <c r="AB56" s="132">
        <f t="shared" si="61"/>
        <v>204762877100.14001</v>
      </c>
      <c r="AC56" s="132">
        <f t="shared" si="61"/>
        <v>21560119161</v>
      </c>
      <c r="AD56" s="132">
        <f t="shared" si="61"/>
        <v>0</v>
      </c>
      <c r="AE56" s="132">
        <f t="shared" si="61"/>
        <v>0</v>
      </c>
      <c r="AF56" s="132">
        <f t="shared" si="61"/>
        <v>204762877100.14001</v>
      </c>
      <c r="AG56" s="132">
        <f t="shared" si="61"/>
        <v>19803636596.450001</v>
      </c>
      <c r="AH56" s="132">
        <f t="shared" si="61"/>
        <v>732037868</v>
      </c>
      <c r="AI56" s="132">
        <f t="shared" si="61"/>
        <v>0</v>
      </c>
      <c r="AJ56" s="132">
        <f t="shared" si="61"/>
        <v>205494914968.14001</v>
      </c>
      <c r="AK56" s="132">
        <f t="shared" ref="AK56:AT56" si="62">AK57+AK59+AK63+AK66+AK69</f>
        <v>27457076886.739998</v>
      </c>
      <c r="AL56" s="132">
        <f t="shared" si="62"/>
        <v>14411061724</v>
      </c>
      <c r="AM56" s="132">
        <f t="shared" si="62"/>
        <v>0</v>
      </c>
      <c r="AN56" s="132">
        <f t="shared" si="62"/>
        <v>219905976692.14001</v>
      </c>
      <c r="AO56" s="132">
        <f t="shared" si="62"/>
        <v>25919627347</v>
      </c>
      <c r="AP56" s="132">
        <f t="shared" si="62"/>
        <v>4000000000</v>
      </c>
      <c r="AQ56" s="132">
        <f t="shared" si="62"/>
        <v>0</v>
      </c>
      <c r="AR56" s="132">
        <f t="shared" si="62"/>
        <v>223905976692.14001</v>
      </c>
      <c r="AS56" s="132">
        <f t="shared" si="62"/>
        <v>20609385582.599998</v>
      </c>
      <c r="AT56" s="132">
        <f t="shared" si="62"/>
        <v>0</v>
      </c>
      <c r="AU56" s="132">
        <f t="shared" si="61"/>
        <v>0</v>
      </c>
      <c r="AV56" s="132">
        <f t="shared" si="61"/>
        <v>0</v>
      </c>
      <c r="AW56" s="132">
        <f t="shared" si="61"/>
        <v>0</v>
      </c>
      <c r="AX56" s="132">
        <f t="shared" ref="AX56:BH56" si="63">AX57+AX59+AX63+AX66+AX69</f>
        <v>0</v>
      </c>
      <c r="AY56" s="132">
        <f t="shared" si="63"/>
        <v>0</v>
      </c>
      <c r="AZ56" s="132">
        <f t="shared" si="63"/>
        <v>0</v>
      </c>
      <c r="BA56" s="132">
        <f t="shared" si="63"/>
        <v>0</v>
      </c>
      <c r="BB56" s="132">
        <f t="shared" si="63"/>
        <v>42913102163.139999</v>
      </c>
      <c r="BC56" s="132"/>
      <c r="BD56" s="132"/>
      <c r="BE56" s="132">
        <f t="shared" si="63"/>
        <v>305059127</v>
      </c>
      <c r="BF56" s="129">
        <f>+E56+BB56-BE56</f>
        <v>223966366711.14001</v>
      </c>
      <c r="BG56" s="132">
        <f t="shared" si="63"/>
        <v>242724643995.01999</v>
      </c>
      <c r="BH56" s="132">
        <f t="shared" si="63"/>
        <v>18758277283.879993</v>
      </c>
      <c r="BI56" s="5"/>
      <c r="BJ56" s="5"/>
    </row>
    <row r="57" spans="1:62" s="3" customFormat="1" ht="15.75" thickBot="1" x14ac:dyDescent="0.3">
      <c r="A57" s="8" t="s">
        <v>111</v>
      </c>
      <c r="B57" s="77" t="s">
        <v>112</v>
      </c>
      <c r="C57" s="7"/>
      <c r="D57" s="159"/>
      <c r="E57" s="132">
        <f>E58</f>
        <v>0</v>
      </c>
      <c r="F57" s="132">
        <f t="shared" ref="F57:BG57" si="64">F58</f>
        <v>0</v>
      </c>
      <c r="G57" s="132">
        <f t="shared" si="64"/>
        <v>0</v>
      </c>
      <c r="H57" s="132">
        <f t="shared" si="64"/>
        <v>0</v>
      </c>
      <c r="I57" s="132">
        <f t="shared" si="64"/>
        <v>11799000</v>
      </c>
      <c r="J57" s="132">
        <f t="shared" si="64"/>
        <v>0</v>
      </c>
      <c r="K57" s="132">
        <f t="shared" si="64"/>
        <v>0</v>
      </c>
      <c r="L57" s="132">
        <f t="shared" si="64"/>
        <v>0</v>
      </c>
      <c r="M57" s="132">
        <f t="shared" si="64"/>
        <v>12942000</v>
      </c>
      <c r="N57" s="132">
        <f t="shared" si="64"/>
        <v>0</v>
      </c>
      <c r="O57" s="132">
        <f t="shared" si="64"/>
        <v>0</v>
      </c>
      <c r="P57" s="132">
        <f t="shared" si="64"/>
        <v>0</v>
      </c>
      <c r="Q57" s="132">
        <f t="shared" si="64"/>
        <v>9106800</v>
      </c>
      <c r="R57" s="132">
        <f t="shared" si="64"/>
        <v>0</v>
      </c>
      <c r="S57" s="132">
        <f t="shared" si="64"/>
        <v>0</v>
      </c>
      <c r="T57" s="132">
        <f t="shared" si="64"/>
        <v>0</v>
      </c>
      <c r="U57" s="132">
        <f t="shared" si="64"/>
        <v>8064000</v>
      </c>
      <c r="V57" s="132">
        <f t="shared" si="64"/>
        <v>0</v>
      </c>
      <c r="W57" s="132">
        <f t="shared" si="64"/>
        <v>0</v>
      </c>
      <c r="X57" s="132">
        <f t="shared" si="64"/>
        <v>0</v>
      </c>
      <c r="Y57" s="132">
        <f t="shared" si="64"/>
        <v>9984000</v>
      </c>
      <c r="Z57" s="132">
        <f t="shared" si="64"/>
        <v>0</v>
      </c>
      <c r="AA57" s="132">
        <f t="shared" si="64"/>
        <v>0</v>
      </c>
      <c r="AB57" s="132">
        <f t="shared" si="64"/>
        <v>0</v>
      </c>
      <c r="AC57" s="132">
        <f t="shared" si="64"/>
        <v>23040000</v>
      </c>
      <c r="AD57" s="132">
        <f t="shared" si="64"/>
        <v>0</v>
      </c>
      <c r="AE57" s="132">
        <f t="shared" si="64"/>
        <v>0</v>
      </c>
      <c r="AF57" s="132">
        <f t="shared" si="64"/>
        <v>0</v>
      </c>
      <c r="AG57" s="132">
        <f t="shared" si="64"/>
        <v>7592400</v>
      </c>
      <c r="AH57" s="132">
        <f t="shared" si="64"/>
        <v>0</v>
      </c>
      <c r="AI57" s="132">
        <f t="shared" si="64"/>
        <v>0</v>
      </c>
      <c r="AJ57" s="132">
        <f t="shared" si="64"/>
        <v>0</v>
      </c>
      <c r="AK57" s="132">
        <f t="shared" si="64"/>
        <v>7493600</v>
      </c>
      <c r="AL57" s="132">
        <f t="shared" si="64"/>
        <v>0</v>
      </c>
      <c r="AM57" s="132">
        <f t="shared" si="64"/>
        <v>0</v>
      </c>
      <c r="AN57" s="132">
        <f t="shared" si="64"/>
        <v>0</v>
      </c>
      <c r="AO57" s="132">
        <f t="shared" si="64"/>
        <v>8352000</v>
      </c>
      <c r="AP57" s="132">
        <f t="shared" si="64"/>
        <v>0</v>
      </c>
      <c r="AQ57" s="132">
        <f t="shared" si="64"/>
        <v>0</v>
      </c>
      <c r="AR57" s="132">
        <f t="shared" si="64"/>
        <v>0</v>
      </c>
      <c r="AS57" s="132">
        <f t="shared" si="64"/>
        <v>10175670</v>
      </c>
      <c r="AT57" s="132">
        <f t="shared" si="64"/>
        <v>0</v>
      </c>
      <c r="AU57" s="132">
        <f t="shared" si="64"/>
        <v>0</v>
      </c>
      <c r="AV57" s="132">
        <f t="shared" si="64"/>
        <v>0</v>
      </c>
      <c r="AW57" s="132">
        <f t="shared" si="64"/>
        <v>0</v>
      </c>
      <c r="AX57" s="132">
        <f t="shared" si="64"/>
        <v>0</v>
      </c>
      <c r="AY57" s="132">
        <f t="shared" si="64"/>
        <v>0</v>
      </c>
      <c r="AZ57" s="132">
        <f t="shared" si="64"/>
        <v>0</v>
      </c>
      <c r="BA57" s="132">
        <f t="shared" si="64"/>
        <v>0</v>
      </c>
      <c r="BB57" s="132">
        <f t="shared" si="64"/>
        <v>0</v>
      </c>
      <c r="BC57" s="132"/>
      <c r="BD57" s="132"/>
      <c r="BE57" s="132">
        <f t="shared" si="64"/>
        <v>0</v>
      </c>
      <c r="BF57" s="132">
        <f t="shared" si="64"/>
        <v>0</v>
      </c>
      <c r="BG57" s="138">
        <f t="shared" si="64"/>
        <v>151074570</v>
      </c>
      <c r="BH57" s="98">
        <f t="shared" si="11"/>
        <v>151074570</v>
      </c>
      <c r="BI57" s="5"/>
      <c r="BJ57" s="5"/>
    </row>
    <row r="58" spans="1:62" ht="39" thickBot="1" x14ac:dyDescent="0.25">
      <c r="A58" s="18" t="s">
        <v>113</v>
      </c>
      <c r="B58" s="78" t="s">
        <v>114</v>
      </c>
      <c r="C58" s="26">
        <v>10</v>
      </c>
      <c r="D58" s="158" t="s">
        <v>39</v>
      </c>
      <c r="E58" s="133">
        <v>0</v>
      </c>
      <c r="F58" s="134">
        <v>0</v>
      </c>
      <c r="G58" s="135">
        <v>0</v>
      </c>
      <c r="H58" s="135">
        <v>0</v>
      </c>
      <c r="I58" s="135">
        <v>11799000</v>
      </c>
      <c r="J58" s="135">
        <v>0</v>
      </c>
      <c r="K58" s="135">
        <v>0</v>
      </c>
      <c r="L58" s="135">
        <f>H58+J58-K58</f>
        <v>0</v>
      </c>
      <c r="M58" s="135">
        <v>12942000</v>
      </c>
      <c r="N58" s="135">
        <v>0</v>
      </c>
      <c r="O58" s="135">
        <v>0</v>
      </c>
      <c r="P58" s="135">
        <v>0</v>
      </c>
      <c r="Q58" s="135">
        <v>9106800</v>
      </c>
      <c r="R58" s="136">
        <v>0</v>
      </c>
      <c r="S58" s="136">
        <v>0</v>
      </c>
      <c r="T58" s="135">
        <f>P58+R58-S58</f>
        <v>0</v>
      </c>
      <c r="U58" s="136">
        <v>8064000</v>
      </c>
      <c r="V58" s="136">
        <v>0</v>
      </c>
      <c r="W58" s="136">
        <v>0</v>
      </c>
      <c r="X58" s="135">
        <f>T58+V58-W58</f>
        <v>0</v>
      </c>
      <c r="Y58" s="135">
        <v>9984000</v>
      </c>
      <c r="Z58" s="135">
        <v>0</v>
      </c>
      <c r="AA58" s="135">
        <v>0</v>
      </c>
      <c r="AB58" s="135">
        <f>X58+Z58-AA58</f>
        <v>0</v>
      </c>
      <c r="AC58" s="135">
        <v>23040000</v>
      </c>
      <c r="AD58" s="135">
        <v>0</v>
      </c>
      <c r="AE58" s="135">
        <v>0</v>
      </c>
      <c r="AF58" s="135">
        <f>AB58+AD58-AE58</f>
        <v>0</v>
      </c>
      <c r="AG58" s="135">
        <v>7592400</v>
      </c>
      <c r="AH58" s="135">
        <v>0</v>
      </c>
      <c r="AI58" s="135">
        <v>0</v>
      </c>
      <c r="AJ58" s="135">
        <f>AF58+AH58-AI58</f>
        <v>0</v>
      </c>
      <c r="AK58" s="135">
        <v>7493600</v>
      </c>
      <c r="AL58" s="135">
        <v>0</v>
      </c>
      <c r="AM58" s="135">
        <v>0</v>
      </c>
      <c r="AN58" s="135">
        <f>AJ58+AL58-AM58</f>
        <v>0</v>
      </c>
      <c r="AO58" s="135">
        <v>8352000</v>
      </c>
      <c r="AP58" s="136">
        <v>0</v>
      </c>
      <c r="AQ58" s="136">
        <v>0</v>
      </c>
      <c r="AR58" s="135">
        <f>AN58+AP58-AQ58</f>
        <v>0</v>
      </c>
      <c r="AS58" s="135">
        <v>10175670</v>
      </c>
      <c r="AT58" s="135"/>
      <c r="AU58" s="135"/>
      <c r="AV58" s="135"/>
      <c r="AW58" s="135"/>
      <c r="AX58" s="135"/>
      <c r="AY58" s="135"/>
      <c r="AZ58" s="135"/>
      <c r="BA58" s="135"/>
      <c r="BB58" s="135">
        <f>F58+J58+N58+R58+V58+Z58+AD58+AH58+AL58+AP58</f>
        <v>0</v>
      </c>
      <c r="BC58" s="135"/>
      <c r="BD58" s="135"/>
      <c r="BE58" s="135">
        <f>G58+K58+O58+S58+W58+AA58+AE58+AI58+AM58+AQ58</f>
        <v>0</v>
      </c>
      <c r="BF58" s="135">
        <f>E58+BB58-BE58</f>
        <v>0</v>
      </c>
      <c r="BG58" s="137">
        <v>151074570</v>
      </c>
      <c r="BH58" s="131">
        <f t="shared" si="11"/>
        <v>151074570</v>
      </c>
    </row>
    <row r="59" spans="1:62" s="3" customFormat="1" ht="15.75" thickBot="1" x14ac:dyDescent="0.3">
      <c r="A59" s="8" t="s">
        <v>115</v>
      </c>
      <c r="B59" s="77" t="s">
        <v>116</v>
      </c>
      <c r="C59" s="7"/>
      <c r="D59" s="159"/>
      <c r="E59" s="132">
        <f>SUM(E60:E62)</f>
        <v>0</v>
      </c>
      <c r="F59" s="132">
        <f t="shared" ref="F59:BG59" si="65">F60+F61+F62</f>
        <v>0</v>
      </c>
      <c r="G59" s="132">
        <f t="shared" si="65"/>
        <v>0</v>
      </c>
      <c r="H59" s="132">
        <f t="shared" si="65"/>
        <v>0</v>
      </c>
      <c r="I59" s="132">
        <f t="shared" si="65"/>
        <v>0</v>
      </c>
      <c r="J59" s="132">
        <f t="shared" si="65"/>
        <v>0</v>
      </c>
      <c r="K59" s="132">
        <f t="shared" si="65"/>
        <v>0</v>
      </c>
      <c r="L59" s="132">
        <f t="shared" si="65"/>
        <v>0</v>
      </c>
      <c r="M59" s="132">
        <f t="shared" si="65"/>
        <v>0</v>
      </c>
      <c r="N59" s="132">
        <f t="shared" si="65"/>
        <v>0</v>
      </c>
      <c r="O59" s="132">
        <f t="shared" si="65"/>
        <v>0</v>
      </c>
      <c r="P59" s="132">
        <f t="shared" si="65"/>
        <v>0</v>
      </c>
      <c r="Q59" s="132">
        <f t="shared" si="65"/>
        <v>0</v>
      </c>
      <c r="R59" s="132">
        <f t="shared" si="65"/>
        <v>0</v>
      </c>
      <c r="S59" s="132">
        <f t="shared" si="65"/>
        <v>0</v>
      </c>
      <c r="T59" s="132">
        <f t="shared" si="65"/>
        <v>0</v>
      </c>
      <c r="U59" s="132">
        <f t="shared" si="65"/>
        <v>1683000</v>
      </c>
      <c r="V59" s="132">
        <f t="shared" si="65"/>
        <v>0</v>
      </c>
      <c r="W59" s="132">
        <f t="shared" si="65"/>
        <v>0</v>
      </c>
      <c r="X59" s="132">
        <f t="shared" si="65"/>
        <v>0</v>
      </c>
      <c r="Y59" s="132">
        <f t="shared" si="65"/>
        <v>0</v>
      </c>
      <c r="Z59" s="132">
        <f t="shared" si="65"/>
        <v>0</v>
      </c>
      <c r="AA59" s="132">
        <f t="shared" si="65"/>
        <v>0</v>
      </c>
      <c r="AB59" s="132">
        <f t="shared" si="65"/>
        <v>0</v>
      </c>
      <c r="AC59" s="132">
        <f t="shared" si="65"/>
        <v>0</v>
      </c>
      <c r="AD59" s="132">
        <f t="shared" si="65"/>
        <v>0</v>
      </c>
      <c r="AE59" s="132">
        <f t="shared" si="65"/>
        <v>0</v>
      </c>
      <c r="AF59" s="132">
        <f t="shared" si="65"/>
        <v>0</v>
      </c>
      <c r="AG59" s="132">
        <f t="shared" si="65"/>
        <v>0</v>
      </c>
      <c r="AH59" s="132">
        <f t="shared" si="65"/>
        <v>0</v>
      </c>
      <c r="AI59" s="132">
        <f t="shared" si="65"/>
        <v>0</v>
      </c>
      <c r="AJ59" s="132">
        <f t="shared" si="65"/>
        <v>0</v>
      </c>
      <c r="AK59" s="132">
        <f t="shared" si="65"/>
        <v>76548659.189999998</v>
      </c>
      <c r="AL59" s="132">
        <f t="shared" si="65"/>
        <v>0</v>
      </c>
      <c r="AM59" s="132">
        <f t="shared" si="65"/>
        <v>0</v>
      </c>
      <c r="AN59" s="132">
        <f t="shared" si="65"/>
        <v>0</v>
      </c>
      <c r="AO59" s="132">
        <f t="shared" si="65"/>
        <v>0</v>
      </c>
      <c r="AP59" s="132">
        <f t="shared" si="65"/>
        <v>0</v>
      </c>
      <c r="AQ59" s="132">
        <f t="shared" si="65"/>
        <v>0</v>
      </c>
      <c r="AR59" s="132">
        <f t="shared" si="65"/>
        <v>0</v>
      </c>
      <c r="AS59" s="132">
        <f t="shared" si="65"/>
        <v>0</v>
      </c>
      <c r="AT59" s="132">
        <f t="shared" si="65"/>
        <v>0</v>
      </c>
      <c r="AU59" s="132">
        <f t="shared" si="65"/>
        <v>0</v>
      </c>
      <c r="AV59" s="132">
        <f t="shared" si="65"/>
        <v>0</v>
      </c>
      <c r="AW59" s="132">
        <f t="shared" si="65"/>
        <v>0</v>
      </c>
      <c r="AX59" s="132">
        <f t="shared" si="65"/>
        <v>0</v>
      </c>
      <c r="AY59" s="132">
        <f t="shared" si="65"/>
        <v>0</v>
      </c>
      <c r="AZ59" s="132">
        <f t="shared" si="65"/>
        <v>0</v>
      </c>
      <c r="BA59" s="132">
        <f t="shared" si="65"/>
        <v>0</v>
      </c>
      <c r="BB59" s="132">
        <f t="shared" ref="BB59:BE59" si="66">SUM(BB60:BB62)</f>
        <v>0</v>
      </c>
      <c r="BC59" s="132">
        <f t="shared" si="66"/>
        <v>0</v>
      </c>
      <c r="BD59" s="132">
        <f t="shared" si="66"/>
        <v>0</v>
      </c>
      <c r="BE59" s="132">
        <f t="shared" si="66"/>
        <v>0</v>
      </c>
      <c r="BF59" s="129">
        <f>+E59+BB59-BE59</f>
        <v>0</v>
      </c>
      <c r="BG59" s="138">
        <f t="shared" si="65"/>
        <v>82232080.340000004</v>
      </c>
      <c r="BH59" s="98">
        <f t="shared" si="11"/>
        <v>82232080.340000004</v>
      </c>
      <c r="BI59" s="5"/>
      <c r="BJ59" s="5"/>
    </row>
    <row r="60" spans="1:62" ht="39" thickBot="1" x14ac:dyDescent="0.25">
      <c r="A60" s="18" t="s">
        <v>117</v>
      </c>
      <c r="B60" s="78" t="s">
        <v>118</v>
      </c>
      <c r="C60" s="26">
        <v>10</v>
      </c>
      <c r="D60" s="158" t="s">
        <v>39</v>
      </c>
      <c r="E60" s="133">
        <v>0</v>
      </c>
      <c r="F60" s="134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f>H60+J60-K60</f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6">
        <v>0</v>
      </c>
      <c r="S60" s="136">
        <v>0</v>
      </c>
      <c r="T60" s="135">
        <f>P60+R60-S60</f>
        <v>0</v>
      </c>
      <c r="U60" s="136">
        <v>0</v>
      </c>
      <c r="V60" s="136">
        <v>0</v>
      </c>
      <c r="W60" s="136">
        <v>0</v>
      </c>
      <c r="X60" s="135">
        <f>T60+V60-W60</f>
        <v>0</v>
      </c>
      <c r="Y60" s="135">
        <v>0</v>
      </c>
      <c r="Z60" s="135">
        <v>0</v>
      </c>
      <c r="AA60" s="135">
        <v>0</v>
      </c>
      <c r="AB60" s="135">
        <f>X60+Z60-AA60</f>
        <v>0</v>
      </c>
      <c r="AC60" s="135">
        <v>0</v>
      </c>
      <c r="AD60" s="135">
        <v>0</v>
      </c>
      <c r="AE60" s="135">
        <v>0</v>
      </c>
      <c r="AF60" s="135">
        <f>AB60+AD60-AE60</f>
        <v>0</v>
      </c>
      <c r="AG60" s="135">
        <v>0</v>
      </c>
      <c r="AH60" s="135">
        <v>0</v>
      </c>
      <c r="AI60" s="135">
        <v>0</v>
      </c>
      <c r="AJ60" s="135">
        <f>AF60+AH60-AI60</f>
        <v>0</v>
      </c>
      <c r="AK60" s="135">
        <v>76048659.189999998</v>
      </c>
      <c r="AL60" s="135">
        <v>0</v>
      </c>
      <c r="AM60" s="135">
        <v>0</v>
      </c>
      <c r="AN60" s="135">
        <f>AJ60+AL60-AM60</f>
        <v>0</v>
      </c>
      <c r="AO60" s="135">
        <v>0</v>
      </c>
      <c r="AP60" s="136">
        <v>0</v>
      </c>
      <c r="AQ60" s="136">
        <v>0</v>
      </c>
      <c r="AR60" s="135">
        <f>AN60+AP60-AQ60</f>
        <v>0</v>
      </c>
      <c r="AS60" s="135">
        <v>0</v>
      </c>
      <c r="AT60" s="135"/>
      <c r="AU60" s="135"/>
      <c r="AV60" s="135"/>
      <c r="AW60" s="135"/>
      <c r="AX60" s="135"/>
      <c r="AY60" s="135"/>
      <c r="AZ60" s="135"/>
      <c r="BA60" s="135"/>
      <c r="BB60" s="135">
        <f>F60+J60+N60+R60+V60+Z60+AD60+AH60+AL60+AP60</f>
        <v>0</v>
      </c>
      <c r="BC60" s="135"/>
      <c r="BD60" s="135"/>
      <c r="BE60" s="135">
        <f>G60+K60+O60+S60+W60+AA60+AE60+AI60+AM60+AQ60</f>
        <v>0</v>
      </c>
      <c r="BF60" s="135">
        <f>E60+BB60-BE60</f>
        <v>0</v>
      </c>
      <c r="BG60" s="137">
        <v>80049080.340000004</v>
      </c>
      <c r="BH60" s="131">
        <f t="shared" si="11"/>
        <v>80049080.340000004</v>
      </c>
    </row>
    <row r="61" spans="1:62" ht="39" thickBot="1" x14ac:dyDescent="0.25">
      <c r="A61" s="18" t="s">
        <v>119</v>
      </c>
      <c r="B61" s="78" t="s">
        <v>120</v>
      </c>
      <c r="C61" s="26">
        <v>10</v>
      </c>
      <c r="D61" s="158" t="s">
        <v>39</v>
      </c>
      <c r="E61" s="133">
        <v>0</v>
      </c>
      <c r="F61" s="134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f>H61+J61-K61</f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6">
        <v>0</v>
      </c>
      <c r="S61" s="136">
        <v>0</v>
      </c>
      <c r="T61" s="135">
        <f>P61+R61-S61</f>
        <v>0</v>
      </c>
      <c r="U61" s="136">
        <v>0</v>
      </c>
      <c r="V61" s="136">
        <v>0</v>
      </c>
      <c r="W61" s="136">
        <v>0</v>
      </c>
      <c r="X61" s="135">
        <f>T61+V61-W61</f>
        <v>0</v>
      </c>
      <c r="Y61" s="135">
        <v>0</v>
      </c>
      <c r="Z61" s="135">
        <v>0</v>
      </c>
      <c r="AA61" s="135">
        <v>0</v>
      </c>
      <c r="AB61" s="135">
        <f>X61+Z61-AA61</f>
        <v>0</v>
      </c>
      <c r="AC61" s="135">
        <v>0</v>
      </c>
      <c r="AD61" s="135">
        <v>0</v>
      </c>
      <c r="AE61" s="135">
        <v>0</v>
      </c>
      <c r="AF61" s="135">
        <f>AB61+AD61-AE61</f>
        <v>0</v>
      </c>
      <c r="AG61" s="135">
        <v>0</v>
      </c>
      <c r="AH61" s="135">
        <v>0</v>
      </c>
      <c r="AI61" s="135">
        <v>0</v>
      </c>
      <c r="AJ61" s="135">
        <f>AF61+AH61-AI61</f>
        <v>0</v>
      </c>
      <c r="AK61" s="135">
        <v>500000</v>
      </c>
      <c r="AL61" s="135">
        <v>0</v>
      </c>
      <c r="AM61" s="135">
        <v>0</v>
      </c>
      <c r="AN61" s="135">
        <f>AJ61+AL61-AM61</f>
        <v>0</v>
      </c>
      <c r="AO61" s="135">
        <v>0</v>
      </c>
      <c r="AP61" s="136">
        <v>0</v>
      </c>
      <c r="AQ61" s="136">
        <v>0</v>
      </c>
      <c r="AR61" s="135">
        <f>AN61+AP61-AQ61</f>
        <v>0</v>
      </c>
      <c r="AS61" s="135">
        <v>0</v>
      </c>
      <c r="AT61" s="135"/>
      <c r="AU61" s="135"/>
      <c r="AV61" s="135"/>
      <c r="AW61" s="135"/>
      <c r="AX61" s="135"/>
      <c r="AY61" s="135"/>
      <c r="AZ61" s="135"/>
      <c r="BA61" s="135"/>
      <c r="BB61" s="135">
        <f>F61+J61+N61+R61+V61+Z61+AD61+AH61+AL61+AP61</f>
        <v>0</v>
      </c>
      <c r="BC61" s="135"/>
      <c r="BD61" s="135"/>
      <c r="BE61" s="135">
        <f>G61+K61+O61+S61+W61+AA61+AE61+AI61+AM61+AQ61</f>
        <v>0</v>
      </c>
      <c r="BF61" s="135">
        <f>E61+BB61-BE61</f>
        <v>0</v>
      </c>
      <c r="BG61" s="137">
        <f>I61+M61+Q61+U61+Y61+AC61+AG61+AK61+AO61+AS61</f>
        <v>500000</v>
      </c>
      <c r="BH61" s="131">
        <f t="shared" si="11"/>
        <v>500000</v>
      </c>
    </row>
    <row r="62" spans="1:62" ht="39" thickBot="1" x14ac:dyDescent="0.25">
      <c r="A62" s="18" t="s">
        <v>121</v>
      </c>
      <c r="B62" s="78" t="s">
        <v>122</v>
      </c>
      <c r="C62" s="26">
        <v>10</v>
      </c>
      <c r="D62" s="158" t="s">
        <v>39</v>
      </c>
      <c r="E62" s="133">
        <v>0</v>
      </c>
      <c r="F62" s="134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f>H62+J62-K62</f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6">
        <v>0</v>
      </c>
      <c r="S62" s="136">
        <v>0</v>
      </c>
      <c r="T62" s="135">
        <f>P62+R62-S62</f>
        <v>0</v>
      </c>
      <c r="U62" s="136">
        <v>1683000</v>
      </c>
      <c r="V62" s="136">
        <v>0</v>
      </c>
      <c r="W62" s="136">
        <v>0</v>
      </c>
      <c r="X62" s="135">
        <f>T62+V62-W62</f>
        <v>0</v>
      </c>
      <c r="Y62" s="135">
        <v>0</v>
      </c>
      <c r="Z62" s="135">
        <v>0</v>
      </c>
      <c r="AA62" s="135">
        <v>0</v>
      </c>
      <c r="AB62" s="135">
        <f>X62+Z62-AA62</f>
        <v>0</v>
      </c>
      <c r="AC62" s="135">
        <v>0</v>
      </c>
      <c r="AD62" s="135">
        <v>0</v>
      </c>
      <c r="AE62" s="135">
        <v>0</v>
      </c>
      <c r="AF62" s="135">
        <f>AB62+AD62-AE62</f>
        <v>0</v>
      </c>
      <c r="AG62" s="135">
        <v>0</v>
      </c>
      <c r="AH62" s="135">
        <v>0</v>
      </c>
      <c r="AI62" s="135">
        <v>0</v>
      </c>
      <c r="AJ62" s="135">
        <f>AF62+AH62-AI62</f>
        <v>0</v>
      </c>
      <c r="AK62" s="135">
        <v>0</v>
      </c>
      <c r="AL62" s="135">
        <v>0</v>
      </c>
      <c r="AM62" s="135">
        <v>0</v>
      </c>
      <c r="AN62" s="135">
        <f>AJ62+AL62-AM62</f>
        <v>0</v>
      </c>
      <c r="AO62" s="135">
        <v>0</v>
      </c>
      <c r="AP62" s="136">
        <v>0</v>
      </c>
      <c r="AQ62" s="136">
        <v>0</v>
      </c>
      <c r="AR62" s="135">
        <f>AN62+AP62-AQ62</f>
        <v>0</v>
      </c>
      <c r="AS62" s="135">
        <v>0</v>
      </c>
      <c r="AT62" s="135"/>
      <c r="AU62" s="135"/>
      <c r="AV62" s="135"/>
      <c r="AW62" s="135"/>
      <c r="AX62" s="135"/>
      <c r="AY62" s="135"/>
      <c r="AZ62" s="135"/>
      <c r="BA62" s="135"/>
      <c r="BB62" s="135">
        <f>F62+J62+N62+R62+V62+Z62+AD62+AH62+AL62+AP62</f>
        <v>0</v>
      </c>
      <c r="BC62" s="135"/>
      <c r="BD62" s="135"/>
      <c r="BE62" s="135">
        <f>G62+K62+O62+S62+W62+AA62+AE62+AI62+AM62+AQ62</f>
        <v>0</v>
      </c>
      <c r="BF62" s="135">
        <f>E62+BB62-BE62</f>
        <v>0</v>
      </c>
      <c r="BG62" s="137">
        <f>I62+M62+Q62+U62+Y62+AC62+AG62+AK62+AO62+AS62</f>
        <v>1683000</v>
      </c>
      <c r="BH62" s="131">
        <f t="shared" si="11"/>
        <v>1683000</v>
      </c>
    </row>
    <row r="63" spans="1:62" s="3" customFormat="1" ht="15.75" thickBot="1" x14ac:dyDescent="0.3">
      <c r="A63" s="8" t="s">
        <v>123</v>
      </c>
      <c r="B63" s="77" t="s">
        <v>124</v>
      </c>
      <c r="C63" s="7"/>
      <c r="D63" s="159"/>
      <c r="E63" s="132">
        <f>SUM(E64:E65)</f>
        <v>1271587400</v>
      </c>
      <c r="F63" s="132">
        <f t="shared" ref="F63:AW63" si="67">SUM(F64:F65)</f>
        <v>0</v>
      </c>
      <c r="G63" s="132">
        <f t="shared" si="67"/>
        <v>0</v>
      </c>
      <c r="H63" s="132">
        <f t="shared" si="67"/>
        <v>1271587400</v>
      </c>
      <c r="I63" s="132">
        <f t="shared" si="67"/>
        <v>111013440</v>
      </c>
      <c r="J63" s="132">
        <f t="shared" si="67"/>
        <v>0</v>
      </c>
      <c r="K63" s="132">
        <f t="shared" si="67"/>
        <v>0</v>
      </c>
      <c r="L63" s="132">
        <f t="shared" si="67"/>
        <v>1271587400</v>
      </c>
      <c r="M63" s="132">
        <f t="shared" si="67"/>
        <v>140833864</v>
      </c>
      <c r="N63" s="132">
        <f t="shared" si="67"/>
        <v>0</v>
      </c>
      <c r="O63" s="132">
        <f t="shared" si="67"/>
        <v>0</v>
      </c>
      <c r="P63" s="132">
        <f t="shared" si="67"/>
        <v>1271587400</v>
      </c>
      <c r="Q63" s="132">
        <f t="shared" si="67"/>
        <v>291166462</v>
      </c>
      <c r="R63" s="132">
        <f t="shared" si="67"/>
        <v>0</v>
      </c>
      <c r="S63" s="132">
        <f t="shared" si="67"/>
        <v>0</v>
      </c>
      <c r="T63" s="132">
        <f t="shared" si="67"/>
        <v>1271587400</v>
      </c>
      <c r="U63" s="132">
        <f t="shared" si="67"/>
        <v>69587175</v>
      </c>
      <c r="V63" s="132">
        <f t="shared" si="67"/>
        <v>27697767.140000001</v>
      </c>
      <c r="W63" s="132">
        <f t="shared" si="67"/>
        <v>0</v>
      </c>
      <c r="X63" s="132">
        <f t="shared" si="67"/>
        <v>1299285167.1400001</v>
      </c>
      <c r="Y63" s="132">
        <f t="shared" si="67"/>
        <v>218249217</v>
      </c>
      <c r="Z63" s="132">
        <f t="shared" si="67"/>
        <v>0</v>
      </c>
      <c r="AA63" s="132">
        <f t="shared" si="67"/>
        <v>0</v>
      </c>
      <c r="AB63" s="132">
        <f t="shared" si="67"/>
        <v>1299285167.1400001</v>
      </c>
      <c r="AC63" s="132">
        <f t="shared" si="67"/>
        <v>107442884</v>
      </c>
      <c r="AD63" s="132">
        <f t="shared" si="67"/>
        <v>0</v>
      </c>
      <c r="AE63" s="132">
        <f t="shared" si="67"/>
        <v>0</v>
      </c>
      <c r="AF63" s="132">
        <f t="shared" si="67"/>
        <v>1299285167.1400001</v>
      </c>
      <c r="AG63" s="132">
        <f t="shared" si="67"/>
        <v>147901442</v>
      </c>
      <c r="AH63" s="132">
        <f t="shared" si="67"/>
        <v>0</v>
      </c>
      <c r="AI63" s="132">
        <f t="shared" si="67"/>
        <v>0</v>
      </c>
      <c r="AJ63" s="132">
        <f t="shared" si="67"/>
        <v>1299285167.1400001</v>
      </c>
      <c r="AK63" s="132">
        <f t="shared" si="67"/>
        <v>78589216</v>
      </c>
      <c r="AL63" s="132">
        <f t="shared" si="67"/>
        <v>0</v>
      </c>
      <c r="AM63" s="132">
        <f t="shared" si="67"/>
        <v>0</v>
      </c>
      <c r="AN63" s="132">
        <f t="shared" si="67"/>
        <v>1299285167.1400001</v>
      </c>
      <c r="AO63" s="132">
        <f t="shared" si="67"/>
        <v>68773600</v>
      </c>
      <c r="AP63" s="132">
        <f t="shared" si="67"/>
        <v>0</v>
      </c>
      <c r="AQ63" s="132">
        <f t="shared" si="67"/>
        <v>0</v>
      </c>
      <c r="AR63" s="132">
        <f t="shared" si="67"/>
        <v>1299285167.1400001</v>
      </c>
      <c r="AS63" s="132">
        <f t="shared" si="67"/>
        <v>66081349</v>
      </c>
      <c r="AT63" s="132">
        <f t="shared" si="67"/>
        <v>0</v>
      </c>
      <c r="AU63" s="132">
        <f t="shared" si="67"/>
        <v>0</v>
      </c>
      <c r="AV63" s="132">
        <f t="shared" si="67"/>
        <v>0</v>
      </c>
      <c r="AW63" s="132">
        <f t="shared" si="67"/>
        <v>0</v>
      </c>
      <c r="AX63" s="132">
        <f>AX64</f>
        <v>0</v>
      </c>
      <c r="AY63" s="132">
        <f>AY64</f>
        <v>0</v>
      </c>
      <c r="AZ63" s="132">
        <f>AZ64</f>
        <v>0</v>
      </c>
      <c r="BA63" s="132">
        <f>BA64</f>
        <v>0</v>
      </c>
      <c r="BB63" s="132">
        <f>SUM(BB64:BB65)</f>
        <v>27697767.140000001</v>
      </c>
      <c r="BC63" s="132"/>
      <c r="BD63" s="132"/>
      <c r="BE63" s="132">
        <f>SUM(BE64:BE65)</f>
        <v>0</v>
      </c>
      <c r="BF63" s="129">
        <f>+E63+BB63-BE63</f>
        <v>1299285167.1400001</v>
      </c>
      <c r="BG63" s="138">
        <f>SUM(BG64:BG65)</f>
        <v>1502281748</v>
      </c>
      <c r="BH63" s="98">
        <f t="shared" si="11"/>
        <v>202996580.8599999</v>
      </c>
      <c r="BI63" s="5"/>
      <c r="BJ63" s="5"/>
    </row>
    <row r="64" spans="1:62" ht="39" thickBot="1" x14ac:dyDescent="0.25">
      <c r="A64" s="18" t="s">
        <v>125</v>
      </c>
      <c r="B64" s="78" t="s">
        <v>126</v>
      </c>
      <c r="C64" s="26">
        <v>10</v>
      </c>
      <c r="D64" s="158" t="s">
        <v>39</v>
      </c>
      <c r="E64" s="133">
        <v>1271587400</v>
      </c>
      <c r="F64" s="134">
        <v>0</v>
      </c>
      <c r="G64" s="135">
        <v>0</v>
      </c>
      <c r="H64" s="135">
        <v>1271587400</v>
      </c>
      <c r="I64" s="135">
        <v>111013440</v>
      </c>
      <c r="J64" s="135">
        <v>0</v>
      </c>
      <c r="K64" s="135">
        <v>0</v>
      </c>
      <c r="L64" s="135">
        <f>H64+J64-K64</f>
        <v>1271587400</v>
      </c>
      <c r="M64" s="135">
        <v>140833864</v>
      </c>
      <c r="N64" s="135">
        <v>0</v>
      </c>
      <c r="O64" s="135">
        <v>0</v>
      </c>
      <c r="P64" s="135">
        <v>1271587400</v>
      </c>
      <c r="Q64" s="135">
        <v>291166462</v>
      </c>
      <c r="R64" s="136">
        <v>0</v>
      </c>
      <c r="S64" s="136">
        <v>0</v>
      </c>
      <c r="T64" s="135">
        <f>P64+R64-S64</f>
        <v>1271587400</v>
      </c>
      <c r="U64" s="136">
        <v>69587175</v>
      </c>
      <c r="V64" s="136">
        <v>0</v>
      </c>
      <c r="W64" s="136">
        <v>0</v>
      </c>
      <c r="X64" s="135">
        <f>T64+V64-W64</f>
        <v>1271587400</v>
      </c>
      <c r="Y64" s="135">
        <v>218249217</v>
      </c>
      <c r="Z64" s="135">
        <v>0</v>
      </c>
      <c r="AA64" s="135">
        <v>0</v>
      </c>
      <c r="AB64" s="135">
        <f>X64+Z64-AA64</f>
        <v>1271587400</v>
      </c>
      <c r="AC64" s="135">
        <v>107442884</v>
      </c>
      <c r="AD64" s="135">
        <v>0</v>
      </c>
      <c r="AE64" s="135">
        <v>0</v>
      </c>
      <c r="AF64" s="135">
        <f>AB64+AD64-AE64</f>
        <v>1271587400</v>
      </c>
      <c r="AG64" s="135">
        <v>147901442</v>
      </c>
      <c r="AH64" s="135">
        <v>0</v>
      </c>
      <c r="AI64" s="135">
        <v>0</v>
      </c>
      <c r="AJ64" s="135">
        <f>AF64+AH64-AI64</f>
        <v>1271587400</v>
      </c>
      <c r="AK64" s="135">
        <v>78589216</v>
      </c>
      <c r="AL64" s="135">
        <v>0</v>
      </c>
      <c r="AM64" s="135">
        <v>0</v>
      </c>
      <c r="AN64" s="135">
        <f>AJ64+AL64-AM64</f>
        <v>1271587400</v>
      </c>
      <c r="AO64" s="135">
        <v>68773600</v>
      </c>
      <c r="AP64" s="136">
        <v>0</v>
      </c>
      <c r="AQ64" s="136">
        <v>0</v>
      </c>
      <c r="AR64" s="135">
        <f>AN64+AP64-AQ64</f>
        <v>1271587400</v>
      </c>
      <c r="AS64" s="135">
        <v>66081349</v>
      </c>
      <c r="AT64" s="135"/>
      <c r="AU64" s="135"/>
      <c r="AV64" s="135"/>
      <c r="AW64" s="135"/>
      <c r="AX64" s="135"/>
      <c r="AY64" s="135"/>
      <c r="AZ64" s="135"/>
      <c r="BA64" s="135"/>
      <c r="BB64" s="135">
        <f>F64+J64+N64+R64+V64+Z64+AD64+AH64+AL64+AP64</f>
        <v>0</v>
      </c>
      <c r="BC64" s="135"/>
      <c r="BD64" s="135"/>
      <c r="BE64" s="135">
        <f>G64+K64+O64+S64+W64+AA64+AE64+AI64+AM64+AQ64</f>
        <v>0</v>
      </c>
      <c r="BF64" s="135">
        <f>E64+BB64-BE64</f>
        <v>1271587400</v>
      </c>
      <c r="BG64" s="137">
        <v>1472719648</v>
      </c>
      <c r="BH64" s="131">
        <f t="shared" si="11"/>
        <v>201132248</v>
      </c>
    </row>
    <row r="65" spans="1:62" ht="39" thickBot="1" x14ac:dyDescent="0.25">
      <c r="A65" s="18" t="s">
        <v>125</v>
      </c>
      <c r="B65" s="78" t="s">
        <v>127</v>
      </c>
      <c r="C65" s="26">
        <v>39</v>
      </c>
      <c r="D65" s="160" t="s">
        <v>128</v>
      </c>
      <c r="E65" s="133">
        <v>0</v>
      </c>
      <c r="F65" s="134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6">
        <v>0</v>
      </c>
      <c r="S65" s="136">
        <v>0</v>
      </c>
      <c r="T65" s="135">
        <f>P65+R65-S65</f>
        <v>0</v>
      </c>
      <c r="U65" s="136">
        <v>0</v>
      </c>
      <c r="V65" s="136">
        <v>27697767.140000001</v>
      </c>
      <c r="W65" s="136">
        <v>0</v>
      </c>
      <c r="X65" s="135">
        <f>T65+V65-W65</f>
        <v>27697767.140000001</v>
      </c>
      <c r="Y65" s="135">
        <v>0</v>
      </c>
      <c r="Z65" s="135">
        <v>0</v>
      </c>
      <c r="AA65" s="135">
        <v>0</v>
      </c>
      <c r="AB65" s="135">
        <f>X65+Z65-AA65</f>
        <v>27697767.140000001</v>
      </c>
      <c r="AC65" s="135">
        <v>0</v>
      </c>
      <c r="AD65" s="135">
        <v>0</v>
      </c>
      <c r="AE65" s="135">
        <v>0</v>
      </c>
      <c r="AF65" s="135">
        <f>AB65+AD65-AE65</f>
        <v>27697767.140000001</v>
      </c>
      <c r="AG65" s="135">
        <v>0</v>
      </c>
      <c r="AH65" s="135">
        <v>0</v>
      </c>
      <c r="AI65" s="135">
        <v>0</v>
      </c>
      <c r="AJ65" s="135">
        <f>AF65+AH65-AI65</f>
        <v>27697767.140000001</v>
      </c>
      <c r="AK65" s="135">
        <v>0</v>
      </c>
      <c r="AL65" s="135">
        <v>0</v>
      </c>
      <c r="AM65" s="135">
        <v>0</v>
      </c>
      <c r="AN65" s="135">
        <f>AJ65+AL65-AM65</f>
        <v>27697767.140000001</v>
      </c>
      <c r="AO65" s="135">
        <v>0</v>
      </c>
      <c r="AP65" s="136">
        <v>0</v>
      </c>
      <c r="AQ65" s="136">
        <v>0</v>
      </c>
      <c r="AR65" s="135">
        <f>AN65+AP65-AQ65</f>
        <v>27697767.140000001</v>
      </c>
      <c r="AS65" s="135">
        <v>0</v>
      </c>
      <c r="AT65" s="135"/>
      <c r="AU65" s="135"/>
      <c r="AV65" s="135"/>
      <c r="AW65" s="135"/>
      <c r="AX65" s="135"/>
      <c r="AY65" s="135"/>
      <c r="AZ65" s="135"/>
      <c r="BA65" s="135"/>
      <c r="BB65" s="135">
        <v>27697767.140000001</v>
      </c>
      <c r="BC65" s="135"/>
      <c r="BD65" s="135"/>
      <c r="BE65" s="135">
        <f>G65+K65+O65+S65+W65+AA65+AE65+AI65+AM65+AQ65</f>
        <v>0</v>
      </c>
      <c r="BF65" s="135">
        <f>E65+BB65-BE65</f>
        <v>27697767.140000001</v>
      </c>
      <c r="BG65" s="137">
        <v>29562100</v>
      </c>
      <c r="BH65" s="131">
        <f t="shared" si="11"/>
        <v>1864332.8599999994</v>
      </c>
    </row>
    <row r="66" spans="1:62" s="3" customFormat="1" ht="15.75" thickBot="1" x14ac:dyDescent="0.3">
      <c r="A66" s="8" t="s">
        <v>129</v>
      </c>
      <c r="B66" s="77" t="s">
        <v>130</v>
      </c>
      <c r="C66" s="7"/>
      <c r="D66" s="159"/>
      <c r="E66" s="132">
        <f>SUM(E67:E68)</f>
        <v>10000000</v>
      </c>
      <c r="F66" s="132">
        <f t="shared" ref="F66:BA66" si="68">F67+F68</f>
        <v>0</v>
      </c>
      <c r="G66" s="132">
        <f t="shared" si="68"/>
        <v>0</v>
      </c>
      <c r="H66" s="132">
        <f t="shared" si="68"/>
        <v>10000000</v>
      </c>
      <c r="I66" s="132">
        <f t="shared" si="68"/>
        <v>690000</v>
      </c>
      <c r="J66" s="132">
        <f t="shared" si="68"/>
        <v>0</v>
      </c>
      <c r="K66" s="132">
        <f t="shared" si="68"/>
        <v>0</v>
      </c>
      <c r="L66" s="132">
        <f t="shared" si="68"/>
        <v>10000000</v>
      </c>
      <c r="M66" s="132">
        <f t="shared" si="68"/>
        <v>570000</v>
      </c>
      <c r="N66" s="132">
        <f t="shared" si="68"/>
        <v>0</v>
      </c>
      <c r="O66" s="132">
        <f t="shared" si="68"/>
        <v>0</v>
      </c>
      <c r="P66" s="132">
        <f t="shared" si="68"/>
        <v>10000000</v>
      </c>
      <c r="Q66" s="132">
        <f t="shared" si="68"/>
        <v>627000</v>
      </c>
      <c r="R66" s="132">
        <f t="shared" si="68"/>
        <v>0</v>
      </c>
      <c r="S66" s="132">
        <f t="shared" si="68"/>
        <v>0</v>
      </c>
      <c r="T66" s="132">
        <f t="shared" si="68"/>
        <v>10000000</v>
      </c>
      <c r="U66" s="132">
        <f t="shared" si="68"/>
        <v>1098000</v>
      </c>
      <c r="V66" s="132">
        <f t="shared" si="68"/>
        <v>0</v>
      </c>
      <c r="W66" s="132">
        <f t="shared" si="68"/>
        <v>0</v>
      </c>
      <c r="X66" s="132">
        <f t="shared" si="68"/>
        <v>10000000</v>
      </c>
      <c r="Y66" s="132">
        <f t="shared" si="68"/>
        <v>476000</v>
      </c>
      <c r="Z66" s="132">
        <f t="shared" si="68"/>
        <v>0</v>
      </c>
      <c r="AA66" s="132">
        <f t="shared" si="68"/>
        <v>0</v>
      </c>
      <c r="AB66" s="132">
        <f t="shared" si="68"/>
        <v>10000000</v>
      </c>
      <c r="AC66" s="132">
        <f t="shared" si="68"/>
        <v>690000</v>
      </c>
      <c r="AD66" s="132">
        <f t="shared" si="68"/>
        <v>0</v>
      </c>
      <c r="AE66" s="132">
        <f t="shared" si="68"/>
        <v>0</v>
      </c>
      <c r="AF66" s="132">
        <f t="shared" si="68"/>
        <v>10000000</v>
      </c>
      <c r="AG66" s="132">
        <f t="shared" si="68"/>
        <v>445000</v>
      </c>
      <c r="AH66" s="132">
        <f t="shared" si="68"/>
        <v>0</v>
      </c>
      <c r="AI66" s="132">
        <f t="shared" si="68"/>
        <v>0</v>
      </c>
      <c r="AJ66" s="132">
        <f t="shared" si="68"/>
        <v>10000000</v>
      </c>
      <c r="AK66" s="132">
        <f t="shared" si="68"/>
        <v>690000</v>
      </c>
      <c r="AL66" s="132">
        <f t="shared" si="68"/>
        <v>0</v>
      </c>
      <c r="AM66" s="132">
        <f t="shared" si="68"/>
        <v>0</v>
      </c>
      <c r="AN66" s="132">
        <f t="shared" si="68"/>
        <v>10000000</v>
      </c>
      <c r="AO66" s="132">
        <f t="shared" si="68"/>
        <v>938000</v>
      </c>
      <c r="AP66" s="132">
        <f t="shared" si="68"/>
        <v>0</v>
      </c>
      <c r="AQ66" s="132">
        <f t="shared" si="68"/>
        <v>0</v>
      </c>
      <c r="AR66" s="132">
        <f t="shared" si="68"/>
        <v>10000000</v>
      </c>
      <c r="AS66" s="132">
        <f t="shared" si="68"/>
        <v>690000</v>
      </c>
      <c r="AT66" s="132">
        <f t="shared" si="68"/>
        <v>0</v>
      </c>
      <c r="AU66" s="132">
        <f t="shared" si="68"/>
        <v>0</v>
      </c>
      <c r="AV66" s="132">
        <f t="shared" si="68"/>
        <v>0</v>
      </c>
      <c r="AW66" s="132">
        <f t="shared" si="68"/>
        <v>0</v>
      </c>
      <c r="AX66" s="132">
        <f t="shared" si="68"/>
        <v>0</v>
      </c>
      <c r="AY66" s="132">
        <f t="shared" si="68"/>
        <v>0</v>
      </c>
      <c r="AZ66" s="132">
        <f t="shared" si="68"/>
        <v>0</v>
      </c>
      <c r="BA66" s="132">
        <f t="shared" si="68"/>
        <v>0</v>
      </c>
      <c r="BB66" s="132">
        <f t="shared" ref="BB66:BE66" si="69">SUM(BB67:BB68)</f>
        <v>0</v>
      </c>
      <c r="BC66" s="132">
        <f t="shared" si="69"/>
        <v>0</v>
      </c>
      <c r="BD66" s="132">
        <f t="shared" si="69"/>
        <v>0</v>
      </c>
      <c r="BE66" s="132">
        <f t="shared" si="69"/>
        <v>0</v>
      </c>
      <c r="BF66" s="129">
        <f>+E66+BB66-BE66</f>
        <v>10000000</v>
      </c>
      <c r="BG66" s="132">
        <f t="shared" ref="BG66" si="70">SUM(BG67:BG68)</f>
        <v>49716054</v>
      </c>
      <c r="BH66" s="132">
        <f t="shared" ref="BH66" si="71">SUM(BH67:BH68)</f>
        <v>39716054</v>
      </c>
      <c r="BI66" s="5"/>
      <c r="BJ66" s="5"/>
    </row>
    <row r="67" spans="1:62" ht="39" thickBot="1" x14ac:dyDescent="0.25">
      <c r="A67" s="18" t="s">
        <v>131</v>
      </c>
      <c r="B67" s="78" t="s">
        <v>132</v>
      </c>
      <c r="C67" s="26">
        <v>10</v>
      </c>
      <c r="D67" s="158" t="s">
        <v>39</v>
      </c>
      <c r="E67" s="133">
        <v>10000000</v>
      </c>
      <c r="F67" s="134">
        <v>0</v>
      </c>
      <c r="G67" s="135">
        <v>0</v>
      </c>
      <c r="H67" s="135">
        <v>10000000</v>
      </c>
      <c r="I67" s="135">
        <v>690000</v>
      </c>
      <c r="J67" s="135">
        <v>0</v>
      </c>
      <c r="K67" s="135">
        <v>0</v>
      </c>
      <c r="L67" s="135">
        <f>H67+J67-K67</f>
        <v>10000000</v>
      </c>
      <c r="M67" s="135">
        <v>570000</v>
      </c>
      <c r="N67" s="135">
        <v>0</v>
      </c>
      <c r="O67" s="135">
        <v>0</v>
      </c>
      <c r="P67" s="135">
        <v>10000000</v>
      </c>
      <c r="Q67" s="135">
        <v>627000</v>
      </c>
      <c r="R67" s="136">
        <v>0</v>
      </c>
      <c r="S67" s="136">
        <v>0</v>
      </c>
      <c r="T67" s="135">
        <f>P67+R67-S67</f>
        <v>10000000</v>
      </c>
      <c r="U67" s="136">
        <v>1098000</v>
      </c>
      <c r="V67" s="136">
        <v>0</v>
      </c>
      <c r="W67" s="136">
        <v>0</v>
      </c>
      <c r="X67" s="135">
        <f>T67+V67-W67</f>
        <v>10000000</v>
      </c>
      <c r="Y67" s="135">
        <v>476000</v>
      </c>
      <c r="Z67" s="135">
        <v>0</v>
      </c>
      <c r="AA67" s="135">
        <v>0</v>
      </c>
      <c r="AB67" s="135">
        <f>X67+Z67-AA67</f>
        <v>10000000</v>
      </c>
      <c r="AC67" s="135">
        <v>690000</v>
      </c>
      <c r="AD67" s="135">
        <v>0</v>
      </c>
      <c r="AE67" s="135">
        <v>0</v>
      </c>
      <c r="AF67" s="135">
        <f>AB67+AD67-AE67</f>
        <v>10000000</v>
      </c>
      <c r="AG67" s="135">
        <v>445000</v>
      </c>
      <c r="AH67" s="135">
        <v>0</v>
      </c>
      <c r="AI67" s="135">
        <v>0</v>
      </c>
      <c r="AJ67" s="135">
        <f>AF67+AH67-AI67</f>
        <v>10000000</v>
      </c>
      <c r="AK67" s="135">
        <v>690000</v>
      </c>
      <c r="AL67" s="135">
        <v>0</v>
      </c>
      <c r="AM67" s="135">
        <v>0</v>
      </c>
      <c r="AN67" s="135">
        <f>AJ67+AL67-AM67</f>
        <v>10000000</v>
      </c>
      <c r="AO67" s="135">
        <v>938000</v>
      </c>
      <c r="AP67" s="136">
        <v>0</v>
      </c>
      <c r="AQ67" s="136">
        <v>0</v>
      </c>
      <c r="AR67" s="135">
        <f>AN67+AP67-AQ67</f>
        <v>10000000</v>
      </c>
      <c r="AS67" s="135">
        <v>690000</v>
      </c>
      <c r="AT67" s="135"/>
      <c r="AU67" s="135"/>
      <c r="AV67" s="135"/>
      <c r="AW67" s="135"/>
      <c r="AX67" s="135"/>
      <c r="AY67" s="135"/>
      <c r="AZ67" s="135"/>
      <c r="BA67" s="135"/>
      <c r="BB67" s="135">
        <f>F67+J67+N67+R67+V67+Z67+AD67+AH67+AL67+AP67</f>
        <v>0</v>
      </c>
      <c r="BC67" s="135"/>
      <c r="BD67" s="135"/>
      <c r="BE67" s="135">
        <f>G67+K67+O67+S67+W67+AA67+AE67+AI67+AM67+AQ67</f>
        <v>0</v>
      </c>
      <c r="BF67" s="135">
        <f>E67+BB67-BE67</f>
        <v>10000000</v>
      </c>
      <c r="BG67" s="137">
        <v>49716054</v>
      </c>
      <c r="BH67" s="131">
        <f t="shared" si="11"/>
        <v>39716054</v>
      </c>
    </row>
    <row r="68" spans="1:62" ht="39" thickBot="1" x14ac:dyDescent="0.25">
      <c r="A68" s="18" t="s">
        <v>133</v>
      </c>
      <c r="B68" s="78" t="s">
        <v>134</v>
      </c>
      <c r="C68" s="26">
        <v>10</v>
      </c>
      <c r="D68" s="158" t="s">
        <v>39</v>
      </c>
      <c r="E68" s="133">
        <v>0</v>
      </c>
      <c r="F68" s="134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f>H68+J68-K68</f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0</v>
      </c>
      <c r="R68" s="136">
        <v>0</v>
      </c>
      <c r="S68" s="136">
        <v>0</v>
      </c>
      <c r="T68" s="135">
        <f>P68+R68-S68</f>
        <v>0</v>
      </c>
      <c r="U68" s="136">
        <v>0</v>
      </c>
      <c r="V68" s="136">
        <v>0</v>
      </c>
      <c r="W68" s="136">
        <v>0</v>
      </c>
      <c r="X68" s="135">
        <f>T68+V68-W68</f>
        <v>0</v>
      </c>
      <c r="Y68" s="135">
        <v>0</v>
      </c>
      <c r="Z68" s="135">
        <v>0</v>
      </c>
      <c r="AA68" s="135">
        <v>0</v>
      </c>
      <c r="AB68" s="135">
        <f>X68+Z68-AA68</f>
        <v>0</v>
      </c>
      <c r="AC68" s="135">
        <v>0</v>
      </c>
      <c r="AD68" s="135">
        <v>0</v>
      </c>
      <c r="AE68" s="135">
        <v>0</v>
      </c>
      <c r="AF68" s="135">
        <f>AB68+AD68-AE68</f>
        <v>0</v>
      </c>
      <c r="AG68" s="135">
        <v>0</v>
      </c>
      <c r="AH68" s="135">
        <v>0</v>
      </c>
      <c r="AI68" s="135">
        <v>0</v>
      </c>
      <c r="AJ68" s="135">
        <f>AF68+AH68-AI68</f>
        <v>0</v>
      </c>
      <c r="AK68" s="135">
        <v>0</v>
      </c>
      <c r="AL68" s="135">
        <v>0</v>
      </c>
      <c r="AM68" s="135">
        <v>0</v>
      </c>
      <c r="AN68" s="135">
        <f>AJ68+AL68-AM68</f>
        <v>0</v>
      </c>
      <c r="AO68" s="135">
        <v>0</v>
      </c>
      <c r="AP68" s="136">
        <v>0</v>
      </c>
      <c r="AQ68" s="136">
        <v>0</v>
      </c>
      <c r="AR68" s="135">
        <f>AN68+AP68-AQ68</f>
        <v>0</v>
      </c>
      <c r="AS68" s="135">
        <v>0</v>
      </c>
      <c r="AT68" s="135"/>
      <c r="AU68" s="135"/>
      <c r="AV68" s="135"/>
      <c r="AW68" s="135"/>
      <c r="AX68" s="135"/>
      <c r="AY68" s="135"/>
      <c r="AZ68" s="135"/>
      <c r="BA68" s="135"/>
      <c r="BB68" s="135">
        <f>F68+J68+N68+R68+V68+Z68+AD68+AH68+AL68+AP68</f>
        <v>0</v>
      </c>
      <c r="BC68" s="135"/>
      <c r="BD68" s="135"/>
      <c r="BE68" s="135">
        <f>G68+K68+O68+S68+W68+AA68+AE68+AI68+AM68+AQ68</f>
        <v>0</v>
      </c>
      <c r="BF68" s="135">
        <f>E68+BB68-BE68</f>
        <v>0</v>
      </c>
      <c r="BG68" s="137">
        <f>I68+M68+Q68+U68+Y68+AC68+AG68+AK68+AO68+AS68</f>
        <v>0</v>
      </c>
      <c r="BH68" s="131">
        <f t="shared" si="11"/>
        <v>0</v>
      </c>
    </row>
    <row r="69" spans="1:62" s="3" customFormat="1" ht="15.75" thickBot="1" x14ac:dyDescent="0.3">
      <c r="A69" s="8" t="s">
        <v>135</v>
      </c>
      <c r="B69" s="77" t="s">
        <v>136</v>
      </c>
      <c r="C69" s="7"/>
      <c r="D69" s="159"/>
      <c r="E69" s="132">
        <f>E70+E77</f>
        <v>180076736275</v>
      </c>
      <c r="F69" s="132">
        <f t="shared" ref="F69:U69" si="72">F70+F77</f>
        <v>5228000000</v>
      </c>
      <c r="G69" s="132">
        <f t="shared" si="72"/>
        <v>0</v>
      </c>
      <c r="H69" s="132">
        <f t="shared" si="72"/>
        <v>185304736275</v>
      </c>
      <c r="I69" s="132">
        <f t="shared" si="72"/>
        <v>15213456290</v>
      </c>
      <c r="J69" s="132">
        <f t="shared" si="72"/>
        <v>0</v>
      </c>
      <c r="K69" s="132">
        <f t="shared" si="72"/>
        <v>0</v>
      </c>
      <c r="L69" s="132">
        <f t="shared" si="72"/>
        <v>185304736275</v>
      </c>
      <c r="M69" s="132">
        <f t="shared" si="72"/>
        <v>16400016462</v>
      </c>
      <c r="N69" s="132">
        <f t="shared" si="72"/>
        <v>554046355</v>
      </c>
      <c r="O69" s="132">
        <f t="shared" si="72"/>
        <v>305059127</v>
      </c>
      <c r="P69" s="132">
        <f t="shared" si="72"/>
        <v>185553723503</v>
      </c>
      <c r="Q69" s="132">
        <f t="shared" si="72"/>
        <v>22291145519</v>
      </c>
      <c r="R69" s="132">
        <f t="shared" si="72"/>
        <v>17496200378</v>
      </c>
      <c r="S69" s="132">
        <f t="shared" si="72"/>
        <v>0</v>
      </c>
      <c r="T69" s="132">
        <f t="shared" si="72"/>
        <v>203049923881</v>
      </c>
      <c r="U69" s="132">
        <f t="shared" si="72"/>
        <v>16742788220</v>
      </c>
      <c r="V69" s="132">
        <f t="shared" ref="V69:AW69" si="73">V70+V77</f>
        <v>403668052</v>
      </c>
      <c r="W69" s="132">
        <f t="shared" si="73"/>
        <v>0</v>
      </c>
      <c r="X69" s="132">
        <f t="shared" si="73"/>
        <v>203453591933</v>
      </c>
      <c r="Y69" s="132">
        <f t="shared" si="73"/>
        <v>19131786532</v>
      </c>
      <c r="Z69" s="132">
        <f t="shared" si="73"/>
        <v>0</v>
      </c>
      <c r="AA69" s="132">
        <f t="shared" si="73"/>
        <v>0</v>
      </c>
      <c r="AB69" s="132">
        <f t="shared" si="73"/>
        <v>203453591933</v>
      </c>
      <c r="AC69" s="132">
        <f t="shared" si="73"/>
        <v>21428946277</v>
      </c>
      <c r="AD69" s="132">
        <f t="shared" si="73"/>
        <v>0</v>
      </c>
      <c r="AE69" s="132">
        <f t="shared" si="73"/>
        <v>0</v>
      </c>
      <c r="AF69" s="132">
        <f t="shared" si="73"/>
        <v>203453591933</v>
      </c>
      <c r="AG69" s="132">
        <f t="shared" si="73"/>
        <v>19647697754.450001</v>
      </c>
      <c r="AH69" s="132">
        <f t="shared" si="73"/>
        <v>732037868</v>
      </c>
      <c r="AI69" s="132">
        <f t="shared" si="73"/>
        <v>0</v>
      </c>
      <c r="AJ69" s="132">
        <f t="shared" si="73"/>
        <v>204185629801</v>
      </c>
      <c r="AK69" s="132">
        <f t="shared" ref="AK69:AT69" si="74">AK70+AK77</f>
        <v>27293755411.549999</v>
      </c>
      <c r="AL69" s="132">
        <f t="shared" si="74"/>
        <v>14411061724</v>
      </c>
      <c r="AM69" s="132">
        <f t="shared" si="74"/>
        <v>0</v>
      </c>
      <c r="AN69" s="132">
        <f t="shared" si="74"/>
        <v>218596691525</v>
      </c>
      <c r="AO69" s="132">
        <f t="shared" si="74"/>
        <v>25841563747</v>
      </c>
      <c r="AP69" s="132">
        <f t="shared" si="74"/>
        <v>4000000000</v>
      </c>
      <c r="AQ69" s="132">
        <f t="shared" si="74"/>
        <v>0</v>
      </c>
      <c r="AR69" s="132">
        <f t="shared" si="74"/>
        <v>222596691525</v>
      </c>
      <c r="AS69" s="132">
        <f t="shared" si="74"/>
        <v>20532438563.599998</v>
      </c>
      <c r="AT69" s="132">
        <f t="shared" si="74"/>
        <v>0</v>
      </c>
      <c r="AU69" s="132">
        <f t="shared" si="73"/>
        <v>0</v>
      </c>
      <c r="AV69" s="132">
        <f t="shared" si="73"/>
        <v>0</v>
      </c>
      <c r="AW69" s="132">
        <f t="shared" si="73"/>
        <v>0</v>
      </c>
      <c r="AX69" s="132">
        <f t="shared" ref="AX69:BG69" si="75">AX70+AX77</f>
        <v>0</v>
      </c>
      <c r="AY69" s="132">
        <f t="shared" si="75"/>
        <v>0</v>
      </c>
      <c r="AZ69" s="132">
        <f t="shared" si="75"/>
        <v>0</v>
      </c>
      <c r="BA69" s="132">
        <f t="shared" si="75"/>
        <v>0</v>
      </c>
      <c r="BB69" s="132">
        <f t="shared" si="75"/>
        <v>42885404396</v>
      </c>
      <c r="BC69" s="132"/>
      <c r="BD69" s="132"/>
      <c r="BE69" s="132">
        <f t="shared" si="75"/>
        <v>305059127</v>
      </c>
      <c r="BF69" s="129">
        <f t="shared" ref="BF69:BF73" si="76">+E69+BB69-BE69</f>
        <v>222657081544</v>
      </c>
      <c r="BG69" s="138">
        <f t="shared" si="75"/>
        <v>240939339542.67999</v>
      </c>
      <c r="BH69" s="98">
        <f t="shared" si="11"/>
        <v>18282257998.679993</v>
      </c>
      <c r="BI69" s="5"/>
      <c r="BJ69" s="5"/>
    </row>
    <row r="70" spans="1:62" s="3" customFormat="1" ht="15.75" thickBot="1" x14ac:dyDescent="0.3">
      <c r="A70" s="8" t="s">
        <v>137</v>
      </c>
      <c r="B70" s="77" t="s">
        <v>138</v>
      </c>
      <c r="C70" s="7"/>
      <c r="D70" s="159"/>
      <c r="E70" s="132">
        <f>E71+E73+E76</f>
        <v>7697517275</v>
      </c>
      <c r="F70" s="132">
        <f t="shared" ref="F70:U70" si="77">F71+F73+F76</f>
        <v>0</v>
      </c>
      <c r="G70" s="132">
        <f t="shared" si="77"/>
        <v>0</v>
      </c>
      <c r="H70" s="132">
        <f t="shared" si="77"/>
        <v>7697517275</v>
      </c>
      <c r="I70" s="132">
        <f t="shared" si="77"/>
        <v>776320567</v>
      </c>
      <c r="J70" s="132">
        <f t="shared" si="77"/>
        <v>0</v>
      </c>
      <c r="K70" s="132">
        <f t="shared" si="77"/>
        <v>0</v>
      </c>
      <c r="L70" s="132">
        <f t="shared" si="77"/>
        <v>7697517275</v>
      </c>
      <c r="M70" s="132">
        <f t="shared" si="77"/>
        <v>445704484</v>
      </c>
      <c r="N70" s="132">
        <f t="shared" si="77"/>
        <v>0</v>
      </c>
      <c r="O70" s="132">
        <f t="shared" si="77"/>
        <v>0</v>
      </c>
      <c r="P70" s="132">
        <f t="shared" si="77"/>
        <v>7697517275</v>
      </c>
      <c r="Q70" s="132">
        <f t="shared" si="77"/>
        <v>684725181</v>
      </c>
      <c r="R70" s="132">
        <f t="shared" si="77"/>
        <v>0</v>
      </c>
      <c r="S70" s="132">
        <f t="shared" si="77"/>
        <v>0</v>
      </c>
      <c r="T70" s="132">
        <f t="shared" si="77"/>
        <v>7697517275</v>
      </c>
      <c r="U70" s="132">
        <f t="shared" si="77"/>
        <v>27171972</v>
      </c>
      <c r="V70" s="132">
        <f t="shared" ref="V70:AW70" si="78">V71+V73+V76</f>
        <v>0</v>
      </c>
      <c r="W70" s="132">
        <f t="shared" si="78"/>
        <v>0</v>
      </c>
      <c r="X70" s="132">
        <f t="shared" si="78"/>
        <v>7697517275</v>
      </c>
      <c r="Y70" s="132">
        <f t="shared" si="78"/>
        <v>529809059</v>
      </c>
      <c r="Z70" s="132">
        <f t="shared" si="78"/>
        <v>0</v>
      </c>
      <c r="AA70" s="132">
        <f t="shared" si="78"/>
        <v>0</v>
      </c>
      <c r="AB70" s="132">
        <f t="shared" si="78"/>
        <v>7697517275</v>
      </c>
      <c r="AC70" s="132">
        <f t="shared" si="78"/>
        <v>521547363</v>
      </c>
      <c r="AD70" s="132">
        <f t="shared" si="78"/>
        <v>0</v>
      </c>
      <c r="AE70" s="132">
        <f t="shared" si="78"/>
        <v>0</v>
      </c>
      <c r="AF70" s="132">
        <f t="shared" si="78"/>
        <v>7697517275</v>
      </c>
      <c r="AG70" s="132">
        <f t="shared" si="78"/>
        <v>1033548466</v>
      </c>
      <c r="AH70" s="132">
        <f t="shared" si="78"/>
        <v>94722753</v>
      </c>
      <c r="AI70" s="132">
        <f t="shared" si="78"/>
        <v>0</v>
      </c>
      <c r="AJ70" s="132">
        <f t="shared" si="78"/>
        <v>7792240028</v>
      </c>
      <c r="AK70" s="132">
        <f t="shared" ref="AK70:AT70" si="79">AK71+AK73+AK76</f>
        <v>1152939690.55</v>
      </c>
      <c r="AL70" s="132">
        <f t="shared" si="79"/>
        <v>0</v>
      </c>
      <c r="AM70" s="132">
        <f t="shared" si="79"/>
        <v>0</v>
      </c>
      <c r="AN70" s="132">
        <f t="shared" si="79"/>
        <v>7792240028</v>
      </c>
      <c r="AO70" s="132">
        <f t="shared" si="79"/>
        <v>64037046</v>
      </c>
      <c r="AP70" s="132">
        <f t="shared" si="79"/>
        <v>0</v>
      </c>
      <c r="AQ70" s="132">
        <f t="shared" si="79"/>
        <v>0</v>
      </c>
      <c r="AR70" s="132">
        <f t="shared" si="79"/>
        <v>7792240028</v>
      </c>
      <c r="AS70" s="132">
        <f t="shared" si="79"/>
        <v>587202978.19000006</v>
      </c>
      <c r="AT70" s="132">
        <f t="shared" si="79"/>
        <v>0</v>
      </c>
      <c r="AU70" s="132">
        <f t="shared" si="78"/>
        <v>0</v>
      </c>
      <c r="AV70" s="132">
        <f t="shared" si="78"/>
        <v>0</v>
      </c>
      <c r="AW70" s="132">
        <f t="shared" si="78"/>
        <v>0</v>
      </c>
      <c r="AX70" s="132">
        <f t="shared" ref="AX70:BG70" si="80">AX71+AX73+AX76</f>
        <v>0</v>
      </c>
      <c r="AY70" s="132">
        <f t="shared" si="80"/>
        <v>0</v>
      </c>
      <c r="AZ70" s="132">
        <f t="shared" si="80"/>
        <v>0</v>
      </c>
      <c r="BA70" s="132">
        <f t="shared" si="80"/>
        <v>0</v>
      </c>
      <c r="BB70" s="132">
        <f t="shared" si="80"/>
        <v>155112772</v>
      </c>
      <c r="BC70" s="132"/>
      <c r="BD70" s="132"/>
      <c r="BE70" s="132">
        <f t="shared" si="80"/>
        <v>0</v>
      </c>
      <c r="BF70" s="129">
        <f t="shared" si="76"/>
        <v>7852630047</v>
      </c>
      <c r="BG70" s="138">
        <f t="shared" si="80"/>
        <v>8137022787.6099997</v>
      </c>
      <c r="BH70" s="98">
        <f t="shared" si="11"/>
        <v>284392740.60999966</v>
      </c>
      <c r="BI70" s="5"/>
      <c r="BJ70" s="5"/>
    </row>
    <row r="71" spans="1:62" s="3" customFormat="1" ht="15.75" thickBot="1" x14ac:dyDescent="0.3">
      <c r="A71" s="8" t="s">
        <v>139</v>
      </c>
      <c r="B71" s="77" t="s">
        <v>140</v>
      </c>
      <c r="C71" s="7"/>
      <c r="D71" s="159"/>
      <c r="E71" s="132">
        <f>E72</f>
        <v>7313026000</v>
      </c>
      <c r="F71" s="132">
        <f t="shared" ref="F71:BG71" si="81">F72</f>
        <v>0</v>
      </c>
      <c r="G71" s="132">
        <f t="shared" si="81"/>
        <v>0</v>
      </c>
      <c r="H71" s="132">
        <f t="shared" si="81"/>
        <v>7313026000</v>
      </c>
      <c r="I71" s="132">
        <f t="shared" si="81"/>
        <v>771259190</v>
      </c>
      <c r="J71" s="132">
        <f t="shared" si="81"/>
        <v>0</v>
      </c>
      <c r="K71" s="132">
        <f t="shared" si="81"/>
        <v>0</v>
      </c>
      <c r="L71" s="132">
        <f t="shared" si="81"/>
        <v>7313026000</v>
      </c>
      <c r="M71" s="132">
        <f t="shared" si="81"/>
        <v>416372933</v>
      </c>
      <c r="N71" s="132">
        <f t="shared" si="81"/>
        <v>0</v>
      </c>
      <c r="O71" s="132">
        <f t="shared" si="81"/>
        <v>0</v>
      </c>
      <c r="P71" s="132">
        <f t="shared" si="81"/>
        <v>7313026000</v>
      </c>
      <c r="Q71" s="132">
        <f t="shared" si="81"/>
        <v>499647520</v>
      </c>
      <c r="R71" s="132">
        <f t="shared" si="81"/>
        <v>0</v>
      </c>
      <c r="S71" s="132">
        <f t="shared" si="81"/>
        <v>0</v>
      </c>
      <c r="T71" s="132">
        <f t="shared" si="81"/>
        <v>7313026000</v>
      </c>
      <c r="U71" s="132">
        <f t="shared" si="81"/>
        <v>0</v>
      </c>
      <c r="V71" s="132">
        <f t="shared" si="81"/>
        <v>0</v>
      </c>
      <c r="W71" s="132">
        <f t="shared" si="81"/>
        <v>0</v>
      </c>
      <c r="X71" s="132">
        <f t="shared" si="81"/>
        <v>7313026000</v>
      </c>
      <c r="Y71" s="132">
        <f t="shared" si="81"/>
        <v>499647520</v>
      </c>
      <c r="Z71" s="132">
        <f t="shared" si="81"/>
        <v>0</v>
      </c>
      <c r="AA71" s="132">
        <f t="shared" si="81"/>
        <v>0</v>
      </c>
      <c r="AB71" s="132">
        <f t="shared" si="81"/>
        <v>7313026000</v>
      </c>
      <c r="AC71" s="132">
        <f t="shared" si="81"/>
        <v>499647520</v>
      </c>
      <c r="AD71" s="132">
        <f t="shared" si="81"/>
        <v>0</v>
      </c>
      <c r="AE71" s="132">
        <f t="shared" si="81"/>
        <v>0</v>
      </c>
      <c r="AF71" s="132">
        <f t="shared" si="81"/>
        <v>7313026000</v>
      </c>
      <c r="AG71" s="132">
        <f t="shared" si="81"/>
        <v>999295040</v>
      </c>
      <c r="AH71" s="132">
        <f t="shared" si="81"/>
        <v>0</v>
      </c>
      <c r="AI71" s="132">
        <f t="shared" si="81"/>
        <v>0</v>
      </c>
      <c r="AJ71" s="132">
        <f t="shared" si="81"/>
        <v>7313026000</v>
      </c>
      <c r="AK71" s="132">
        <f t="shared" si="81"/>
        <v>999295040</v>
      </c>
      <c r="AL71" s="132">
        <f t="shared" si="81"/>
        <v>0</v>
      </c>
      <c r="AM71" s="132">
        <f t="shared" si="81"/>
        <v>0</v>
      </c>
      <c r="AN71" s="132">
        <f t="shared" si="81"/>
        <v>7313026000</v>
      </c>
      <c r="AO71" s="132">
        <f t="shared" si="81"/>
        <v>0</v>
      </c>
      <c r="AP71" s="132">
        <f t="shared" si="81"/>
        <v>0</v>
      </c>
      <c r="AQ71" s="132">
        <f t="shared" si="81"/>
        <v>0</v>
      </c>
      <c r="AR71" s="132">
        <f t="shared" si="81"/>
        <v>7313026000</v>
      </c>
      <c r="AS71" s="132">
        <f t="shared" si="81"/>
        <v>499647520</v>
      </c>
      <c r="AT71" s="132">
        <f t="shared" si="81"/>
        <v>0</v>
      </c>
      <c r="AU71" s="132">
        <f t="shared" si="81"/>
        <v>0</v>
      </c>
      <c r="AV71" s="132">
        <f t="shared" si="81"/>
        <v>0</v>
      </c>
      <c r="AW71" s="132">
        <f t="shared" si="81"/>
        <v>0</v>
      </c>
      <c r="AX71" s="132">
        <f t="shared" si="81"/>
        <v>0</v>
      </c>
      <c r="AY71" s="132">
        <f t="shared" si="81"/>
        <v>0</v>
      </c>
      <c r="AZ71" s="132">
        <f t="shared" si="81"/>
        <v>0</v>
      </c>
      <c r="BA71" s="132">
        <f t="shared" si="81"/>
        <v>0</v>
      </c>
      <c r="BB71" s="132">
        <f t="shared" si="81"/>
        <v>0</v>
      </c>
      <c r="BC71" s="132"/>
      <c r="BD71" s="132"/>
      <c r="BE71" s="132">
        <f t="shared" si="81"/>
        <v>0</v>
      </c>
      <c r="BF71" s="129">
        <f t="shared" si="76"/>
        <v>7313026000</v>
      </c>
      <c r="BG71" s="138">
        <f t="shared" si="81"/>
        <v>7183402363</v>
      </c>
      <c r="BH71" s="98">
        <f t="shared" si="11"/>
        <v>-129623637</v>
      </c>
      <c r="BI71" s="5"/>
      <c r="BJ71" s="5"/>
    </row>
    <row r="72" spans="1:62" ht="39" thickBot="1" x14ac:dyDescent="0.25">
      <c r="A72" s="18" t="s">
        <v>141</v>
      </c>
      <c r="B72" s="78" t="s">
        <v>142</v>
      </c>
      <c r="C72" s="26">
        <v>110</v>
      </c>
      <c r="D72" s="158" t="s">
        <v>143</v>
      </c>
      <c r="E72" s="133">
        <v>7313026000</v>
      </c>
      <c r="F72" s="134">
        <v>0</v>
      </c>
      <c r="G72" s="135">
        <v>0</v>
      </c>
      <c r="H72" s="135">
        <v>7313026000</v>
      </c>
      <c r="I72" s="135">
        <v>771259190</v>
      </c>
      <c r="J72" s="135">
        <v>0</v>
      </c>
      <c r="K72" s="135">
        <v>0</v>
      </c>
      <c r="L72" s="135">
        <f>H72+J72-K72</f>
        <v>7313026000</v>
      </c>
      <c r="M72" s="135">
        <v>416372933</v>
      </c>
      <c r="N72" s="135">
        <v>0</v>
      </c>
      <c r="O72" s="135">
        <v>0</v>
      </c>
      <c r="P72" s="135">
        <v>7313026000</v>
      </c>
      <c r="Q72" s="135">
        <v>499647520</v>
      </c>
      <c r="R72" s="136">
        <v>0</v>
      </c>
      <c r="S72" s="136">
        <v>0</v>
      </c>
      <c r="T72" s="135">
        <f>P72+R72-S72</f>
        <v>7313026000</v>
      </c>
      <c r="U72" s="136">
        <v>0</v>
      </c>
      <c r="V72" s="136">
        <v>0</v>
      </c>
      <c r="W72" s="136">
        <v>0</v>
      </c>
      <c r="X72" s="135">
        <f>T72+V72-W72</f>
        <v>7313026000</v>
      </c>
      <c r="Y72" s="135">
        <v>499647520</v>
      </c>
      <c r="Z72" s="135">
        <v>0</v>
      </c>
      <c r="AA72" s="135">
        <v>0</v>
      </c>
      <c r="AB72" s="135">
        <f>X72+Z72-AA72</f>
        <v>7313026000</v>
      </c>
      <c r="AC72" s="135">
        <v>499647520</v>
      </c>
      <c r="AD72" s="135">
        <v>0</v>
      </c>
      <c r="AE72" s="135">
        <v>0</v>
      </c>
      <c r="AF72" s="135">
        <f>AB72+AD72-AE72</f>
        <v>7313026000</v>
      </c>
      <c r="AG72" s="135">
        <v>999295040</v>
      </c>
      <c r="AH72" s="135">
        <v>0</v>
      </c>
      <c r="AI72" s="135">
        <v>0</v>
      </c>
      <c r="AJ72" s="135">
        <f>AF72+AH72-AI72</f>
        <v>7313026000</v>
      </c>
      <c r="AK72" s="135">
        <v>999295040</v>
      </c>
      <c r="AL72" s="135">
        <v>0</v>
      </c>
      <c r="AM72" s="135">
        <v>0</v>
      </c>
      <c r="AN72" s="135">
        <f>AJ72+AL72-AM72</f>
        <v>7313026000</v>
      </c>
      <c r="AO72" s="135">
        <v>0</v>
      </c>
      <c r="AP72" s="136">
        <v>0</v>
      </c>
      <c r="AQ72" s="136">
        <v>0</v>
      </c>
      <c r="AR72" s="135">
        <f>AN72+AP72-AQ72</f>
        <v>7313026000</v>
      </c>
      <c r="AS72" s="135">
        <v>499647520</v>
      </c>
      <c r="AT72" s="135"/>
      <c r="AU72" s="135"/>
      <c r="AV72" s="135"/>
      <c r="AW72" s="135"/>
      <c r="AX72" s="135"/>
      <c r="AY72" s="135"/>
      <c r="AZ72" s="135"/>
      <c r="BA72" s="135"/>
      <c r="BB72" s="135">
        <f>F72+J72+N72+R72+V72+Z72+AD72+AH72+AL72+AP72</f>
        <v>0</v>
      </c>
      <c r="BC72" s="135"/>
      <c r="BD72" s="135"/>
      <c r="BE72" s="135">
        <f>G72+K72+O72+S72+W72+AA72+AE72+AI72+AM72+AQ72</f>
        <v>0</v>
      </c>
      <c r="BF72" s="135">
        <f>E72+BB72-BE72</f>
        <v>7313026000</v>
      </c>
      <c r="BG72" s="137">
        <v>7183402363</v>
      </c>
      <c r="BH72" s="131">
        <f t="shared" si="11"/>
        <v>-129623637</v>
      </c>
    </row>
    <row r="73" spans="1:62" s="3" customFormat="1" ht="15.75" thickBot="1" x14ac:dyDescent="0.3">
      <c r="A73" s="8" t="s">
        <v>144</v>
      </c>
      <c r="B73" s="77" t="s">
        <v>145</v>
      </c>
      <c r="C73" s="7"/>
      <c r="D73" s="159"/>
      <c r="E73" s="132">
        <f>SUM(E74:E75)</f>
        <v>384491275</v>
      </c>
      <c r="F73" s="132">
        <f t="shared" ref="F73:BA73" si="82">F74+F75</f>
        <v>0</v>
      </c>
      <c r="G73" s="132">
        <f t="shared" si="82"/>
        <v>0</v>
      </c>
      <c r="H73" s="132">
        <f t="shared" si="82"/>
        <v>384491275</v>
      </c>
      <c r="I73" s="132">
        <f t="shared" si="82"/>
        <v>5061377</v>
      </c>
      <c r="J73" s="132">
        <f t="shared" si="82"/>
        <v>0</v>
      </c>
      <c r="K73" s="132">
        <f t="shared" si="82"/>
        <v>0</v>
      </c>
      <c r="L73" s="132">
        <f t="shared" si="82"/>
        <v>384491275</v>
      </c>
      <c r="M73" s="132">
        <f t="shared" si="82"/>
        <v>29331551</v>
      </c>
      <c r="N73" s="132">
        <f t="shared" si="82"/>
        <v>0</v>
      </c>
      <c r="O73" s="132">
        <f t="shared" si="82"/>
        <v>0</v>
      </c>
      <c r="P73" s="132">
        <f t="shared" si="82"/>
        <v>384491275</v>
      </c>
      <c r="Q73" s="132">
        <f t="shared" si="82"/>
        <v>62136382</v>
      </c>
      <c r="R73" s="132">
        <f t="shared" si="82"/>
        <v>0</v>
      </c>
      <c r="S73" s="132">
        <f t="shared" si="82"/>
        <v>0</v>
      </c>
      <c r="T73" s="132">
        <f t="shared" si="82"/>
        <v>384491275</v>
      </c>
      <c r="U73" s="132">
        <f t="shared" si="82"/>
        <v>27171972</v>
      </c>
      <c r="V73" s="132">
        <f t="shared" si="82"/>
        <v>0</v>
      </c>
      <c r="W73" s="132">
        <f t="shared" si="82"/>
        <v>0</v>
      </c>
      <c r="X73" s="132">
        <f t="shared" si="82"/>
        <v>384491275</v>
      </c>
      <c r="Y73" s="132">
        <f t="shared" si="82"/>
        <v>30161539</v>
      </c>
      <c r="Z73" s="132">
        <f t="shared" si="82"/>
        <v>0</v>
      </c>
      <c r="AA73" s="132">
        <f t="shared" si="82"/>
        <v>0</v>
      </c>
      <c r="AB73" s="132">
        <f t="shared" si="82"/>
        <v>384491275</v>
      </c>
      <c r="AC73" s="132">
        <f t="shared" si="82"/>
        <v>21899843</v>
      </c>
      <c r="AD73" s="132">
        <f t="shared" si="82"/>
        <v>0</v>
      </c>
      <c r="AE73" s="132">
        <f t="shared" si="82"/>
        <v>0</v>
      </c>
      <c r="AF73" s="132">
        <f t="shared" si="82"/>
        <v>384491275</v>
      </c>
      <c r="AG73" s="132">
        <f t="shared" si="82"/>
        <v>34253426</v>
      </c>
      <c r="AH73" s="132">
        <f t="shared" si="82"/>
        <v>94722753</v>
      </c>
      <c r="AI73" s="132">
        <f t="shared" si="82"/>
        <v>0</v>
      </c>
      <c r="AJ73" s="132">
        <f t="shared" si="82"/>
        <v>479214028</v>
      </c>
      <c r="AK73" s="132">
        <f t="shared" si="82"/>
        <v>111741285</v>
      </c>
      <c r="AL73" s="132">
        <f t="shared" si="82"/>
        <v>0</v>
      </c>
      <c r="AM73" s="132">
        <f t="shared" si="82"/>
        <v>0</v>
      </c>
      <c r="AN73" s="132">
        <f t="shared" si="82"/>
        <v>479214028</v>
      </c>
      <c r="AO73" s="132">
        <f t="shared" si="82"/>
        <v>54259225</v>
      </c>
      <c r="AP73" s="132">
        <f t="shared" si="82"/>
        <v>0</v>
      </c>
      <c r="AQ73" s="132">
        <f t="shared" si="82"/>
        <v>0</v>
      </c>
      <c r="AR73" s="132">
        <f t="shared" si="82"/>
        <v>479214028</v>
      </c>
      <c r="AS73" s="132">
        <f t="shared" si="82"/>
        <v>28949084</v>
      </c>
      <c r="AT73" s="132">
        <f t="shared" si="82"/>
        <v>0</v>
      </c>
      <c r="AU73" s="132">
        <f t="shared" si="82"/>
        <v>0</v>
      </c>
      <c r="AV73" s="132">
        <f t="shared" si="82"/>
        <v>0</v>
      </c>
      <c r="AW73" s="132">
        <f t="shared" si="82"/>
        <v>0</v>
      </c>
      <c r="AX73" s="132">
        <f t="shared" si="82"/>
        <v>0</v>
      </c>
      <c r="AY73" s="132">
        <f t="shared" si="82"/>
        <v>0</v>
      </c>
      <c r="AZ73" s="132">
        <f t="shared" si="82"/>
        <v>0</v>
      </c>
      <c r="BA73" s="132">
        <f t="shared" si="82"/>
        <v>0</v>
      </c>
      <c r="BB73" s="132">
        <f t="shared" ref="BB73:BE73" si="83">SUM(BB74:BB75)</f>
        <v>155112772</v>
      </c>
      <c r="BC73" s="132">
        <f t="shared" si="83"/>
        <v>0</v>
      </c>
      <c r="BD73" s="132">
        <f t="shared" si="83"/>
        <v>0</v>
      </c>
      <c r="BE73" s="132">
        <f t="shared" si="83"/>
        <v>0</v>
      </c>
      <c r="BF73" s="129">
        <f t="shared" si="76"/>
        <v>539604047</v>
      </c>
      <c r="BG73" s="132">
        <f t="shared" ref="BG73" si="84">SUM(BG74:BG75)</f>
        <v>516818734</v>
      </c>
      <c r="BH73" s="132">
        <f t="shared" ref="BH73" si="85">SUM(BH74:BH75)</f>
        <v>-22785313</v>
      </c>
      <c r="BI73" s="5"/>
      <c r="BJ73" s="5"/>
    </row>
    <row r="74" spans="1:62" ht="51.75" thickBot="1" x14ac:dyDescent="0.25">
      <c r="A74" s="18" t="s">
        <v>146</v>
      </c>
      <c r="B74" s="78" t="s">
        <v>147</v>
      </c>
      <c r="C74" s="26">
        <v>11</v>
      </c>
      <c r="D74" s="158" t="s">
        <v>148</v>
      </c>
      <c r="E74" s="133">
        <v>349991174</v>
      </c>
      <c r="F74" s="134">
        <v>0</v>
      </c>
      <c r="G74" s="135">
        <v>0</v>
      </c>
      <c r="H74" s="135">
        <v>349991174</v>
      </c>
      <c r="I74" s="135">
        <v>5061377</v>
      </c>
      <c r="J74" s="135">
        <v>0</v>
      </c>
      <c r="K74" s="135">
        <v>0</v>
      </c>
      <c r="L74" s="135">
        <f>H74+J74-K74</f>
        <v>349991174</v>
      </c>
      <c r="M74" s="135">
        <v>29331551</v>
      </c>
      <c r="N74" s="135">
        <v>0</v>
      </c>
      <c r="O74" s="135">
        <v>0</v>
      </c>
      <c r="P74" s="135">
        <v>349991174</v>
      </c>
      <c r="Q74" s="135">
        <v>59263848</v>
      </c>
      <c r="R74" s="136">
        <v>0</v>
      </c>
      <c r="S74" s="136">
        <v>0</v>
      </c>
      <c r="T74" s="135">
        <f>P74+R74-S74</f>
        <v>349991174</v>
      </c>
      <c r="U74" s="136">
        <v>0</v>
      </c>
      <c r="V74" s="136">
        <v>0</v>
      </c>
      <c r="W74" s="136">
        <v>0</v>
      </c>
      <c r="X74" s="135">
        <f>T74+V74-W74</f>
        <v>349991174</v>
      </c>
      <c r="Y74" s="135">
        <v>30161539</v>
      </c>
      <c r="Z74" s="135">
        <v>0</v>
      </c>
      <c r="AA74" s="135">
        <v>0</v>
      </c>
      <c r="AB74" s="135">
        <f>X74+Z74-AA74</f>
        <v>349991174</v>
      </c>
      <c r="AC74" s="135">
        <v>21899843</v>
      </c>
      <c r="AD74" s="135">
        <v>0</v>
      </c>
      <c r="AE74" s="135">
        <v>0</v>
      </c>
      <c r="AF74" s="135">
        <f>AB74+AD74-AE74</f>
        <v>349991174</v>
      </c>
      <c r="AG74" s="135">
        <v>34253426</v>
      </c>
      <c r="AH74" s="135">
        <v>94722753</v>
      </c>
      <c r="AI74" s="135">
        <v>0</v>
      </c>
      <c r="AJ74" s="135">
        <f>AF74+AH74-AI74</f>
        <v>444713927</v>
      </c>
      <c r="AK74" s="135">
        <v>111741285</v>
      </c>
      <c r="AL74" s="135">
        <v>0</v>
      </c>
      <c r="AM74" s="135">
        <v>0</v>
      </c>
      <c r="AN74" s="135">
        <f>AJ74+AL74-AM74</f>
        <v>444713927</v>
      </c>
      <c r="AO74" s="135">
        <v>28722184</v>
      </c>
      <c r="AP74" s="136">
        <v>0</v>
      </c>
      <c r="AQ74" s="136">
        <v>0</v>
      </c>
      <c r="AR74" s="135">
        <f>AN74+AP74-AQ74</f>
        <v>444713927</v>
      </c>
      <c r="AS74" s="135">
        <v>28949084</v>
      </c>
      <c r="AT74" s="135"/>
      <c r="AU74" s="135"/>
      <c r="AV74" s="135"/>
      <c r="AW74" s="135"/>
      <c r="AX74" s="135"/>
      <c r="AY74" s="135"/>
      <c r="AZ74" s="135"/>
      <c r="BA74" s="135"/>
      <c r="BB74" s="135">
        <v>155112772</v>
      </c>
      <c r="BC74" s="135"/>
      <c r="BD74" s="135"/>
      <c r="BE74" s="135">
        <f>G74+K74+O74+S74+W74+AA74+AE74+AI74+AM74+AQ74</f>
        <v>0</v>
      </c>
      <c r="BF74" s="135">
        <f>E74+BB74-BE74</f>
        <v>505103946</v>
      </c>
      <c r="BG74" s="137">
        <v>482318633</v>
      </c>
      <c r="BH74" s="131">
        <f t="shared" si="11"/>
        <v>-22785313</v>
      </c>
    </row>
    <row r="75" spans="1:62" ht="51.75" thickBot="1" x14ac:dyDescent="0.25">
      <c r="A75" s="18" t="s">
        <v>149</v>
      </c>
      <c r="B75" s="78" t="s">
        <v>150</v>
      </c>
      <c r="C75" s="26">
        <v>31</v>
      </c>
      <c r="D75" s="158" t="s">
        <v>151</v>
      </c>
      <c r="E75" s="133">
        <v>34500101</v>
      </c>
      <c r="F75" s="134">
        <v>0</v>
      </c>
      <c r="G75" s="135">
        <v>0</v>
      </c>
      <c r="H75" s="135">
        <v>34500101</v>
      </c>
      <c r="I75" s="135">
        <v>0</v>
      </c>
      <c r="J75" s="135">
        <v>0</v>
      </c>
      <c r="K75" s="135">
        <v>0</v>
      </c>
      <c r="L75" s="135">
        <f>H75+J75-K75</f>
        <v>34500101</v>
      </c>
      <c r="M75" s="135">
        <v>0</v>
      </c>
      <c r="N75" s="135">
        <v>0</v>
      </c>
      <c r="O75" s="135">
        <v>0</v>
      </c>
      <c r="P75" s="135">
        <v>34500101</v>
      </c>
      <c r="Q75" s="135">
        <v>2872534</v>
      </c>
      <c r="R75" s="136">
        <v>0</v>
      </c>
      <c r="S75" s="136">
        <v>0</v>
      </c>
      <c r="T75" s="135">
        <f>P75+R75-S75</f>
        <v>34500101</v>
      </c>
      <c r="U75" s="136">
        <v>27171972</v>
      </c>
      <c r="V75" s="136">
        <v>0</v>
      </c>
      <c r="W75" s="136">
        <v>0</v>
      </c>
      <c r="X75" s="135">
        <f>T75+V75-W75</f>
        <v>34500101</v>
      </c>
      <c r="Y75" s="135">
        <v>0</v>
      </c>
      <c r="Z75" s="135">
        <v>0</v>
      </c>
      <c r="AA75" s="135">
        <v>0</v>
      </c>
      <c r="AB75" s="135">
        <f>X75+Z75-AA75</f>
        <v>34500101</v>
      </c>
      <c r="AC75" s="135">
        <v>0</v>
      </c>
      <c r="AD75" s="135">
        <v>0</v>
      </c>
      <c r="AE75" s="135">
        <v>0</v>
      </c>
      <c r="AF75" s="135">
        <f>AB75+AD75-AE75</f>
        <v>34500101</v>
      </c>
      <c r="AG75" s="135">
        <v>0</v>
      </c>
      <c r="AH75" s="135">
        <v>0</v>
      </c>
      <c r="AI75" s="135">
        <v>0</v>
      </c>
      <c r="AJ75" s="135">
        <f>AF75+AH75-AI75</f>
        <v>34500101</v>
      </c>
      <c r="AK75" s="135">
        <v>0</v>
      </c>
      <c r="AL75" s="135">
        <v>0</v>
      </c>
      <c r="AM75" s="135">
        <v>0</v>
      </c>
      <c r="AN75" s="135">
        <f>AJ75+AL75-AM75</f>
        <v>34500101</v>
      </c>
      <c r="AO75" s="135">
        <v>25537041</v>
      </c>
      <c r="AP75" s="136">
        <v>0</v>
      </c>
      <c r="AQ75" s="136">
        <v>0</v>
      </c>
      <c r="AR75" s="135">
        <f>AN75+AP75-AQ75</f>
        <v>34500101</v>
      </c>
      <c r="AS75" s="135">
        <v>0</v>
      </c>
      <c r="AT75" s="135"/>
      <c r="AU75" s="135"/>
      <c r="AV75" s="135"/>
      <c r="AW75" s="135"/>
      <c r="AX75" s="135"/>
      <c r="AY75" s="135"/>
      <c r="AZ75" s="135"/>
      <c r="BA75" s="135"/>
      <c r="BB75" s="135">
        <f>F75+J75+N75+R75+V75+Z75+AD75+AH75+AL75+AP75</f>
        <v>0</v>
      </c>
      <c r="BC75" s="135"/>
      <c r="BD75" s="135"/>
      <c r="BE75" s="135">
        <f>G75+K75+O75+S75+W75+AA75+AE75+AI75+AM75+AQ75</f>
        <v>0</v>
      </c>
      <c r="BF75" s="135">
        <f>E75+BB75-BE75</f>
        <v>34500101</v>
      </c>
      <c r="BG75" s="137">
        <v>34500101</v>
      </c>
      <c r="BH75" s="131">
        <f t="shared" si="11"/>
        <v>0</v>
      </c>
    </row>
    <row r="76" spans="1:62" ht="39" thickBot="1" x14ac:dyDescent="0.25">
      <c r="A76" s="18" t="s">
        <v>152</v>
      </c>
      <c r="B76" s="78" t="s">
        <v>153</v>
      </c>
      <c r="C76" s="26">
        <v>33</v>
      </c>
      <c r="D76" s="158" t="s">
        <v>154</v>
      </c>
      <c r="E76" s="133">
        <v>0</v>
      </c>
      <c r="F76" s="134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f>H76+J76-K76</f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122941279</v>
      </c>
      <c r="R76" s="136">
        <v>0</v>
      </c>
      <c r="S76" s="136">
        <v>0</v>
      </c>
      <c r="T76" s="135">
        <f>P76+R76-S76</f>
        <v>0</v>
      </c>
      <c r="U76" s="136">
        <v>0</v>
      </c>
      <c r="V76" s="136">
        <v>0</v>
      </c>
      <c r="W76" s="136">
        <v>0</v>
      </c>
      <c r="X76" s="135">
        <f>T76+V76-W76</f>
        <v>0</v>
      </c>
      <c r="Y76" s="135">
        <v>0</v>
      </c>
      <c r="Z76" s="135">
        <v>0</v>
      </c>
      <c r="AA76" s="135">
        <v>0</v>
      </c>
      <c r="AB76" s="135">
        <f>X76+Z76-AA76</f>
        <v>0</v>
      </c>
      <c r="AC76" s="135">
        <v>0</v>
      </c>
      <c r="AD76" s="135">
        <v>0</v>
      </c>
      <c r="AE76" s="135">
        <v>0</v>
      </c>
      <c r="AF76" s="135">
        <f>AB76+AD76-AE76</f>
        <v>0</v>
      </c>
      <c r="AG76" s="135">
        <v>0</v>
      </c>
      <c r="AH76" s="135">
        <v>0</v>
      </c>
      <c r="AI76" s="135">
        <v>0</v>
      </c>
      <c r="AJ76" s="135">
        <f>AF76+AH76-AI76</f>
        <v>0</v>
      </c>
      <c r="AK76" s="135">
        <v>41903365.549999997</v>
      </c>
      <c r="AL76" s="135">
        <v>0</v>
      </c>
      <c r="AM76" s="135">
        <v>0</v>
      </c>
      <c r="AN76" s="135">
        <f>AJ76+AL76-AM76</f>
        <v>0</v>
      </c>
      <c r="AO76" s="135">
        <v>9777821</v>
      </c>
      <c r="AP76" s="136">
        <v>0</v>
      </c>
      <c r="AQ76" s="136">
        <v>0</v>
      </c>
      <c r="AR76" s="135">
        <f>AN76+AP76-AQ76</f>
        <v>0</v>
      </c>
      <c r="AS76" s="135">
        <v>58606374.189999998</v>
      </c>
      <c r="AT76" s="135"/>
      <c r="AU76" s="135"/>
      <c r="AV76" s="135"/>
      <c r="AW76" s="135"/>
      <c r="AX76" s="135"/>
      <c r="AY76" s="135"/>
      <c r="AZ76" s="135"/>
      <c r="BA76" s="135"/>
      <c r="BB76" s="135">
        <f>F76+J76+N76+R76+V76+Z76+AD76+AH76+AL76+AP76</f>
        <v>0</v>
      </c>
      <c r="BC76" s="135"/>
      <c r="BD76" s="135"/>
      <c r="BE76" s="135">
        <f>G76+K76+O76+S76+W76+AA76+AE76+AI76+AM76+AQ76</f>
        <v>0</v>
      </c>
      <c r="BF76" s="135">
        <f>E76+BB76-BE76</f>
        <v>0</v>
      </c>
      <c r="BG76" s="137">
        <v>436801690.61000001</v>
      </c>
      <c r="BH76" s="131">
        <f t="shared" si="11"/>
        <v>436801690.61000001</v>
      </c>
    </row>
    <row r="77" spans="1:62" s="3" customFormat="1" ht="15.75" thickBot="1" x14ac:dyDescent="0.3">
      <c r="A77" s="8" t="s">
        <v>155</v>
      </c>
      <c r="B77" s="77" t="s">
        <v>156</v>
      </c>
      <c r="C77" s="7"/>
      <c r="D77" s="159"/>
      <c r="E77" s="132">
        <f>E78</f>
        <v>172379219000</v>
      </c>
      <c r="F77" s="132">
        <f t="shared" ref="F77:BG77" si="86">F78</f>
        <v>5228000000</v>
      </c>
      <c r="G77" s="132">
        <f t="shared" si="86"/>
        <v>0</v>
      </c>
      <c r="H77" s="132">
        <f t="shared" si="86"/>
        <v>177607219000</v>
      </c>
      <c r="I77" s="132">
        <f t="shared" si="86"/>
        <v>14437135723</v>
      </c>
      <c r="J77" s="132">
        <f t="shared" si="86"/>
        <v>0</v>
      </c>
      <c r="K77" s="132">
        <f t="shared" si="86"/>
        <v>0</v>
      </c>
      <c r="L77" s="132">
        <f t="shared" si="86"/>
        <v>177607219000</v>
      </c>
      <c r="M77" s="132">
        <f t="shared" si="86"/>
        <v>15954311978</v>
      </c>
      <c r="N77" s="132">
        <f t="shared" si="86"/>
        <v>554046355</v>
      </c>
      <c r="O77" s="132">
        <f t="shared" si="86"/>
        <v>305059127</v>
      </c>
      <c r="P77" s="132">
        <f t="shared" si="86"/>
        <v>177856206228</v>
      </c>
      <c r="Q77" s="132">
        <f t="shared" si="86"/>
        <v>21606420338</v>
      </c>
      <c r="R77" s="132">
        <f t="shared" si="86"/>
        <v>17496200378</v>
      </c>
      <c r="S77" s="132">
        <f t="shared" si="86"/>
        <v>0</v>
      </c>
      <c r="T77" s="132">
        <f t="shared" si="86"/>
        <v>195352406606</v>
      </c>
      <c r="U77" s="132">
        <f t="shared" si="86"/>
        <v>16715616248</v>
      </c>
      <c r="V77" s="132">
        <f t="shared" si="86"/>
        <v>403668052</v>
      </c>
      <c r="W77" s="132">
        <f t="shared" si="86"/>
        <v>0</v>
      </c>
      <c r="X77" s="132">
        <f t="shared" si="86"/>
        <v>195756074658</v>
      </c>
      <c r="Y77" s="132">
        <f t="shared" si="86"/>
        <v>18601977473</v>
      </c>
      <c r="Z77" s="132">
        <f t="shared" si="86"/>
        <v>0</v>
      </c>
      <c r="AA77" s="132">
        <f t="shared" si="86"/>
        <v>0</v>
      </c>
      <c r="AB77" s="132">
        <f t="shared" si="86"/>
        <v>195756074658</v>
      </c>
      <c r="AC77" s="132">
        <f t="shared" si="86"/>
        <v>20907398914</v>
      </c>
      <c r="AD77" s="132">
        <f t="shared" si="86"/>
        <v>0</v>
      </c>
      <c r="AE77" s="132">
        <f t="shared" si="86"/>
        <v>0</v>
      </c>
      <c r="AF77" s="132">
        <f t="shared" si="86"/>
        <v>195756074658</v>
      </c>
      <c r="AG77" s="132">
        <f t="shared" si="86"/>
        <v>18614149288.450001</v>
      </c>
      <c r="AH77" s="132">
        <f t="shared" si="86"/>
        <v>637315115</v>
      </c>
      <c r="AI77" s="132">
        <f t="shared" si="86"/>
        <v>0</v>
      </c>
      <c r="AJ77" s="132">
        <f t="shared" si="86"/>
        <v>196393389773</v>
      </c>
      <c r="AK77" s="132">
        <f t="shared" si="86"/>
        <v>26140815721</v>
      </c>
      <c r="AL77" s="132">
        <f t="shared" si="86"/>
        <v>14411061724</v>
      </c>
      <c r="AM77" s="132">
        <f t="shared" si="86"/>
        <v>0</v>
      </c>
      <c r="AN77" s="132">
        <f t="shared" si="86"/>
        <v>210804451497</v>
      </c>
      <c r="AO77" s="132">
        <f t="shared" si="86"/>
        <v>25777526701</v>
      </c>
      <c r="AP77" s="132">
        <f t="shared" si="86"/>
        <v>4000000000</v>
      </c>
      <c r="AQ77" s="132">
        <f t="shared" si="86"/>
        <v>0</v>
      </c>
      <c r="AR77" s="132">
        <f t="shared" si="86"/>
        <v>214804451497</v>
      </c>
      <c r="AS77" s="132">
        <f t="shared" si="86"/>
        <v>19945235585.41</v>
      </c>
      <c r="AT77" s="132">
        <f t="shared" si="86"/>
        <v>0</v>
      </c>
      <c r="AU77" s="132">
        <f t="shared" si="86"/>
        <v>0</v>
      </c>
      <c r="AV77" s="132">
        <f t="shared" si="86"/>
        <v>0</v>
      </c>
      <c r="AW77" s="132">
        <f t="shared" si="86"/>
        <v>0</v>
      </c>
      <c r="AX77" s="132">
        <f t="shared" si="86"/>
        <v>0</v>
      </c>
      <c r="AY77" s="132">
        <f t="shared" si="86"/>
        <v>0</v>
      </c>
      <c r="AZ77" s="132">
        <f t="shared" si="86"/>
        <v>0</v>
      </c>
      <c r="BA77" s="132">
        <f t="shared" si="86"/>
        <v>0</v>
      </c>
      <c r="BB77" s="132">
        <f t="shared" si="86"/>
        <v>42730291624</v>
      </c>
      <c r="BC77" s="132"/>
      <c r="BD77" s="132"/>
      <c r="BE77" s="132">
        <f t="shared" si="86"/>
        <v>305059127</v>
      </c>
      <c r="BF77" s="129">
        <f t="shared" ref="BF77:BF81" si="87">+E77+BB77-BE77</f>
        <v>214804451497</v>
      </c>
      <c r="BG77" s="138">
        <f t="shared" si="86"/>
        <v>232802316755.07001</v>
      </c>
      <c r="BH77" s="98">
        <f t="shared" si="11"/>
        <v>17997865258.070007</v>
      </c>
      <c r="BI77" s="5"/>
      <c r="BJ77" s="5"/>
    </row>
    <row r="78" spans="1:62" s="3" customFormat="1" ht="15.75" thickBot="1" x14ac:dyDescent="0.3">
      <c r="A78" s="8" t="s">
        <v>157</v>
      </c>
      <c r="B78" s="77" t="s">
        <v>140</v>
      </c>
      <c r="C78" s="7"/>
      <c r="D78" s="159"/>
      <c r="E78" s="132">
        <f>E79+E81+E84+E85+E90</f>
        <v>172379219000</v>
      </c>
      <c r="F78" s="132">
        <f t="shared" ref="F78:U78" si="88">F79+F81+F84+F85+F90</f>
        <v>5228000000</v>
      </c>
      <c r="G78" s="132">
        <f t="shared" si="88"/>
        <v>0</v>
      </c>
      <c r="H78" s="132">
        <f t="shared" si="88"/>
        <v>177607219000</v>
      </c>
      <c r="I78" s="132">
        <f t="shared" si="88"/>
        <v>14437135723</v>
      </c>
      <c r="J78" s="132">
        <f t="shared" si="88"/>
        <v>0</v>
      </c>
      <c r="K78" s="132">
        <f t="shared" si="88"/>
        <v>0</v>
      </c>
      <c r="L78" s="132">
        <f t="shared" si="88"/>
        <v>177607219000</v>
      </c>
      <c r="M78" s="132">
        <f t="shared" si="88"/>
        <v>15954311978</v>
      </c>
      <c r="N78" s="132">
        <f t="shared" si="88"/>
        <v>554046355</v>
      </c>
      <c r="O78" s="132">
        <f t="shared" si="88"/>
        <v>305059127</v>
      </c>
      <c r="P78" s="132">
        <f t="shared" si="88"/>
        <v>177856206228</v>
      </c>
      <c r="Q78" s="132">
        <f t="shared" si="88"/>
        <v>21606420338</v>
      </c>
      <c r="R78" s="132">
        <f t="shared" si="88"/>
        <v>17496200378</v>
      </c>
      <c r="S78" s="132">
        <f t="shared" si="88"/>
        <v>0</v>
      </c>
      <c r="T78" s="132">
        <f t="shared" si="88"/>
        <v>195352406606</v>
      </c>
      <c r="U78" s="132">
        <f t="shared" si="88"/>
        <v>16715616248</v>
      </c>
      <c r="V78" s="132">
        <f t="shared" ref="V78:AW78" si="89">V79+V81+V84+V85+V90</f>
        <v>403668052</v>
      </c>
      <c r="W78" s="132">
        <f t="shared" si="89"/>
        <v>0</v>
      </c>
      <c r="X78" s="132">
        <f t="shared" si="89"/>
        <v>195756074658</v>
      </c>
      <c r="Y78" s="132">
        <f t="shared" si="89"/>
        <v>18601977473</v>
      </c>
      <c r="Z78" s="132">
        <f t="shared" si="89"/>
        <v>0</v>
      </c>
      <c r="AA78" s="132">
        <f t="shared" si="89"/>
        <v>0</v>
      </c>
      <c r="AB78" s="132">
        <f t="shared" si="89"/>
        <v>195756074658</v>
      </c>
      <c r="AC78" s="132">
        <f t="shared" si="89"/>
        <v>20907398914</v>
      </c>
      <c r="AD78" s="132">
        <f t="shared" si="89"/>
        <v>0</v>
      </c>
      <c r="AE78" s="132">
        <f t="shared" si="89"/>
        <v>0</v>
      </c>
      <c r="AF78" s="132">
        <f t="shared" si="89"/>
        <v>195756074658</v>
      </c>
      <c r="AG78" s="132">
        <f t="shared" si="89"/>
        <v>18614149288.450001</v>
      </c>
      <c r="AH78" s="132">
        <f t="shared" si="89"/>
        <v>637315115</v>
      </c>
      <c r="AI78" s="132">
        <f t="shared" si="89"/>
        <v>0</v>
      </c>
      <c r="AJ78" s="132">
        <f t="shared" si="89"/>
        <v>196393389773</v>
      </c>
      <c r="AK78" s="132">
        <f t="shared" ref="AK78:AT78" si="90">AK79+AK81+AK84+AK85+AK90</f>
        <v>26140815721</v>
      </c>
      <c r="AL78" s="132">
        <f t="shared" si="90"/>
        <v>14411061724</v>
      </c>
      <c r="AM78" s="132">
        <f t="shared" si="90"/>
        <v>0</v>
      </c>
      <c r="AN78" s="132">
        <f t="shared" si="90"/>
        <v>210804451497</v>
      </c>
      <c r="AO78" s="132">
        <f t="shared" si="90"/>
        <v>25777526701</v>
      </c>
      <c r="AP78" s="132">
        <f t="shared" si="90"/>
        <v>4000000000</v>
      </c>
      <c r="AQ78" s="132">
        <f t="shared" si="90"/>
        <v>0</v>
      </c>
      <c r="AR78" s="132">
        <f t="shared" si="90"/>
        <v>214804451497</v>
      </c>
      <c r="AS78" s="132">
        <f t="shared" si="90"/>
        <v>19945235585.41</v>
      </c>
      <c r="AT78" s="132">
        <f t="shared" si="90"/>
        <v>0</v>
      </c>
      <c r="AU78" s="132">
        <f t="shared" si="89"/>
        <v>0</v>
      </c>
      <c r="AV78" s="132">
        <f t="shared" si="89"/>
        <v>0</v>
      </c>
      <c r="AW78" s="132">
        <f t="shared" si="89"/>
        <v>0</v>
      </c>
      <c r="AX78" s="132">
        <f t="shared" ref="AX78:BG78" si="91">AX79+AX81+AX84+AX85+AX90</f>
        <v>0</v>
      </c>
      <c r="AY78" s="132">
        <f t="shared" si="91"/>
        <v>0</v>
      </c>
      <c r="AZ78" s="132">
        <f t="shared" si="91"/>
        <v>0</v>
      </c>
      <c r="BA78" s="132">
        <f t="shared" si="91"/>
        <v>0</v>
      </c>
      <c r="BB78" s="132">
        <f t="shared" si="91"/>
        <v>42730291624</v>
      </c>
      <c r="BC78" s="132"/>
      <c r="BD78" s="132"/>
      <c r="BE78" s="132">
        <f t="shared" si="91"/>
        <v>305059127</v>
      </c>
      <c r="BF78" s="129">
        <f t="shared" si="87"/>
        <v>214804451497</v>
      </c>
      <c r="BG78" s="138">
        <f t="shared" si="91"/>
        <v>232802316755.07001</v>
      </c>
      <c r="BH78" s="98">
        <f t="shared" si="11"/>
        <v>17997865258.070007</v>
      </c>
      <c r="BI78" s="5"/>
      <c r="BJ78" s="5"/>
    </row>
    <row r="79" spans="1:62" s="3" customFormat="1" ht="15.75" thickBot="1" x14ac:dyDescent="0.3">
      <c r="A79" s="8" t="s">
        <v>158</v>
      </c>
      <c r="B79" s="77" t="s">
        <v>159</v>
      </c>
      <c r="C79" s="7"/>
      <c r="D79" s="159"/>
      <c r="E79" s="132">
        <f>E80</f>
        <v>5242942600</v>
      </c>
      <c r="F79" s="132">
        <f t="shared" ref="F79:BG79" si="92">F80</f>
        <v>0</v>
      </c>
      <c r="G79" s="132">
        <f t="shared" si="92"/>
        <v>0</v>
      </c>
      <c r="H79" s="132">
        <f t="shared" si="92"/>
        <v>5242942600</v>
      </c>
      <c r="I79" s="132">
        <f t="shared" si="92"/>
        <v>0</v>
      </c>
      <c r="J79" s="132">
        <f t="shared" si="92"/>
        <v>0</v>
      </c>
      <c r="K79" s="132">
        <f t="shared" si="92"/>
        <v>0</v>
      </c>
      <c r="L79" s="132">
        <f t="shared" si="92"/>
        <v>5242942600</v>
      </c>
      <c r="M79" s="132">
        <f t="shared" si="92"/>
        <v>66316560</v>
      </c>
      <c r="N79" s="132">
        <f t="shared" si="92"/>
        <v>0</v>
      </c>
      <c r="O79" s="132">
        <f t="shared" si="92"/>
        <v>305059127</v>
      </c>
      <c r="P79" s="132">
        <f t="shared" si="92"/>
        <v>4937883473</v>
      </c>
      <c r="Q79" s="132">
        <f t="shared" si="92"/>
        <v>144104270</v>
      </c>
      <c r="R79" s="132">
        <f t="shared" si="92"/>
        <v>425218378</v>
      </c>
      <c r="S79" s="132">
        <f t="shared" si="92"/>
        <v>0</v>
      </c>
      <c r="T79" s="132">
        <f t="shared" si="92"/>
        <v>5363101851</v>
      </c>
      <c r="U79" s="132">
        <f t="shared" si="92"/>
        <v>1561493042</v>
      </c>
      <c r="V79" s="132">
        <f t="shared" si="92"/>
        <v>0</v>
      </c>
      <c r="W79" s="132">
        <f t="shared" si="92"/>
        <v>0</v>
      </c>
      <c r="X79" s="132">
        <f t="shared" si="92"/>
        <v>5363101851</v>
      </c>
      <c r="Y79" s="132">
        <f t="shared" si="92"/>
        <v>72052135</v>
      </c>
      <c r="Z79" s="132">
        <f t="shared" si="92"/>
        <v>0</v>
      </c>
      <c r="AA79" s="132">
        <f t="shared" si="92"/>
        <v>0</v>
      </c>
      <c r="AB79" s="132">
        <f t="shared" si="92"/>
        <v>5363101851</v>
      </c>
      <c r="AC79" s="132">
        <f t="shared" si="92"/>
        <v>72052135</v>
      </c>
      <c r="AD79" s="132">
        <f t="shared" si="92"/>
        <v>0</v>
      </c>
      <c r="AE79" s="132">
        <f t="shared" si="92"/>
        <v>0</v>
      </c>
      <c r="AF79" s="132">
        <f t="shared" si="92"/>
        <v>5363101851</v>
      </c>
      <c r="AG79" s="132">
        <f t="shared" si="92"/>
        <v>825744861</v>
      </c>
      <c r="AH79" s="132">
        <f t="shared" si="92"/>
        <v>0</v>
      </c>
      <c r="AI79" s="132">
        <f t="shared" si="92"/>
        <v>0</v>
      </c>
      <c r="AJ79" s="132">
        <f t="shared" si="92"/>
        <v>5363101851</v>
      </c>
      <c r="AK79" s="132">
        <f t="shared" si="92"/>
        <v>0</v>
      </c>
      <c r="AL79" s="132">
        <f t="shared" si="92"/>
        <v>0</v>
      </c>
      <c r="AM79" s="132">
        <f t="shared" si="92"/>
        <v>0</v>
      </c>
      <c r="AN79" s="132">
        <f t="shared" si="92"/>
        <v>5363101851</v>
      </c>
      <c r="AO79" s="132">
        <f t="shared" si="92"/>
        <v>825744861</v>
      </c>
      <c r="AP79" s="132">
        <f t="shared" si="92"/>
        <v>0</v>
      </c>
      <c r="AQ79" s="132">
        <f t="shared" si="92"/>
        <v>0</v>
      </c>
      <c r="AR79" s="132">
        <f t="shared" si="92"/>
        <v>5363101851</v>
      </c>
      <c r="AS79" s="132">
        <f t="shared" si="92"/>
        <v>448898498</v>
      </c>
      <c r="AT79" s="132">
        <f t="shared" si="92"/>
        <v>0</v>
      </c>
      <c r="AU79" s="132">
        <f t="shared" si="92"/>
        <v>0</v>
      </c>
      <c r="AV79" s="132">
        <f t="shared" si="92"/>
        <v>0</v>
      </c>
      <c r="AW79" s="132">
        <f t="shared" si="92"/>
        <v>0</v>
      </c>
      <c r="AX79" s="132">
        <f t="shared" si="92"/>
        <v>0</v>
      </c>
      <c r="AY79" s="132">
        <f t="shared" si="92"/>
        <v>0</v>
      </c>
      <c r="AZ79" s="132">
        <f t="shared" si="92"/>
        <v>0</v>
      </c>
      <c r="BA79" s="132">
        <f t="shared" si="92"/>
        <v>0</v>
      </c>
      <c r="BB79" s="132">
        <f t="shared" si="92"/>
        <v>425218378</v>
      </c>
      <c r="BC79" s="132"/>
      <c r="BD79" s="132"/>
      <c r="BE79" s="132">
        <f t="shared" si="92"/>
        <v>305059127</v>
      </c>
      <c r="BF79" s="129">
        <f t="shared" si="87"/>
        <v>5363101851</v>
      </c>
      <c r="BG79" s="138">
        <f t="shared" si="92"/>
        <v>5363101851</v>
      </c>
      <c r="BH79" s="98">
        <f t="shared" si="11"/>
        <v>0</v>
      </c>
      <c r="BI79" s="5"/>
      <c r="BJ79" s="5"/>
    </row>
    <row r="80" spans="1:62" ht="39" thickBot="1" x14ac:dyDescent="0.25">
      <c r="A80" s="18" t="s">
        <v>160</v>
      </c>
      <c r="B80" s="78" t="s">
        <v>161</v>
      </c>
      <c r="C80" s="26">
        <v>45</v>
      </c>
      <c r="D80" s="158" t="s">
        <v>162</v>
      </c>
      <c r="E80" s="133">
        <v>5242942600</v>
      </c>
      <c r="F80" s="134">
        <v>0</v>
      </c>
      <c r="G80" s="135">
        <v>0</v>
      </c>
      <c r="H80" s="135">
        <v>5242942600</v>
      </c>
      <c r="I80" s="135">
        <v>0</v>
      </c>
      <c r="J80" s="135">
        <v>0</v>
      </c>
      <c r="K80" s="135">
        <v>0</v>
      </c>
      <c r="L80" s="135">
        <f>H80+J80-K80</f>
        <v>5242942600</v>
      </c>
      <c r="M80" s="135">
        <v>66316560</v>
      </c>
      <c r="N80" s="135">
        <v>0</v>
      </c>
      <c r="O80" s="135">
        <v>305059127</v>
      </c>
      <c r="P80" s="135">
        <f>L80+N80-O80</f>
        <v>4937883473</v>
      </c>
      <c r="Q80" s="135">
        <v>144104270</v>
      </c>
      <c r="R80" s="136">
        <v>425218378</v>
      </c>
      <c r="S80" s="136">
        <v>0</v>
      </c>
      <c r="T80" s="135">
        <f>P80+R80-S80</f>
        <v>5363101851</v>
      </c>
      <c r="U80" s="136">
        <v>1561493042</v>
      </c>
      <c r="V80" s="136">
        <v>0</v>
      </c>
      <c r="W80" s="136">
        <v>0</v>
      </c>
      <c r="X80" s="135">
        <f>T80+V80-W80</f>
        <v>5363101851</v>
      </c>
      <c r="Y80" s="135">
        <v>72052135</v>
      </c>
      <c r="Z80" s="135">
        <v>0</v>
      </c>
      <c r="AA80" s="135">
        <v>0</v>
      </c>
      <c r="AB80" s="135">
        <f>X80+Z80-AA80</f>
        <v>5363101851</v>
      </c>
      <c r="AC80" s="135">
        <v>72052135</v>
      </c>
      <c r="AD80" s="135">
        <v>0</v>
      </c>
      <c r="AE80" s="135">
        <v>0</v>
      </c>
      <c r="AF80" s="135">
        <f>AB80+AD80-AE80</f>
        <v>5363101851</v>
      </c>
      <c r="AG80" s="135">
        <v>825744861</v>
      </c>
      <c r="AH80" s="135">
        <v>0</v>
      </c>
      <c r="AI80" s="135">
        <v>0</v>
      </c>
      <c r="AJ80" s="135">
        <f>AF80+AH80-AI80</f>
        <v>5363101851</v>
      </c>
      <c r="AK80" s="135">
        <v>0</v>
      </c>
      <c r="AL80" s="135">
        <v>0</v>
      </c>
      <c r="AM80" s="135">
        <v>0</v>
      </c>
      <c r="AN80" s="135">
        <f>AJ80+AL80-AM80</f>
        <v>5363101851</v>
      </c>
      <c r="AO80" s="135">
        <v>825744861</v>
      </c>
      <c r="AP80" s="136">
        <v>0</v>
      </c>
      <c r="AQ80" s="136">
        <v>0</v>
      </c>
      <c r="AR80" s="135">
        <f>AN80+AP80-AQ80</f>
        <v>5363101851</v>
      </c>
      <c r="AS80" s="135">
        <v>448898498</v>
      </c>
      <c r="AT80" s="135"/>
      <c r="AU80" s="135"/>
      <c r="AV80" s="135"/>
      <c r="AW80" s="135"/>
      <c r="AX80" s="135"/>
      <c r="AY80" s="135"/>
      <c r="AZ80" s="135"/>
      <c r="BA80" s="135"/>
      <c r="BB80" s="135">
        <f>F80+J80+N80+R80+V80+Z80+AD80+AH80+AL80+AP80</f>
        <v>425218378</v>
      </c>
      <c r="BC80" s="135"/>
      <c r="BD80" s="135"/>
      <c r="BE80" s="135">
        <f>G80+K80+O80+S80+W80+AA80+AE80+AI80+AM80+AQ80</f>
        <v>305059127</v>
      </c>
      <c r="BF80" s="135">
        <f>E80+BB80-BE80</f>
        <v>5363101851</v>
      </c>
      <c r="BG80" s="137">
        <v>5363101851</v>
      </c>
      <c r="BH80" s="131">
        <f t="shared" si="11"/>
        <v>0</v>
      </c>
    </row>
    <row r="81" spans="1:62" s="3" customFormat="1" ht="15.75" thickBot="1" x14ac:dyDescent="0.3">
      <c r="A81" s="8" t="s">
        <v>163</v>
      </c>
      <c r="B81" s="77" t="s">
        <v>164</v>
      </c>
      <c r="C81" s="7"/>
      <c r="D81" s="159"/>
      <c r="E81" s="132">
        <f>SUM(E82:E83)</f>
        <v>1083912400</v>
      </c>
      <c r="F81" s="132">
        <f t="shared" ref="F81:BA81" si="93">F82+F83</f>
        <v>0</v>
      </c>
      <c r="G81" s="132">
        <f t="shared" si="93"/>
        <v>0</v>
      </c>
      <c r="H81" s="132">
        <f t="shared" si="93"/>
        <v>1083912400</v>
      </c>
      <c r="I81" s="132">
        <f t="shared" si="93"/>
        <v>0</v>
      </c>
      <c r="J81" s="132">
        <f t="shared" si="93"/>
        <v>0</v>
      </c>
      <c r="K81" s="132">
        <f t="shared" si="93"/>
        <v>0</v>
      </c>
      <c r="L81" s="132">
        <f t="shared" si="93"/>
        <v>1083912400</v>
      </c>
      <c r="M81" s="132">
        <f t="shared" si="93"/>
        <v>0</v>
      </c>
      <c r="N81" s="132">
        <f t="shared" si="93"/>
        <v>0</v>
      </c>
      <c r="O81" s="132">
        <f t="shared" si="93"/>
        <v>0</v>
      </c>
      <c r="P81" s="132">
        <f t="shared" si="93"/>
        <v>1083912400</v>
      </c>
      <c r="Q81" s="132">
        <f t="shared" si="93"/>
        <v>0</v>
      </c>
      <c r="R81" s="132">
        <f t="shared" si="93"/>
        <v>0</v>
      </c>
      <c r="S81" s="132">
        <f t="shared" si="93"/>
        <v>0</v>
      </c>
      <c r="T81" s="132">
        <f t="shared" si="93"/>
        <v>1083912400</v>
      </c>
      <c r="U81" s="132">
        <f t="shared" si="93"/>
        <v>0</v>
      </c>
      <c r="V81" s="132">
        <f t="shared" si="93"/>
        <v>102521697</v>
      </c>
      <c r="W81" s="132">
        <f t="shared" si="93"/>
        <v>0</v>
      </c>
      <c r="X81" s="132">
        <f t="shared" si="93"/>
        <v>1186434097</v>
      </c>
      <c r="Y81" s="132">
        <f t="shared" si="93"/>
        <v>1186434097</v>
      </c>
      <c r="Z81" s="132">
        <f t="shared" si="93"/>
        <v>0</v>
      </c>
      <c r="AA81" s="132">
        <f t="shared" si="93"/>
        <v>0</v>
      </c>
      <c r="AB81" s="132">
        <f t="shared" si="93"/>
        <v>1186434097</v>
      </c>
      <c r="AC81" s="132">
        <f t="shared" si="93"/>
        <v>0</v>
      </c>
      <c r="AD81" s="132">
        <f t="shared" si="93"/>
        <v>0</v>
      </c>
      <c r="AE81" s="132">
        <f t="shared" si="93"/>
        <v>0</v>
      </c>
      <c r="AF81" s="132">
        <f t="shared" si="93"/>
        <v>1186434097</v>
      </c>
      <c r="AG81" s="132">
        <f t="shared" si="93"/>
        <v>0</v>
      </c>
      <c r="AH81" s="132">
        <f t="shared" si="93"/>
        <v>0</v>
      </c>
      <c r="AI81" s="132">
        <f t="shared" si="93"/>
        <v>0</v>
      </c>
      <c r="AJ81" s="132">
        <f t="shared" si="93"/>
        <v>1186434097</v>
      </c>
      <c r="AK81" s="132">
        <f t="shared" si="93"/>
        <v>0</v>
      </c>
      <c r="AL81" s="132">
        <f t="shared" si="93"/>
        <v>0</v>
      </c>
      <c r="AM81" s="132">
        <f t="shared" si="93"/>
        <v>0</v>
      </c>
      <c r="AN81" s="132">
        <f t="shared" si="93"/>
        <v>1186434097</v>
      </c>
      <c r="AO81" s="132">
        <f t="shared" si="93"/>
        <v>0</v>
      </c>
      <c r="AP81" s="132">
        <f t="shared" si="93"/>
        <v>0</v>
      </c>
      <c r="AQ81" s="132">
        <f t="shared" si="93"/>
        <v>0</v>
      </c>
      <c r="AR81" s="132">
        <f t="shared" si="93"/>
        <v>1186434097</v>
      </c>
      <c r="AS81" s="132">
        <f t="shared" si="93"/>
        <v>0</v>
      </c>
      <c r="AT81" s="132">
        <f t="shared" si="93"/>
        <v>0</v>
      </c>
      <c r="AU81" s="132">
        <f t="shared" si="93"/>
        <v>0</v>
      </c>
      <c r="AV81" s="132">
        <f t="shared" si="93"/>
        <v>0</v>
      </c>
      <c r="AW81" s="132">
        <f t="shared" si="93"/>
        <v>0</v>
      </c>
      <c r="AX81" s="132">
        <f t="shared" si="93"/>
        <v>0</v>
      </c>
      <c r="AY81" s="132">
        <f t="shared" si="93"/>
        <v>0</v>
      </c>
      <c r="AZ81" s="132">
        <f t="shared" si="93"/>
        <v>0</v>
      </c>
      <c r="BA81" s="132">
        <f t="shared" si="93"/>
        <v>0</v>
      </c>
      <c r="BB81" s="132">
        <f t="shared" ref="BB81:BE81" si="94">SUM(BB82:BB83)</f>
        <v>102521697</v>
      </c>
      <c r="BC81" s="132">
        <f t="shared" si="94"/>
        <v>0</v>
      </c>
      <c r="BD81" s="132">
        <f t="shared" si="94"/>
        <v>0</v>
      </c>
      <c r="BE81" s="132">
        <f t="shared" si="94"/>
        <v>0</v>
      </c>
      <c r="BF81" s="129">
        <f t="shared" si="87"/>
        <v>1186434097</v>
      </c>
      <c r="BG81" s="132">
        <f t="shared" ref="BG81" si="95">SUM(BG82:BG83)</f>
        <v>1186434097</v>
      </c>
      <c r="BH81" s="132">
        <f t="shared" ref="BH81" si="96">SUM(BH82:BH83)</f>
        <v>0</v>
      </c>
      <c r="BI81" s="5"/>
      <c r="BJ81" s="5"/>
    </row>
    <row r="82" spans="1:62" ht="26.25" thickBot="1" x14ac:dyDescent="0.25">
      <c r="A82" s="18" t="s">
        <v>165</v>
      </c>
      <c r="B82" s="78" t="s">
        <v>166</v>
      </c>
      <c r="C82" s="26">
        <v>16</v>
      </c>
      <c r="D82" s="158" t="s">
        <v>167</v>
      </c>
      <c r="E82" s="133">
        <v>541956200</v>
      </c>
      <c r="F82" s="134">
        <v>0</v>
      </c>
      <c r="G82" s="135">
        <v>0</v>
      </c>
      <c r="H82" s="135">
        <v>541956200</v>
      </c>
      <c r="I82" s="135">
        <v>0</v>
      </c>
      <c r="J82" s="135">
        <v>0</v>
      </c>
      <c r="K82" s="135">
        <v>0</v>
      </c>
      <c r="L82" s="135">
        <f>H82+J82-K82</f>
        <v>541956200</v>
      </c>
      <c r="M82" s="135">
        <v>0</v>
      </c>
      <c r="N82" s="135">
        <v>0</v>
      </c>
      <c r="O82" s="135">
        <v>0</v>
      </c>
      <c r="P82" s="135">
        <v>541956200</v>
      </c>
      <c r="Q82" s="135">
        <v>0</v>
      </c>
      <c r="R82" s="136">
        <v>0</v>
      </c>
      <c r="S82" s="136">
        <v>0</v>
      </c>
      <c r="T82" s="135">
        <f>P82+R82-S82</f>
        <v>541956200</v>
      </c>
      <c r="U82" s="136">
        <v>0</v>
      </c>
      <c r="V82" s="136">
        <v>51260848.5</v>
      </c>
      <c r="W82" s="136">
        <v>0</v>
      </c>
      <c r="X82" s="135">
        <f>T82+V82-W82</f>
        <v>593217048.5</v>
      </c>
      <c r="Y82" s="135">
        <v>593217048.5</v>
      </c>
      <c r="Z82" s="135">
        <v>0</v>
      </c>
      <c r="AA82" s="135">
        <v>0</v>
      </c>
      <c r="AB82" s="135">
        <f>X82+Z82-AA82</f>
        <v>593217048.5</v>
      </c>
      <c r="AC82" s="135">
        <v>0</v>
      </c>
      <c r="AD82" s="135">
        <v>0</v>
      </c>
      <c r="AE82" s="135">
        <v>0</v>
      </c>
      <c r="AF82" s="135">
        <f>AB82+AD82-AE82</f>
        <v>593217048.5</v>
      </c>
      <c r="AG82" s="135">
        <v>0</v>
      </c>
      <c r="AH82" s="135">
        <v>0</v>
      </c>
      <c r="AI82" s="135">
        <v>0</v>
      </c>
      <c r="AJ82" s="135">
        <f>AF82+AH82-AI82</f>
        <v>593217048.5</v>
      </c>
      <c r="AK82" s="135">
        <v>0</v>
      </c>
      <c r="AL82" s="135">
        <v>0</v>
      </c>
      <c r="AM82" s="135">
        <v>0</v>
      </c>
      <c r="AN82" s="135">
        <f>AJ82+AL82-AM82</f>
        <v>593217048.5</v>
      </c>
      <c r="AO82" s="135">
        <v>0</v>
      </c>
      <c r="AP82" s="136">
        <v>0</v>
      </c>
      <c r="AQ82" s="136">
        <v>0</v>
      </c>
      <c r="AR82" s="135">
        <f>AN82+AP82-AQ82</f>
        <v>593217048.5</v>
      </c>
      <c r="AS82" s="135">
        <v>0</v>
      </c>
      <c r="AT82" s="135"/>
      <c r="AU82" s="135"/>
      <c r="AV82" s="135"/>
      <c r="AW82" s="135"/>
      <c r="AX82" s="135"/>
      <c r="AY82" s="135"/>
      <c r="AZ82" s="135"/>
      <c r="BA82" s="135"/>
      <c r="BB82" s="135">
        <f>F82+J82+N82+R82+V82+Z82+AD82+AH82+AL82+AP82</f>
        <v>51260848.5</v>
      </c>
      <c r="BC82" s="135"/>
      <c r="BD82" s="135"/>
      <c r="BE82" s="135">
        <f>G82+K82+O82+S82+W82+AA82+AE82+AI82+AM82+AQ82</f>
        <v>0</v>
      </c>
      <c r="BF82" s="135">
        <f>E82+BB82-BE82</f>
        <v>593217048.5</v>
      </c>
      <c r="BG82" s="137">
        <f>I82+M82+Q82+U82+Y82+AC82+AG82+AK82+AO82+AS82</f>
        <v>593217048.5</v>
      </c>
      <c r="BH82" s="131">
        <f t="shared" si="11"/>
        <v>0</v>
      </c>
    </row>
    <row r="83" spans="1:62" ht="26.25" thickBot="1" x14ac:dyDescent="0.25">
      <c r="A83" s="18" t="s">
        <v>168</v>
      </c>
      <c r="B83" s="78" t="s">
        <v>169</v>
      </c>
      <c r="C83" s="26">
        <v>15</v>
      </c>
      <c r="D83" s="158" t="s">
        <v>170</v>
      </c>
      <c r="E83" s="133">
        <v>541956200</v>
      </c>
      <c r="F83" s="134">
        <v>0</v>
      </c>
      <c r="G83" s="135">
        <v>0</v>
      </c>
      <c r="H83" s="135">
        <v>541956200</v>
      </c>
      <c r="I83" s="135">
        <v>0</v>
      </c>
      <c r="J83" s="135">
        <v>0</v>
      </c>
      <c r="K83" s="135">
        <v>0</v>
      </c>
      <c r="L83" s="135">
        <f>H83+J83-K83</f>
        <v>541956200</v>
      </c>
      <c r="M83" s="135">
        <v>0</v>
      </c>
      <c r="N83" s="135">
        <v>0</v>
      </c>
      <c r="O83" s="135">
        <v>0</v>
      </c>
      <c r="P83" s="135">
        <v>541956200</v>
      </c>
      <c r="Q83" s="135">
        <v>0</v>
      </c>
      <c r="R83" s="136">
        <v>0</v>
      </c>
      <c r="S83" s="136">
        <v>0</v>
      </c>
      <c r="T83" s="135">
        <f>P83+R83-S83</f>
        <v>541956200</v>
      </c>
      <c r="U83" s="136">
        <v>0</v>
      </c>
      <c r="V83" s="136">
        <v>51260848.5</v>
      </c>
      <c r="W83" s="136">
        <v>0</v>
      </c>
      <c r="X83" s="135">
        <f>T83+V83-W83</f>
        <v>593217048.5</v>
      </c>
      <c r="Y83" s="135">
        <v>593217048.5</v>
      </c>
      <c r="Z83" s="135">
        <v>0</v>
      </c>
      <c r="AA83" s="135">
        <v>0</v>
      </c>
      <c r="AB83" s="135">
        <f>X83+Z83-AA83</f>
        <v>593217048.5</v>
      </c>
      <c r="AC83" s="135">
        <v>0</v>
      </c>
      <c r="AD83" s="135">
        <v>0</v>
      </c>
      <c r="AE83" s="135">
        <v>0</v>
      </c>
      <c r="AF83" s="135">
        <f>AB83+AD83-AE83</f>
        <v>593217048.5</v>
      </c>
      <c r="AG83" s="135">
        <v>0</v>
      </c>
      <c r="AH83" s="135">
        <v>0</v>
      </c>
      <c r="AI83" s="135">
        <v>0</v>
      </c>
      <c r="AJ83" s="135">
        <f>AF83+AH83-AI83</f>
        <v>593217048.5</v>
      </c>
      <c r="AK83" s="135">
        <v>0</v>
      </c>
      <c r="AL83" s="135">
        <v>0</v>
      </c>
      <c r="AM83" s="135">
        <v>0</v>
      </c>
      <c r="AN83" s="135">
        <f>AJ83+AL83-AM83</f>
        <v>593217048.5</v>
      </c>
      <c r="AO83" s="135">
        <v>0</v>
      </c>
      <c r="AP83" s="136">
        <v>0</v>
      </c>
      <c r="AQ83" s="136">
        <v>0</v>
      </c>
      <c r="AR83" s="135">
        <f>AN83+AP83-AQ83</f>
        <v>593217048.5</v>
      </c>
      <c r="AS83" s="135">
        <v>0</v>
      </c>
      <c r="AT83" s="135"/>
      <c r="AU83" s="135"/>
      <c r="AV83" s="135"/>
      <c r="AW83" s="135"/>
      <c r="AX83" s="135"/>
      <c r="AY83" s="135"/>
      <c r="AZ83" s="135"/>
      <c r="BA83" s="135"/>
      <c r="BB83" s="135">
        <f>F83+J83+N83+R83+V83+Z83+AD83+AH83+AL83+AP83</f>
        <v>51260848.5</v>
      </c>
      <c r="BC83" s="135"/>
      <c r="BD83" s="135"/>
      <c r="BE83" s="135">
        <f>G83+K83+O83+S83+W83+AA83+AE83+AI83+AM83+AQ83</f>
        <v>0</v>
      </c>
      <c r="BF83" s="135">
        <f>E83+BB83-BE83</f>
        <v>593217048.5</v>
      </c>
      <c r="BG83" s="137">
        <f>I83+M83+Q83+U83+Y83+AC83+AG83+AK83+AO83+AS83</f>
        <v>593217048.5</v>
      </c>
      <c r="BH83" s="131">
        <f t="shared" si="11"/>
        <v>0</v>
      </c>
    </row>
    <row r="84" spans="1:62" ht="26.25" thickBot="1" x14ac:dyDescent="0.25">
      <c r="A84" s="18" t="s">
        <v>171</v>
      </c>
      <c r="B84" s="78" t="s">
        <v>172</v>
      </c>
      <c r="C84" s="26">
        <v>30</v>
      </c>
      <c r="D84" s="158" t="s">
        <v>173</v>
      </c>
      <c r="E84" s="133">
        <v>4268930000</v>
      </c>
      <c r="F84" s="134">
        <v>0</v>
      </c>
      <c r="G84" s="135">
        <v>0</v>
      </c>
      <c r="H84" s="135">
        <v>4268930000</v>
      </c>
      <c r="I84" s="135">
        <v>0</v>
      </c>
      <c r="J84" s="135">
        <v>0</v>
      </c>
      <c r="K84" s="135">
        <v>0</v>
      </c>
      <c r="L84" s="135">
        <f>H84+J84-K84</f>
        <v>4268930000</v>
      </c>
      <c r="M84" s="135">
        <v>404314874</v>
      </c>
      <c r="N84" s="135">
        <v>0</v>
      </c>
      <c r="O84" s="135">
        <v>0</v>
      </c>
      <c r="P84" s="135">
        <v>4268930000</v>
      </c>
      <c r="Q84" s="135">
        <v>390267057</v>
      </c>
      <c r="R84" s="136">
        <v>0</v>
      </c>
      <c r="S84" s="136">
        <v>0</v>
      </c>
      <c r="T84" s="135">
        <f>P84+R84-S84</f>
        <v>4268930000</v>
      </c>
      <c r="U84" s="136">
        <v>344792870</v>
      </c>
      <c r="V84" s="136">
        <v>0</v>
      </c>
      <c r="W84" s="136">
        <v>0</v>
      </c>
      <c r="X84" s="135">
        <f>T84+V84-W84</f>
        <v>4268930000</v>
      </c>
      <c r="Y84" s="135">
        <v>381064123</v>
      </c>
      <c r="Z84" s="135">
        <v>0</v>
      </c>
      <c r="AA84" s="135">
        <v>0</v>
      </c>
      <c r="AB84" s="135">
        <f>X84+Z84-AA84</f>
        <v>4268930000</v>
      </c>
      <c r="AC84" s="135">
        <v>357306608</v>
      </c>
      <c r="AD84" s="135">
        <v>0</v>
      </c>
      <c r="AE84" s="135">
        <v>0</v>
      </c>
      <c r="AF84" s="135">
        <f>AB84+AD84-AE84</f>
        <v>4268930000</v>
      </c>
      <c r="AG84" s="135">
        <v>377909437</v>
      </c>
      <c r="AH84" s="135">
        <v>0</v>
      </c>
      <c r="AI84" s="135">
        <v>0</v>
      </c>
      <c r="AJ84" s="135">
        <f>AF84+AH84-AI84</f>
        <v>4268930000</v>
      </c>
      <c r="AK84" s="135">
        <v>397995516</v>
      </c>
      <c r="AL84" s="135">
        <v>0</v>
      </c>
      <c r="AM84" s="135">
        <v>0</v>
      </c>
      <c r="AN84" s="135">
        <f>AJ84+AL84-AM84</f>
        <v>4268930000</v>
      </c>
      <c r="AO84" s="135">
        <v>386323720</v>
      </c>
      <c r="AP84" s="136">
        <v>0</v>
      </c>
      <c r="AQ84" s="136">
        <v>0</v>
      </c>
      <c r="AR84" s="135">
        <f>AN84+AP84-AQ84</f>
        <v>4268930000</v>
      </c>
      <c r="AS84" s="135">
        <v>405793398</v>
      </c>
      <c r="AT84" s="135"/>
      <c r="AU84" s="135"/>
      <c r="AV84" s="135"/>
      <c r="AW84" s="135"/>
      <c r="AX84" s="135"/>
      <c r="AY84" s="135"/>
      <c r="AZ84" s="135"/>
      <c r="BA84" s="135"/>
      <c r="BB84" s="135">
        <f>F84+J84+N84+R84+V84+Z84+AD84+AH84+AL84+AP84</f>
        <v>0</v>
      </c>
      <c r="BC84" s="135"/>
      <c r="BD84" s="135"/>
      <c r="BE84" s="135">
        <f>G84+K84+O84+S84+W84+AA84+AE84+AI84+AM84+AQ84</f>
        <v>0</v>
      </c>
      <c r="BF84" s="135">
        <f>E84+BB84-BE84</f>
        <v>4268930000</v>
      </c>
      <c r="BG84" s="137">
        <v>4273829625</v>
      </c>
      <c r="BH84" s="131">
        <f t="shared" ref="BH84:BH149" si="97">+BG84-BF84</f>
        <v>4899625</v>
      </c>
    </row>
    <row r="85" spans="1:62" s="3" customFormat="1" ht="15.75" thickBot="1" x14ac:dyDescent="0.3">
      <c r="A85" s="8" t="s">
        <v>174</v>
      </c>
      <c r="B85" s="77" t="s">
        <v>175</v>
      </c>
      <c r="C85" s="7"/>
      <c r="D85" s="159"/>
      <c r="E85" s="132">
        <f>SUM(E86:E89)</f>
        <v>161783434000</v>
      </c>
      <c r="F85" s="132">
        <f t="shared" ref="F85:BG85" si="98">SUM(F86:F89)</f>
        <v>0</v>
      </c>
      <c r="G85" s="132">
        <f t="shared" si="98"/>
        <v>0</v>
      </c>
      <c r="H85" s="132">
        <f t="shared" si="98"/>
        <v>161783434000</v>
      </c>
      <c r="I85" s="132">
        <f t="shared" si="98"/>
        <v>14437135723</v>
      </c>
      <c r="J85" s="132">
        <f t="shared" si="98"/>
        <v>0</v>
      </c>
      <c r="K85" s="132">
        <f t="shared" si="98"/>
        <v>0</v>
      </c>
      <c r="L85" s="132">
        <f t="shared" si="98"/>
        <v>161783434000</v>
      </c>
      <c r="M85" s="132">
        <f t="shared" si="98"/>
        <v>15483680544</v>
      </c>
      <c r="N85" s="132">
        <f t="shared" si="98"/>
        <v>0</v>
      </c>
      <c r="O85" s="132">
        <f t="shared" si="98"/>
        <v>0</v>
      </c>
      <c r="P85" s="132">
        <f t="shared" si="98"/>
        <v>161783434000</v>
      </c>
      <c r="Q85" s="132">
        <f t="shared" si="98"/>
        <v>18197649011</v>
      </c>
      <c r="R85" s="132">
        <f t="shared" si="98"/>
        <v>17070982000</v>
      </c>
      <c r="S85" s="132">
        <f t="shared" si="98"/>
        <v>0</v>
      </c>
      <c r="T85" s="132">
        <f t="shared" si="98"/>
        <v>178854416000</v>
      </c>
      <c r="U85" s="132">
        <f t="shared" si="98"/>
        <v>14740330336</v>
      </c>
      <c r="V85" s="132">
        <f t="shared" si="98"/>
        <v>0</v>
      </c>
      <c r="W85" s="132">
        <f t="shared" si="98"/>
        <v>0</v>
      </c>
      <c r="X85" s="132">
        <f t="shared" si="98"/>
        <v>178854416000</v>
      </c>
      <c r="Y85" s="132">
        <f t="shared" si="98"/>
        <v>16751227118</v>
      </c>
      <c r="Z85" s="132">
        <f t="shared" si="98"/>
        <v>0</v>
      </c>
      <c r="AA85" s="132">
        <f t="shared" si="98"/>
        <v>0</v>
      </c>
      <c r="AB85" s="132">
        <f t="shared" si="98"/>
        <v>178854416000</v>
      </c>
      <c r="AC85" s="132">
        <f t="shared" si="98"/>
        <v>20478040171</v>
      </c>
      <c r="AD85" s="132">
        <f t="shared" si="98"/>
        <v>0</v>
      </c>
      <c r="AE85" s="132">
        <f t="shared" si="98"/>
        <v>0</v>
      </c>
      <c r="AF85" s="132">
        <f t="shared" si="98"/>
        <v>178854416000</v>
      </c>
      <c r="AG85" s="132">
        <f t="shared" si="98"/>
        <v>17410494990.450001</v>
      </c>
      <c r="AH85" s="132">
        <f t="shared" si="98"/>
        <v>0</v>
      </c>
      <c r="AI85" s="132">
        <f t="shared" si="98"/>
        <v>0</v>
      </c>
      <c r="AJ85" s="132">
        <f t="shared" si="98"/>
        <v>178854416000</v>
      </c>
      <c r="AK85" s="132">
        <f t="shared" si="98"/>
        <v>25405217392</v>
      </c>
      <c r="AL85" s="132">
        <f t="shared" si="98"/>
        <v>14411061724</v>
      </c>
      <c r="AM85" s="132">
        <f t="shared" si="98"/>
        <v>0</v>
      </c>
      <c r="AN85" s="132">
        <f t="shared" si="98"/>
        <v>193265477724</v>
      </c>
      <c r="AO85" s="132">
        <f t="shared" si="98"/>
        <v>24565458120</v>
      </c>
      <c r="AP85" s="132">
        <f t="shared" si="98"/>
        <v>0</v>
      </c>
      <c r="AQ85" s="132">
        <f t="shared" si="98"/>
        <v>0</v>
      </c>
      <c r="AR85" s="132">
        <f t="shared" si="98"/>
        <v>193265477724</v>
      </c>
      <c r="AS85" s="132">
        <f t="shared" si="98"/>
        <v>19090543689.41</v>
      </c>
      <c r="AT85" s="132">
        <f t="shared" si="98"/>
        <v>0</v>
      </c>
      <c r="AU85" s="132">
        <f t="shared" si="98"/>
        <v>0</v>
      </c>
      <c r="AV85" s="132">
        <f t="shared" si="98"/>
        <v>0</v>
      </c>
      <c r="AW85" s="132">
        <f t="shared" si="98"/>
        <v>0</v>
      </c>
      <c r="AX85" s="132">
        <f t="shared" si="98"/>
        <v>0</v>
      </c>
      <c r="AY85" s="132">
        <f t="shared" si="98"/>
        <v>0</v>
      </c>
      <c r="AZ85" s="132">
        <f t="shared" si="98"/>
        <v>0</v>
      </c>
      <c r="BA85" s="132">
        <f t="shared" si="98"/>
        <v>0</v>
      </c>
      <c r="BB85" s="132">
        <f t="shared" si="98"/>
        <v>31482043724</v>
      </c>
      <c r="BC85" s="132">
        <f t="shared" si="98"/>
        <v>0</v>
      </c>
      <c r="BD85" s="132">
        <f t="shared" si="98"/>
        <v>0</v>
      </c>
      <c r="BE85" s="132">
        <f t="shared" si="98"/>
        <v>0</v>
      </c>
      <c r="BF85" s="129">
        <f t="shared" ref="BF85" si="99">+E85+BB85-BE85</f>
        <v>193265477724</v>
      </c>
      <c r="BG85" s="132">
        <f t="shared" si="98"/>
        <v>218426748369.07001</v>
      </c>
      <c r="BH85" s="132">
        <f>+BG85-BF85</f>
        <v>25161270645.070007</v>
      </c>
      <c r="BI85" s="5"/>
      <c r="BJ85" s="5"/>
    </row>
    <row r="86" spans="1:62" ht="26.25" thickBot="1" x14ac:dyDescent="0.25">
      <c r="A86" s="18" t="s">
        <v>176</v>
      </c>
      <c r="B86" s="78" t="s">
        <v>177</v>
      </c>
      <c r="C86" s="26">
        <v>40</v>
      </c>
      <c r="D86" s="160" t="s">
        <v>175</v>
      </c>
      <c r="E86" s="133">
        <v>161783434000</v>
      </c>
      <c r="F86" s="134">
        <v>0</v>
      </c>
      <c r="G86" s="135">
        <v>0</v>
      </c>
      <c r="H86" s="135">
        <v>161783434000</v>
      </c>
      <c r="I86" s="135">
        <v>14436501786</v>
      </c>
      <c r="J86" s="135">
        <v>0</v>
      </c>
      <c r="K86" s="135">
        <v>0</v>
      </c>
      <c r="L86" s="135">
        <f>H86+J86-K86</f>
        <v>161783434000</v>
      </c>
      <c r="M86" s="135">
        <v>15483340271</v>
      </c>
      <c r="N86" s="135">
        <v>0</v>
      </c>
      <c r="O86" s="135">
        <v>0</v>
      </c>
      <c r="P86" s="135">
        <v>161783434000</v>
      </c>
      <c r="Q86" s="135">
        <v>18196516857</v>
      </c>
      <c r="R86" s="136">
        <v>17070982000</v>
      </c>
      <c r="S86" s="136">
        <v>0</v>
      </c>
      <c r="T86" s="135">
        <f>P86+R86-S86</f>
        <v>178854416000</v>
      </c>
      <c r="U86" s="136">
        <v>14737489069</v>
      </c>
      <c r="V86" s="136">
        <v>0</v>
      </c>
      <c r="W86" s="136">
        <v>0</v>
      </c>
      <c r="X86" s="135">
        <f>T86+V86-W86</f>
        <v>178854416000</v>
      </c>
      <c r="Y86" s="135">
        <v>16750723699</v>
      </c>
      <c r="Z86" s="135">
        <v>0</v>
      </c>
      <c r="AA86" s="135">
        <v>0</v>
      </c>
      <c r="AB86" s="135">
        <f>X86+Z86-AA86</f>
        <v>178854416000</v>
      </c>
      <c r="AC86" s="135">
        <v>20477817675</v>
      </c>
      <c r="AD86" s="135">
        <v>0</v>
      </c>
      <c r="AE86" s="135">
        <v>0</v>
      </c>
      <c r="AF86" s="135">
        <f>AB86+AD86-AE86</f>
        <v>178854416000</v>
      </c>
      <c r="AG86" s="135">
        <v>17405147777</v>
      </c>
      <c r="AH86" s="135">
        <v>0</v>
      </c>
      <c r="AI86" s="135">
        <v>0</v>
      </c>
      <c r="AJ86" s="135">
        <f>AF86+AH86-AI86</f>
        <v>178854416000</v>
      </c>
      <c r="AK86" s="135">
        <v>25404635428</v>
      </c>
      <c r="AL86" s="135">
        <v>14411061724</v>
      </c>
      <c r="AM86" s="135">
        <v>0</v>
      </c>
      <c r="AN86" s="135">
        <f>AJ86+AL86-AM86</f>
        <v>193265477724</v>
      </c>
      <c r="AO86" s="135">
        <v>24564034518</v>
      </c>
      <c r="AP86" s="136">
        <v>0</v>
      </c>
      <c r="AQ86" s="136">
        <v>0</v>
      </c>
      <c r="AR86" s="135">
        <f>AN86+AP86-AQ86</f>
        <v>193265477724</v>
      </c>
      <c r="AS86" s="135">
        <v>19086405881</v>
      </c>
      <c r="AT86" s="135"/>
      <c r="AU86" s="135"/>
      <c r="AV86" s="135"/>
      <c r="AW86" s="135"/>
      <c r="AX86" s="135"/>
      <c r="AY86" s="135"/>
      <c r="AZ86" s="135"/>
      <c r="BA86" s="135"/>
      <c r="BB86" s="135">
        <f>F86+J86+N86+R86+V86+Z86+AD86+AH86+AL86+AP86</f>
        <v>31482043724</v>
      </c>
      <c r="BC86" s="135"/>
      <c r="BD86" s="135"/>
      <c r="BE86" s="135">
        <f>G86+K86+O86+S86+W86+AA86+AE86+AI86+AM86+AQ86</f>
        <v>0</v>
      </c>
      <c r="BF86" s="135">
        <f>E86+BB86-BE86</f>
        <v>193265477724</v>
      </c>
      <c r="BG86" s="137">
        <v>218405119239</v>
      </c>
      <c r="BH86" s="131">
        <f t="shared" si="97"/>
        <v>25139641515</v>
      </c>
    </row>
    <row r="87" spans="1:62" ht="39" thickBot="1" x14ac:dyDescent="0.25">
      <c r="A87" s="18" t="s">
        <v>178</v>
      </c>
      <c r="B87" s="78" t="s">
        <v>179</v>
      </c>
      <c r="C87" s="26">
        <v>86</v>
      </c>
      <c r="D87" s="160" t="s">
        <v>180</v>
      </c>
      <c r="E87" s="133">
        <v>0</v>
      </c>
      <c r="F87" s="134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  <c r="AE87" s="135">
        <v>0</v>
      </c>
      <c r="AF87" s="135">
        <v>0</v>
      </c>
      <c r="AG87" s="135">
        <v>0</v>
      </c>
      <c r="AH87" s="135">
        <v>0</v>
      </c>
      <c r="AI87" s="135">
        <v>0</v>
      </c>
      <c r="AJ87" s="135">
        <v>0</v>
      </c>
      <c r="AK87" s="135">
        <v>0</v>
      </c>
      <c r="AL87" s="135">
        <v>0</v>
      </c>
      <c r="AM87" s="135">
        <v>0</v>
      </c>
      <c r="AN87" s="135">
        <v>0</v>
      </c>
      <c r="AO87" s="135">
        <v>0</v>
      </c>
      <c r="AP87" s="136">
        <v>0</v>
      </c>
      <c r="AQ87" s="136">
        <v>0</v>
      </c>
      <c r="AR87" s="135">
        <f>AN87+AP87-AQ87</f>
        <v>0</v>
      </c>
      <c r="AS87" s="135">
        <v>9827</v>
      </c>
      <c r="AT87" s="135">
        <v>0</v>
      </c>
      <c r="AU87" s="135">
        <v>0</v>
      </c>
      <c r="AV87" s="135">
        <v>0</v>
      </c>
      <c r="AW87" s="135">
        <v>0</v>
      </c>
      <c r="AX87" s="135">
        <v>0</v>
      </c>
      <c r="AY87" s="135">
        <v>0</v>
      </c>
      <c r="AZ87" s="135">
        <v>0</v>
      </c>
      <c r="BA87" s="135">
        <v>0</v>
      </c>
      <c r="BB87" s="135">
        <f>F87+J87+N87+R87+V87+Z87+AD87+AH87+AL87+AP87</f>
        <v>0</v>
      </c>
      <c r="BC87" s="135"/>
      <c r="BD87" s="135"/>
      <c r="BE87" s="135">
        <f>G87+K87+O87+S87+W87+AA87+AE87+AI87+AM87+AQ87</f>
        <v>0</v>
      </c>
      <c r="BF87" s="135">
        <v>0</v>
      </c>
      <c r="BG87" s="137">
        <f>I87+M87+Q87+U87+Y87+AC87+AG87+AK87+AO87+AS87</f>
        <v>9827</v>
      </c>
      <c r="BH87" s="131">
        <f t="shared" si="97"/>
        <v>9827</v>
      </c>
    </row>
    <row r="88" spans="1:62" ht="39" thickBot="1" x14ac:dyDescent="0.25">
      <c r="A88" s="18" t="s">
        <v>181</v>
      </c>
      <c r="B88" s="78" t="s">
        <v>182</v>
      </c>
      <c r="C88" s="26">
        <v>82</v>
      </c>
      <c r="D88" s="160" t="s">
        <v>183</v>
      </c>
      <c r="E88" s="133">
        <v>0</v>
      </c>
      <c r="F88" s="134">
        <v>0</v>
      </c>
      <c r="G88" s="135">
        <v>0</v>
      </c>
      <c r="H88" s="135">
        <v>0</v>
      </c>
      <c r="I88" s="135">
        <v>633937</v>
      </c>
      <c r="J88" s="135">
        <v>0</v>
      </c>
      <c r="K88" s="135">
        <v>0</v>
      </c>
      <c r="L88" s="135">
        <f>H88+J88-K88</f>
        <v>0</v>
      </c>
      <c r="M88" s="135">
        <v>340273</v>
      </c>
      <c r="N88" s="135">
        <v>0</v>
      </c>
      <c r="O88" s="135">
        <v>0</v>
      </c>
      <c r="P88" s="135">
        <v>0</v>
      </c>
      <c r="Q88" s="135">
        <v>1132154</v>
      </c>
      <c r="R88" s="136">
        <v>0</v>
      </c>
      <c r="S88" s="136">
        <v>0</v>
      </c>
      <c r="T88" s="135">
        <f>P88+R88-S88</f>
        <v>0</v>
      </c>
      <c r="U88" s="136">
        <v>2841267</v>
      </c>
      <c r="V88" s="136">
        <v>0</v>
      </c>
      <c r="W88" s="136">
        <v>0</v>
      </c>
      <c r="X88" s="135">
        <f>T88+V88-W88</f>
        <v>0</v>
      </c>
      <c r="Y88" s="135">
        <v>503419</v>
      </c>
      <c r="Z88" s="135">
        <v>0</v>
      </c>
      <c r="AA88" s="135">
        <v>0</v>
      </c>
      <c r="AB88" s="135">
        <f>X88+Z88-AA88</f>
        <v>0</v>
      </c>
      <c r="AC88" s="135">
        <v>222496</v>
      </c>
      <c r="AD88" s="135">
        <v>0</v>
      </c>
      <c r="AE88" s="135">
        <v>0</v>
      </c>
      <c r="AF88" s="135">
        <f>AB88+AD88-AE88</f>
        <v>0</v>
      </c>
      <c r="AG88" s="135">
        <v>5347213.45</v>
      </c>
      <c r="AH88" s="135">
        <v>0</v>
      </c>
      <c r="AI88" s="135">
        <v>0</v>
      </c>
      <c r="AJ88" s="135">
        <f>AF88+AH88-AI88</f>
        <v>0</v>
      </c>
      <c r="AK88" s="135">
        <v>581964</v>
      </c>
      <c r="AL88" s="135">
        <v>0</v>
      </c>
      <c r="AM88" s="135">
        <v>0</v>
      </c>
      <c r="AN88" s="135">
        <f>AJ88+AL88-AM88</f>
        <v>0</v>
      </c>
      <c r="AO88" s="135">
        <v>1423602</v>
      </c>
      <c r="AP88" s="136">
        <v>0</v>
      </c>
      <c r="AQ88" s="136">
        <v>0</v>
      </c>
      <c r="AR88" s="135">
        <f>AN88+AP88-AQ88</f>
        <v>0</v>
      </c>
      <c r="AS88" s="135">
        <v>-7487114.4500000002</v>
      </c>
      <c r="AT88" s="135"/>
      <c r="AU88" s="135"/>
      <c r="AV88" s="135"/>
      <c r="AW88" s="135"/>
      <c r="AX88" s="135"/>
      <c r="AY88" s="135"/>
      <c r="AZ88" s="135"/>
      <c r="BA88" s="135"/>
      <c r="BB88" s="135">
        <f>F88+J88+N88+R88+V88+Z88+AD88+AH88+AL88+AP88</f>
        <v>0</v>
      </c>
      <c r="BC88" s="135"/>
      <c r="BD88" s="135"/>
      <c r="BE88" s="135">
        <f>G88+K88+O88+S88+W88+AA88+AE88+AI88+AM88+AQ88</f>
        <v>0</v>
      </c>
      <c r="BF88" s="135">
        <f>E88+BB88-BE88</f>
        <v>0</v>
      </c>
      <c r="BG88" s="137">
        <v>7128425</v>
      </c>
      <c r="BH88" s="131">
        <f t="shared" si="97"/>
        <v>7128425</v>
      </c>
    </row>
    <row r="89" spans="1:62" ht="39" thickBot="1" x14ac:dyDescent="0.25">
      <c r="A89" s="18" t="s">
        <v>184</v>
      </c>
      <c r="B89" s="78" t="s">
        <v>185</v>
      </c>
      <c r="C89" s="26">
        <v>85</v>
      </c>
      <c r="D89" s="160" t="s">
        <v>186</v>
      </c>
      <c r="E89" s="133">
        <v>0</v>
      </c>
      <c r="F89" s="134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5">
        <v>0</v>
      </c>
      <c r="AD89" s="135">
        <v>0</v>
      </c>
      <c r="AE89" s="135">
        <v>0</v>
      </c>
      <c r="AF89" s="135">
        <v>0</v>
      </c>
      <c r="AG89" s="135">
        <v>0</v>
      </c>
      <c r="AH89" s="135">
        <v>0</v>
      </c>
      <c r="AI89" s="135">
        <v>0</v>
      </c>
      <c r="AJ89" s="135">
        <v>0</v>
      </c>
      <c r="AK89" s="135">
        <v>0</v>
      </c>
      <c r="AL89" s="135">
        <v>0</v>
      </c>
      <c r="AM89" s="135">
        <v>0</v>
      </c>
      <c r="AN89" s="135">
        <v>0</v>
      </c>
      <c r="AO89" s="135">
        <v>0</v>
      </c>
      <c r="AP89" s="136">
        <v>0</v>
      </c>
      <c r="AQ89" s="136">
        <v>0</v>
      </c>
      <c r="AR89" s="135">
        <f>AN89+AP89-AQ89</f>
        <v>0</v>
      </c>
      <c r="AS89" s="135">
        <v>11615095.859999999</v>
      </c>
      <c r="AT89" s="135">
        <v>0</v>
      </c>
      <c r="AU89" s="135">
        <v>0</v>
      </c>
      <c r="AV89" s="135">
        <v>0</v>
      </c>
      <c r="AW89" s="135">
        <v>0</v>
      </c>
      <c r="AX89" s="135">
        <v>0</v>
      </c>
      <c r="AY89" s="135">
        <v>0</v>
      </c>
      <c r="AZ89" s="135">
        <v>0</v>
      </c>
      <c r="BA89" s="135">
        <v>0</v>
      </c>
      <c r="BB89" s="135">
        <f>F89+J89+N89+R89+V89+Z89+AD89+AH89+AL89+AP89</f>
        <v>0</v>
      </c>
      <c r="BC89" s="135"/>
      <c r="BD89" s="135"/>
      <c r="BE89" s="135">
        <f>G89+K89+O89+S89+W89+AA89+AE89+AI89+AM89+AQ89</f>
        <v>0</v>
      </c>
      <c r="BF89" s="135">
        <v>0</v>
      </c>
      <c r="BG89" s="137">
        <v>14490878.07</v>
      </c>
      <c r="BH89" s="131">
        <f t="shared" si="97"/>
        <v>14490878.07</v>
      </c>
    </row>
    <row r="90" spans="1:62" s="3" customFormat="1" ht="26.25" thickBot="1" x14ac:dyDescent="0.3">
      <c r="A90" s="8" t="s">
        <v>187</v>
      </c>
      <c r="B90" s="77" t="s">
        <v>188</v>
      </c>
      <c r="C90" s="7"/>
      <c r="D90" s="159"/>
      <c r="E90" s="132">
        <f>E91</f>
        <v>0</v>
      </c>
      <c r="F90" s="132">
        <f t="shared" ref="F90:BG90" si="100">F91</f>
        <v>5228000000</v>
      </c>
      <c r="G90" s="132">
        <f t="shared" si="100"/>
        <v>0</v>
      </c>
      <c r="H90" s="132">
        <f t="shared" si="100"/>
        <v>5228000000</v>
      </c>
      <c r="I90" s="132">
        <f t="shared" si="100"/>
        <v>0</v>
      </c>
      <c r="J90" s="132">
        <f t="shared" si="100"/>
        <v>0</v>
      </c>
      <c r="K90" s="132">
        <f t="shared" si="100"/>
        <v>0</v>
      </c>
      <c r="L90" s="132">
        <f t="shared" si="100"/>
        <v>5228000000</v>
      </c>
      <c r="M90" s="132">
        <f t="shared" si="100"/>
        <v>0</v>
      </c>
      <c r="N90" s="132">
        <f t="shared" si="100"/>
        <v>554046355</v>
      </c>
      <c r="O90" s="132">
        <f t="shared" si="100"/>
        <v>0</v>
      </c>
      <c r="P90" s="132">
        <f t="shared" si="100"/>
        <v>5782046355</v>
      </c>
      <c r="Q90" s="132">
        <f t="shared" si="100"/>
        <v>2874400000</v>
      </c>
      <c r="R90" s="132">
        <f t="shared" si="100"/>
        <v>0</v>
      </c>
      <c r="S90" s="132">
        <f t="shared" si="100"/>
        <v>0</v>
      </c>
      <c r="T90" s="132">
        <f t="shared" si="100"/>
        <v>5782046355</v>
      </c>
      <c r="U90" s="132">
        <f t="shared" si="100"/>
        <v>69000000</v>
      </c>
      <c r="V90" s="132">
        <f t="shared" si="100"/>
        <v>301146355</v>
      </c>
      <c r="W90" s="132">
        <f t="shared" si="100"/>
        <v>0</v>
      </c>
      <c r="X90" s="132">
        <f t="shared" si="100"/>
        <v>6083192710</v>
      </c>
      <c r="Y90" s="132">
        <f t="shared" si="100"/>
        <v>211200000</v>
      </c>
      <c r="Z90" s="132">
        <f t="shared" si="100"/>
        <v>0</v>
      </c>
      <c r="AA90" s="132">
        <f t="shared" si="100"/>
        <v>0</v>
      </c>
      <c r="AB90" s="132">
        <f t="shared" si="100"/>
        <v>6083192710</v>
      </c>
      <c r="AC90" s="132">
        <f t="shared" si="100"/>
        <v>0</v>
      </c>
      <c r="AD90" s="132">
        <f t="shared" si="100"/>
        <v>0</v>
      </c>
      <c r="AE90" s="132">
        <f t="shared" si="100"/>
        <v>0</v>
      </c>
      <c r="AF90" s="132">
        <f t="shared" si="100"/>
        <v>6083192710</v>
      </c>
      <c r="AG90" s="132">
        <f t="shared" si="100"/>
        <v>0</v>
      </c>
      <c r="AH90" s="132">
        <f t="shared" si="100"/>
        <v>637315115</v>
      </c>
      <c r="AI90" s="132">
        <f t="shared" si="100"/>
        <v>0</v>
      </c>
      <c r="AJ90" s="132">
        <f t="shared" si="100"/>
        <v>6720507825</v>
      </c>
      <c r="AK90" s="132">
        <f t="shared" si="100"/>
        <v>337602813</v>
      </c>
      <c r="AL90" s="132">
        <f t="shared" si="100"/>
        <v>0</v>
      </c>
      <c r="AM90" s="132">
        <f t="shared" si="100"/>
        <v>0</v>
      </c>
      <c r="AN90" s="132">
        <f t="shared" si="100"/>
        <v>6720507825</v>
      </c>
      <c r="AO90" s="132">
        <f t="shared" si="100"/>
        <v>0</v>
      </c>
      <c r="AP90" s="132">
        <f t="shared" si="100"/>
        <v>4000000000</v>
      </c>
      <c r="AQ90" s="132">
        <f t="shared" si="100"/>
        <v>0</v>
      </c>
      <c r="AR90" s="132">
        <f t="shared" si="100"/>
        <v>10720507825</v>
      </c>
      <c r="AS90" s="132">
        <f t="shared" si="100"/>
        <v>0</v>
      </c>
      <c r="AT90" s="132">
        <f t="shared" si="100"/>
        <v>0</v>
      </c>
      <c r="AU90" s="132">
        <f t="shared" si="100"/>
        <v>0</v>
      </c>
      <c r="AV90" s="132">
        <f t="shared" si="100"/>
        <v>0</v>
      </c>
      <c r="AW90" s="132">
        <f t="shared" si="100"/>
        <v>0</v>
      </c>
      <c r="AX90" s="132">
        <f t="shared" si="100"/>
        <v>0</v>
      </c>
      <c r="AY90" s="132">
        <f t="shared" si="100"/>
        <v>0</v>
      </c>
      <c r="AZ90" s="132">
        <f t="shared" si="100"/>
        <v>0</v>
      </c>
      <c r="BA90" s="132">
        <f t="shared" si="100"/>
        <v>0</v>
      </c>
      <c r="BB90" s="132">
        <f t="shared" si="100"/>
        <v>10720507825</v>
      </c>
      <c r="BC90" s="132"/>
      <c r="BD90" s="132"/>
      <c r="BE90" s="132">
        <f t="shared" si="100"/>
        <v>0</v>
      </c>
      <c r="BF90" s="129">
        <f t="shared" ref="BF90:BF91" si="101">+E90+BB90-BE90</f>
        <v>10720507825</v>
      </c>
      <c r="BG90" s="138">
        <f t="shared" si="100"/>
        <v>3552202813</v>
      </c>
      <c r="BH90" s="131">
        <f t="shared" si="97"/>
        <v>-7168305012</v>
      </c>
      <c r="BI90" s="5"/>
      <c r="BJ90" s="5"/>
    </row>
    <row r="91" spans="1:62" s="3" customFormat="1" ht="15.75" thickBot="1" x14ac:dyDescent="0.3">
      <c r="A91" s="8" t="s">
        <v>189</v>
      </c>
      <c r="B91" s="77" t="s">
        <v>190</v>
      </c>
      <c r="C91" s="7"/>
      <c r="D91" s="159"/>
      <c r="E91" s="132">
        <f>SUM(E92:E102)</f>
        <v>0</v>
      </c>
      <c r="F91" s="132">
        <f t="shared" ref="F91:AG91" si="102">F92+F95+F96+F97+F98+F99+F100+F101</f>
        <v>5228000000</v>
      </c>
      <c r="G91" s="132">
        <f t="shared" si="102"/>
        <v>0</v>
      </c>
      <c r="H91" s="132">
        <f t="shared" si="102"/>
        <v>5228000000</v>
      </c>
      <c r="I91" s="132">
        <f t="shared" si="102"/>
        <v>0</v>
      </c>
      <c r="J91" s="132">
        <f t="shared" si="102"/>
        <v>0</v>
      </c>
      <c r="K91" s="132">
        <f t="shared" si="102"/>
        <v>0</v>
      </c>
      <c r="L91" s="132">
        <f t="shared" si="102"/>
        <v>5228000000</v>
      </c>
      <c r="M91" s="132">
        <f t="shared" si="102"/>
        <v>0</v>
      </c>
      <c r="N91" s="132">
        <f t="shared" si="102"/>
        <v>554046355</v>
      </c>
      <c r="O91" s="132">
        <f t="shared" si="102"/>
        <v>0</v>
      </c>
      <c r="P91" s="132">
        <f t="shared" si="102"/>
        <v>5782046355</v>
      </c>
      <c r="Q91" s="132">
        <f t="shared" si="102"/>
        <v>2874400000</v>
      </c>
      <c r="R91" s="132">
        <f t="shared" si="102"/>
        <v>0</v>
      </c>
      <c r="S91" s="132">
        <f t="shared" si="102"/>
        <v>0</v>
      </c>
      <c r="T91" s="132">
        <f t="shared" si="102"/>
        <v>5782046355</v>
      </c>
      <c r="U91" s="132">
        <f t="shared" si="102"/>
        <v>69000000</v>
      </c>
      <c r="V91" s="132">
        <f t="shared" si="102"/>
        <v>301146355</v>
      </c>
      <c r="W91" s="132">
        <f t="shared" si="102"/>
        <v>0</v>
      </c>
      <c r="X91" s="132">
        <f t="shared" si="102"/>
        <v>6083192710</v>
      </c>
      <c r="Y91" s="132">
        <f t="shared" si="102"/>
        <v>211200000</v>
      </c>
      <c r="Z91" s="132">
        <f t="shared" si="102"/>
        <v>0</v>
      </c>
      <c r="AA91" s="132">
        <f t="shared" si="102"/>
        <v>0</v>
      </c>
      <c r="AB91" s="132">
        <f t="shared" si="102"/>
        <v>6083192710</v>
      </c>
      <c r="AC91" s="132">
        <f t="shared" si="102"/>
        <v>0</v>
      </c>
      <c r="AD91" s="132">
        <f t="shared" si="102"/>
        <v>0</v>
      </c>
      <c r="AE91" s="132">
        <f t="shared" si="102"/>
        <v>0</v>
      </c>
      <c r="AF91" s="132">
        <f t="shared" si="102"/>
        <v>6083192710</v>
      </c>
      <c r="AG91" s="132">
        <f t="shared" si="102"/>
        <v>0</v>
      </c>
      <c r="AH91" s="132">
        <f>AH92+AH93+AH94+AH95+AH96+AH97+AH98+AH99+AH100+AH101+AH102</f>
        <v>637315115</v>
      </c>
      <c r="AI91" s="132">
        <f t="shared" ref="AI91:BA91" si="103">AI92+AI93+AI94+AI95+AI96+AI97+AI98+AI99+AI100+AI101+AI102</f>
        <v>0</v>
      </c>
      <c r="AJ91" s="132">
        <f t="shared" si="103"/>
        <v>6720507825</v>
      </c>
      <c r="AK91" s="132">
        <f t="shared" ref="AK91:AT91" si="104">AK92+AK93+AK94+AK95+AK96+AK97+AK98+AK99+AK100+AK101+AK102</f>
        <v>337602813</v>
      </c>
      <c r="AL91" s="132">
        <f t="shared" si="104"/>
        <v>0</v>
      </c>
      <c r="AM91" s="132">
        <f t="shared" si="104"/>
        <v>0</v>
      </c>
      <c r="AN91" s="132">
        <f t="shared" si="104"/>
        <v>6720507825</v>
      </c>
      <c r="AO91" s="132">
        <f t="shared" si="104"/>
        <v>0</v>
      </c>
      <c r="AP91" s="132">
        <f t="shared" si="104"/>
        <v>4000000000</v>
      </c>
      <c r="AQ91" s="132">
        <f t="shared" si="104"/>
        <v>0</v>
      </c>
      <c r="AR91" s="132">
        <f t="shared" si="104"/>
        <v>10720507825</v>
      </c>
      <c r="AS91" s="132">
        <f t="shared" si="104"/>
        <v>0</v>
      </c>
      <c r="AT91" s="132">
        <f t="shared" si="104"/>
        <v>0</v>
      </c>
      <c r="AU91" s="132">
        <f t="shared" si="103"/>
        <v>0</v>
      </c>
      <c r="AV91" s="132">
        <f t="shared" si="103"/>
        <v>0</v>
      </c>
      <c r="AW91" s="132">
        <f t="shared" si="103"/>
        <v>0</v>
      </c>
      <c r="AX91" s="132">
        <f t="shared" si="103"/>
        <v>0</v>
      </c>
      <c r="AY91" s="132">
        <f t="shared" si="103"/>
        <v>0</v>
      </c>
      <c r="AZ91" s="132">
        <f t="shared" si="103"/>
        <v>0</v>
      </c>
      <c r="BA91" s="132">
        <f t="shared" si="103"/>
        <v>0</v>
      </c>
      <c r="BB91" s="132">
        <f t="shared" ref="BB91:BE91" si="105">SUM(BB92:BB102)</f>
        <v>10720507825</v>
      </c>
      <c r="BC91" s="132">
        <f t="shared" si="105"/>
        <v>0</v>
      </c>
      <c r="BD91" s="132">
        <f t="shared" si="105"/>
        <v>0</v>
      </c>
      <c r="BE91" s="132">
        <f t="shared" si="105"/>
        <v>0</v>
      </c>
      <c r="BF91" s="129">
        <f t="shared" si="101"/>
        <v>10720507825</v>
      </c>
      <c r="BG91" s="132">
        <f t="shared" ref="BG91" si="106">SUM(BG92:BG102)</f>
        <v>3552202813</v>
      </c>
      <c r="BH91" s="132">
        <f t="shared" ref="BH91" si="107">SUM(BH92:BH102)</f>
        <v>-7168305012</v>
      </c>
      <c r="BI91" s="5"/>
      <c r="BJ91" s="5"/>
    </row>
    <row r="92" spans="1:62" ht="26.25" thickBot="1" x14ac:dyDescent="0.25">
      <c r="A92" s="18" t="s">
        <v>191</v>
      </c>
      <c r="B92" s="78" t="s">
        <v>192</v>
      </c>
      <c r="C92" s="26">
        <v>235</v>
      </c>
      <c r="D92" s="158" t="s">
        <v>193</v>
      </c>
      <c r="E92" s="133">
        <v>0</v>
      </c>
      <c r="F92" s="134">
        <v>3400000000</v>
      </c>
      <c r="G92" s="135">
        <v>0</v>
      </c>
      <c r="H92" s="135">
        <v>3400000000</v>
      </c>
      <c r="I92" s="135">
        <v>0</v>
      </c>
      <c r="J92" s="135">
        <v>0</v>
      </c>
      <c r="K92" s="135">
        <v>0</v>
      </c>
      <c r="L92" s="135">
        <f t="shared" ref="L92:L101" si="108">H92+J92-K92</f>
        <v>3400000000</v>
      </c>
      <c r="M92" s="135">
        <v>0</v>
      </c>
      <c r="N92" s="135">
        <v>0</v>
      </c>
      <c r="O92" s="135">
        <v>0</v>
      </c>
      <c r="P92" s="135">
        <v>3400000000</v>
      </c>
      <c r="Q92" s="135">
        <v>0</v>
      </c>
      <c r="R92" s="136">
        <v>0</v>
      </c>
      <c r="S92" s="136">
        <v>0</v>
      </c>
      <c r="T92" s="135">
        <f t="shared" ref="T92:T101" si="109">P92+R92-S92</f>
        <v>3400000000</v>
      </c>
      <c r="U92" s="136">
        <v>0</v>
      </c>
      <c r="V92" s="136">
        <v>0</v>
      </c>
      <c r="W92" s="136">
        <v>0</v>
      </c>
      <c r="X92" s="135">
        <f t="shared" ref="X92:X101" si="110">T92+V92-W92</f>
        <v>3400000000</v>
      </c>
      <c r="Y92" s="135">
        <v>0</v>
      </c>
      <c r="Z92" s="135">
        <v>0</v>
      </c>
      <c r="AA92" s="135">
        <v>0</v>
      </c>
      <c r="AB92" s="135">
        <f t="shared" ref="AB92:AB101" si="111">X92+Z92-AA92</f>
        <v>3400000000</v>
      </c>
      <c r="AC92" s="135">
        <v>0</v>
      </c>
      <c r="AD92" s="135">
        <v>0</v>
      </c>
      <c r="AE92" s="135">
        <v>0</v>
      </c>
      <c r="AF92" s="135">
        <f t="shared" ref="AF92:AF101" si="112">AB92+AD92-AE92</f>
        <v>3400000000</v>
      </c>
      <c r="AG92" s="135">
        <v>0</v>
      </c>
      <c r="AH92" s="135">
        <v>0</v>
      </c>
      <c r="AI92" s="135">
        <v>0</v>
      </c>
      <c r="AJ92" s="135">
        <f t="shared" ref="AJ92:AJ102" si="113">AF92+AH92-AI92</f>
        <v>3400000000</v>
      </c>
      <c r="AK92" s="135">
        <v>0</v>
      </c>
      <c r="AL92" s="135">
        <v>0</v>
      </c>
      <c r="AM92" s="135">
        <v>0</v>
      </c>
      <c r="AN92" s="135">
        <f t="shared" ref="AN92:AN102" si="114">AJ92+AL92-AM92</f>
        <v>3400000000</v>
      </c>
      <c r="AO92" s="135">
        <v>0</v>
      </c>
      <c r="AP92" s="136">
        <v>0</v>
      </c>
      <c r="AQ92" s="136">
        <v>0</v>
      </c>
      <c r="AR92" s="135">
        <f t="shared" ref="AR92:AR102" si="115">AN92+AP92-AQ92</f>
        <v>3400000000</v>
      </c>
      <c r="AS92" s="135">
        <v>0</v>
      </c>
      <c r="AT92" s="135"/>
      <c r="AU92" s="135"/>
      <c r="AV92" s="135"/>
      <c r="AW92" s="135"/>
      <c r="AX92" s="135"/>
      <c r="AY92" s="135"/>
      <c r="AZ92" s="135"/>
      <c r="BA92" s="135"/>
      <c r="BB92" s="135">
        <f t="shared" ref="BB92:BB102" si="116">F92+J92+N92+R92+V92+Z92+AD92+AH92+AL92+AP92</f>
        <v>3400000000</v>
      </c>
      <c r="BC92" s="135"/>
      <c r="BD92" s="135"/>
      <c r="BE92" s="135">
        <f t="shared" ref="BE92:BE102" si="117">G92+K92+O92+S92+W92+AA92+AE92+AI92+AM92+AQ92</f>
        <v>0</v>
      </c>
      <c r="BF92" s="135">
        <f t="shared" ref="BF92:BF102" si="118">E92+BB92-BE92</f>
        <v>3400000000</v>
      </c>
      <c r="BG92" s="137">
        <f t="shared" ref="BG92:BG102" si="119">I92+M92+Q92+U92+Y92+AC92+AG92+AK92+AO92+AS92</f>
        <v>0</v>
      </c>
      <c r="BH92" s="131">
        <f t="shared" si="97"/>
        <v>-3400000000</v>
      </c>
    </row>
    <row r="93" spans="1:62" ht="39" thickBot="1" x14ac:dyDescent="0.25">
      <c r="A93" s="18" t="s">
        <v>194</v>
      </c>
      <c r="B93" s="78" t="s">
        <v>195</v>
      </c>
      <c r="C93" s="26">
        <v>116</v>
      </c>
      <c r="D93" s="158" t="s">
        <v>196</v>
      </c>
      <c r="E93" s="133">
        <v>0</v>
      </c>
      <c r="F93" s="134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135">
        <v>0</v>
      </c>
      <c r="AC93" s="135">
        <v>0</v>
      </c>
      <c r="AD93" s="135">
        <v>0</v>
      </c>
      <c r="AE93" s="135">
        <v>0</v>
      </c>
      <c r="AF93" s="135">
        <v>0</v>
      </c>
      <c r="AG93" s="135">
        <v>0</v>
      </c>
      <c r="AH93" s="135">
        <v>10350000</v>
      </c>
      <c r="AI93" s="135">
        <v>0</v>
      </c>
      <c r="AJ93" s="135">
        <f t="shared" si="113"/>
        <v>10350000</v>
      </c>
      <c r="AK93" s="135">
        <v>5175000</v>
      </c>
      <c r="AL93" s="135">
        <v>0</v>
      </c>
      <c r="AM93" s="135">
        <v>0</v>
      </c>
      <c r="AN93" s="135">
        <f t="shared" si="114"/>
        <v>10350000</v>
      </c>
      <c r="AO93" s="135">
        <v>0</v>
      </c>
      <c r="AP93" s="136">
        <v>0</v>
      </c>
      <c r="AQ93" s="136">
        <v>0</v>
      </c>
      <c r="AR93" s="135">
        <f t="shared" si="115"/>
        <v>10350000</v>
      </c>
      <c r="AS93" s="135">
        <v>0</v>
      </c>
      <c r="AT93" s="135"/>
      <c r="AU93" s="135"/>
      <c r="AV93" s="135"/>
      <c r="AW93" s="135"/>
      <c r="AX93" s="135"/>
      <c r="AY93" s="135"/>
      <c r="AZ93" s="135"/>
      <c r="BA93" s="135"/>
      <c r="BB93" s="135">
        <f t="shared" si="116"/>
        <v>10350000</v>
      </c>
      <c r="BC93" s="135"/>
      <c r="BD93" s="135"/>
      <c r="BE93" s="135">
        <f t="shared" si="117"/>
        <v>0</v>
      </c>
      <c r="BF93" s="135">
        <f t="shared" si="118"/>
        <v>10350000</v>
      </c>
      <c r="BG93" s="137">
        <f t="shared" si="119"/>
        <v>5175000</v>
      </c>
      <c r="BH93" s="131">
        <f t="shared" si="97"/>
        <v>-5175000</v>
      </c>
    </row>
    <row r="94" spans="1:62" ht="26.25" thickBot="1" x14ac:dyDescent="0.25">
      <c r="A94" s="18" t="s">
        <v>197</v>
      </c>
      <c r="B94" s="78" t="s">
        <v>198</v>
      </c>
      <c r="C94" s="26">
        <v>235</v>
      </c>
      <c r="D94" s="158" t="s">
        <v>193</v>
      </c>
      <c r="E94" s="133">
        <v>0</v>
      </c>
      <c r="F94" s="134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135">
        <v>0</v>
      </c>
      <c r="AC94" s="135">
        <v>0</v>
      </c>
      <c r="AD94" s="135">
        <v>0</v>
      </c>
      <c r="AE94" s="135">
        <v>0</v>
      </c>
      <c r="AF94" s="135">
        <v>0</v>
      </c>
      <c r="AG94" s="135">
        <v>0</v>
      </c>
      <c r="AH94" s="135">
        <v>0</v>
      </c>
      <c r="AI94" s="135">
        <v>0</v>
      </c>
      <c r="AJ94" s="135">
        <f t="shared" si="113"/>
        <v>0</v>
      </c>
      <c r="AK94" s="135">
        <v>0</v>
      </c>
      <c r="AL94" s="135">
        <v>0</v>
      </c>
      <c r="AM94" s="135">
        <v>0</v>
      </c>
      <c r="AN94" s="135">
        <f t="shared" si="114"/>
        <v>0</v>
      </c>
      <c r="AO94" s="135">
        <v>0</v>
      </c>
      <c r="AP94" s="136">
        <v>4000000000</v>
      </c>
      <c r="AQ94" s="136">
        <v>0</v>
      </c>
      <c r="AR94" s="135">
        <f t="shared" si="115"/>
        <v>4000000000</v>
      </c>
      <c r="AS94" s="135">
        <v>0</v>
      </c>
      <c r="AT94" s="135"/>
      <c r="AU94" s="135"/>
      <c r="AV94" s="135"/>
      <c r="AW94" s="135"/>
      <c r="AX94" s="135"/>
      <c r="AY94" s="135"/>
      <c r="AZ94" s="135"/>
      <c r="BA94" s="135"/>
      <c r="BB94" s="135">
        <f t="shared" si="116"/>
        <v>4000000000</v>
      </c>
      <c r="BC94" s="135"/>
      <c r="BD94" s="135"/>
      <c r="BE94" s="135">
        <f t="shared" si="117"/>
        <v>0</v>
      </c>
      <c r="BF94" s="135">
        <f t="shared" si="118"/>
        <v>4000000000</v>
      </c>
      <c r="BG94" s="137">
        <f t="shared" si="119"/>
        <v>0</v>
      </c>
      <c r="BH94" s="131">
        <f t="shared" si="97"/>
        <v>-4000000000</v>
      </c>
    </row>
    <row r="95" spans="1:62" ht="26.25" thickBot="1" x14ac:dyDescent="0.25">
      <c r="A95" s="18" t="s">
        <v>199</v>
      </c>
      <c r="B95" s="78" t="s">
        <v>200</v>
      </c>
      <c r="C95" s="26">
        <v>235</v>
      </c>
      <c r="D95" s="158" t="s">
        <v>193</v>
      </c>
      <c r="E95" s="133">
        <v>0</v>
      </c>
      <c r="F95" s="134">
        <v>1188000000</v>
      </c>
      <c r="G95" s="135">
        <v>0</v>
      </c>
      <c r="H95" s="135">
        <v>1188000000</v>
      </c>
      <c r="I95" s="135">
        <v>0</v>
      </c>
      <c r="J95" s="135">
        <v>0</v>
      </c>
      <c r="K95" s="135">
        <v>0</v>
      </c>
      <c r="L95" s="135">
        <f t="shared" si="108"/>
        <v>1188000000</v>
      </c>
      <c r="M95" s="135">
        <v>0</v>
      </c>
      <c r="N95" s="135">
        <v>0</v>
      </c>
      <c r="O95" s="135">
        <v>0</v>
      </c>
      <c r="P95" s="135">
        <v>1188000000</v>
      </c>
      <c r="Q95" s="135">
        <v>1188000000</v>
      </c>
      <c r="R95" s="136">
        <v>0</v>
      </c>
      <c r="S95" s="136">
        <v>0</v>
      </c>
      <c r="T95" s="135">
        <f t="shared" si="109"/>
        <v>1188000000</v>
      </c>
      <c r="U95" s="136">
        <v>0</v>
      </c>
      <c r="V95" s="136">
        <v>0</v>
      </c>
      <c r="W95" s="136">
        <v>0</v>
      </c>
      <c r="X95" s="135">
        <f t="shared" si="110"/>
        <v>1188000000</v>
      </c>
      <c r="Y95" s="135">
        <v>0</v>
      </c>
      <c r="Z95" s="135">
        <v>0</v>
      </c>
      <c r="AA95" s="135">
        <v>0</v>
      </c>
      <c r="AB95" s="135">
        <f t="shared" si="111"/>
        <v>1188000000</v>
      </c>
      <c r="AC95" s="135">
        <v>0</v>
      </c>
      <c r="AD95" s="135">
        <v>0</v>
      </c>
      <c r="AE95" s="135">
        <v>0</v>
      </c>
      <c r="AF95" s="135">
        <f t="shared" si="112"/>
        <v>1188000000</v>
      </c>
      <c r="AG95" s="135">
        <v>0</v>
      </c>
      <c r="AH95" s="135">
        <v>0</v>
      </c>
      <c r="AI95" s="135">
        <v>0</v>
      </c>
      <c r="AJ95" s="135">
        <f t="shared" si="113"/>
        <v>1188000000</v>
      </c>
      <c r="AK95" s="135">
        <v>0</v>
      </c>
      <c r="AL95" s="135">
        <v>0</v>
      </c>
      <c r="AM95" s="135">
        <v>0</v>
      </c>
      <c r="AN95" s="135">
        <f t="shared" si="114"/>
        <v>1188000000</v>
      </c>
      <c r="AO95" s="135">
        <v>0</v>
      </c>
      <c r="AP95" s="136">
        <v>0</v>
      </c>
      <c r="AQ95" s="136">
        <v>0</v>
      </c>
      <c r="AR95" s="135">
        <f t="shared" si="115"/>
        <v>1188000000</v>
      </c>
      <c r="AS95" s="135">
        <v>0</v>
      </c>
      <c r="AT95" s="135"/>
      <c r="AU95" s="135"/>
      <c r="AV95" s="135"/>
      <c r="AW95" s="135"/>
      <c r="AX95" s="135"/>
      <c r="AY95" s="135"/>
      <c r="AZ95" s="135"/>
      <c r="BA95" s="135"/>
      <c r="BB95" s="135">
        <f t="shared" si="116"/>
        <v>1188000000</v>
      </c>
      <c r="BC95" s="135"/>
      <c r="BD95" s="135"/>
      <c r="BE95" s="135">
        <f t="shared" si="117"/>
        <v>0</v>
      </c>
      <c r="BF95" s="135">
        <f t="shared" si="118"/>
        <v>1188000000</v>
      </c>
      <c r="BG95" s="137">
        <f t="shared" si="119"/>
        <v>1188000000</v>
      </c>
      <c r="BH95" s="131">
        <f t="shared" si="97"/>
        <v>0</v>
      </c>
    </row>
    <row r="96" spans="1:62" ht="26.25" thickBot="1" x14ac:dyDescent="0.25">
      <c r="A96" s="18" t="s">
        <v>201</v>
      </c>
      <c r="B96" s="78" t="s">
        <v>202</v>
      </c>
      <c r="C96" s="26">
        <v>235</v>
      </c>
      <c r="D96" s="158" t="s">
        <v>193</v>
      </c>
      <c r="E96" s="133">
        <v>0</v>
      </c>
      <c r="F96" s="134">
        <v>640000000</v>
      </c>
      <c r="G96" s="135">
        <v>0</v>
      </c>
      <c r="H96" s="135">
        <v>640000000</v>
      </c>
      <c r="I96" s="135">
        <v>0</v>
      </c>
      <c r="J96" s="135">
        <v>0</v>
      </c>
      <c r="K96" s="135">
        <v>0</v>
      </c>
      <c r="L96" s="135">
        <f t="shared" si="108"/>
        <v>640000000</v>
      </c>
      <c r="M96" s="135">
        <v>0</v>
      </c>
      <c r="N96" s="135">
        <v>0</v>
      </c>
      <c r="O96" s="135">
        <v>0</v>
      </c>
      <c r="P96" s="135">
        <v>640000000</v>
      </c>
      <c r="Q96" s="135">
        <v>640000000</v>
      </c>
      <c r="R96" s="136">
        <v>0</v>
      </c>
      <c r="S96" s="136">
        <v>0</v>
      </c>
      <c r="T96" s="135">
        <f t="shared" si="109"/>
        <v>640000000</v>
      </c>
      <c r="U96" s="136">
        <v>0</v>
      </c>
      <c r="V96" s="136">
        <v>0</v>
      </c>
      <c r="W96" s="136">
        <v>0</v>
      </c>
      <c r="X96" s="135">
        <f t="shared" si="110"/>
        <v>640000000</v>
      </c>
      <c r="Y96" s="135">
        <v>0</v>
      </c>
      <c r="Z96" s="135">
        <v>0</v>
      </c>
      <c r="AA96" s="135">
        <v>0</v>
      </c>
      <c r="AB96" s="135">
        <f t="shared" si="111"/>
        <v>640000000</v>
      </c>
      <c r="AC96" s="135">
        <v>0</v>
      </c>
      <c r="AD96" s="135">
        <v>0</v>
      </c>
      <c r="AE96" s="135">
        <v>0</v>
      </c>
      <c r="AF96" s="135">
        <f t="shared" si="112"/>
        <v>640000000</v>
      </c>
      <c r="AG96" s="135">
        <v>0</v>
      </c>
      <c r="AH96" s="135">
        <v>0</v>
      </c>
      <c r="AI96" s="135">
        <v>0</v>
      </c>
      <c r="AJ96" s="135">
        <f t="shared" si="113"/>
        <v>640000000</v>
      </c>
      <c r="AK96" s="135">
        <v>0</v>
      </c>
      <c r="AL96" s="135">
        <v>0</v>
      </c>
      <c r="AM96" s="135">
        <v>0</v>
      </c>
      <c r="AN96" s="135">
        <f t="shared" si="114"/>
        <v>640000000</v>
      </c>
      <c r="AO96" s="135">
        <v>0</v>
      </c>
      <c r="AP96" s="136">
        <v>0</v>
      </c>
      <c r="AQ96" s="136">
        <v>0</v>
      </c>
      <c r="AR96" s="135">
        <f t="shared" si="115"/>
        <v>640000000</v>
      </c>
      <c r="AS96" s="135">
        <v>0</v>
      </c>
      <c r="AT96" s="135"/>
      <c r="AU96" s="135"/>
      <c r="AV96" s="135"/>
      <c r="AW96" s="135"/>
      <c r="AX96" s="135"/>
      <c r="AY96" s="135"/>
      <c r="AZ96" s="135"/>
      <c r="BA96" s="135"/>
      <c r="BB96" s="135">
        <f t="shared" si="116"/>
        <v>640000000</v>
      </c>
      <c r="BC96" s="135"/>
      <c r="BD96" s="135"/>
      <c r="BE96" s="135">
        <f t="shared" si="117"/>
        <v>0</v>
      </c>
      <c r="BF96" s="135">
        <f t="shared" si="118"/>
        <v>640000000</v>
      </c>
      <c r="BG96" s="137">
        <f t="shared" si="119"/>
        <v>640000000</v>
      </c>
      <c r="BH96" s="131">
        <f t="shared" si="97"/>
        <v>0</v>
      </c>
    </row>
    <row r="97" spans="1:62" ht="39" thickBot="1" x14ac:dyDescent="0.25">
      <c r="A97" s="18" t="s">
        <v>203</v>
      </c>
      <c r="B97" s="78" t="s">
        <v>204</v>
      </c>
      <c r="C97" s="26">
        <v>249</v>
      </c>
      <c r="D97" s="158" t="s">
        <v>205</v>
      </c>
      <c r="E97" s="133">
        <v>0</v>
      </c>
      <c r="F97" s="134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f t="shared" si="108"/>
        <v>0</v>
      </c>
      <c r="M97" s="135">
        <v>0</v>
      </c>
      <c r="N97" s="135">
        <v>554046355</v>
      </c>
      <c r="O97" s="135">
        <v>0</v>
      </c>
      <c r="P97" s="135">
        <v>554046355</v>
      </c>
      <c r="Q97" s="135">
        <v>0</v>
      </c>
      <c r="R97" s="136">
        <v>0</v>
      </c>
      <c r="S97" s="136">
        <v>0</v>
      </c>
      <c r="T97" s="135">
        <f t="shared" si="109"/>
        <v>554046355</v>
      </c>
      <c r="U97" s="136">
        <v>0</v>
      </c>
      <c r="V97" s="136">
        <v>163146355</v>
      </c>
      <c r="W97" s="136">
        <v>0</v>
      </c>
      <c r="X97" s="135">
        <f t="shared" si="110"/>
        <v>717192710</v>
      </c>
      <c r="Y97" s="135">
        <v>0</v>
      </c>
      <c r="Z97" s="135">
        <v>0</v>
      </c>
      <c r="AA97" s="135">
        <v>0</v>
      </c>
      <c r="AB97" s="135">
        <f t="shared" si="111"/>
        <v>717192710</v>
      </c>
      <c r="AC97" s="135">
        <v>0</v>
      </c>
      <c r="AD97" s="135">
        <v>0</v>
      </c>
      <c r="AE97" s="135">
        <v>0</v>
      </c>
      <c r="AF97" s="135">
        <f t="shared" si="112"/>
        <v>717192710</v>
      </c>
      <c r="AG97" s="135">
        <v>0</v>
      </c>
      <c r="AH97" s="135">
        <v>0</v>
      </c>
      <c r="AI97" s="135">
        <v>0</v>
      </c>
      <c r="AJ97" s="135">
        <f t="shared" si="113"/>
        <v>717192710</v>
      </c>
      <c r="AK97" s="135">
        <v>332427813</v>
      </c>
      <c r="AL97" s="135">
        <v>0</v>
      </c>
      <c r="AM97" s="135">
        <v>0</v>
      </c>
      <c r="AN97" s="135">
        <f t="shared" si="114"/>
        <v>717192710</v>
      </c>
      <c r="AO97" s="135">
        <v>0</v>
      </c>
      <c r="AP97" s="136">
        <v>0</v>
      </c>
      <c r="AQ97" s="136">
        <v>0</v>
      </c>
      <c r="AR97" s="135">
        <f t="shared" si="115"/>
        <v>717192710</v>
      </c>
      <c r="AS97" s="135">
        <v>0</v>
      </c>
      <c r="AT97" s="135"/>
      <c r="AU97" s="135"/>
      <c r="AV97" s="135"/>
      <c r="AW97" s="135"/>
      <c r="AX97" s="135"/>
      <c r="AY97" s="135"/>
      <c r="AZ97" s="135"/>
      <c r="BA97" s="135"/>
      <c r="BB97" s="135">
        <f t="shared" si="116"/>
        <v>717192710</v>
      </c>
      <c r="BC97" s="135"/>
      <c r="BD97" s="135"/>
      <c r="BE97" s="135">
        <f t="shared" si="117"/>
        <v>0</v>
      </c>
      <c r="BF97" s="135">
        <f t="shared" si="118"/>
        <v>717192710</v>
      </c>
      <c r="BG97" s="137">
        <f t="shared" si="119"/>
        <v>332427813</v>
      </c>
      <c r="BH97" s="131">
        <f t="shared" si="97"/>
        <v>-384764897</v>
      </c>
    </row>
    <row r="98" spans="1:62" ht="39" thickBot="1" x14ac:dyDescent="0.25">
      <c r="A98" s="18" t="s">
        <v>206</v>
      </c>
      <c r="B98" s="78" t="s">
        <v>207</v>
      </c>
      <c r="C98" s="26">
        <v>249</v>
      </c>
      <c r="D98" s="158" t="s">
        <v>205</v>
      </c>
      <c r="E98" s="133">
        <v>0</v>
      </c>
      <c r="F98" s="134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f t="shared" si="108"/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518400000</v>
      </c>
      <c r="R98" s="136">
        <v>0</v>
      </c>
      <c r="S98" s="136">
        <v>0</v>
      </c>
      <c r="T98" s="135">
        <f t="shared" si="109"/>
        <v>0</v>
      </c>
      <c r="U98" s="136">
        <v>0</v>
      </c>
      <c r="V98" s="136">
        <v>0</v>
      </c>
      <c r="W98" s="136">
        <v>0</v>
      </c>
      <c r="X98" s="135">
        <f t="shared" si="110"/>
        <v>0</v>
      </c>
      <c r="Y98" s="135">
        <v>0</v>
      </c>
      <c r="Z98" s="135">
        <v>0</v>
      </c>
      <c r="AA98" s="135">
        <v>0</v>
      </c>
      <c r="AB98" s="135">
        <f t="shared" si="111"/>
        <v>0</v>
      </c>
      <c r="AC98" s="135">
        <v>0</v>
      </c>
      <c r="AD98" s="135">
        <v>0</v>
      </c>
      <c r="AE98" s="135">
        <v>0</v>
      </c>
      <c r="AF98" s="135">
        <f t="shared" si="112"/>
        <v>0</v>
      </c>
      <c r="AG98" s="135">
        <v>0</v>
      </c>
      <c r="AH98" s="135">
        <v>0</v>
      </c>
      <c r="AI98" s="135">
        <v>0</v>
      </c>
      <c r="AJ98" s="135">
        <f t="shared" si="113"/>
        <v>0</v>
      </c>
      <c r="AK98" s="135">
        <v>0</v>
      </c>
      <c r="AL98" s="135">
        <v>0</v>
      </c>
      <c r="AM98" s="135">
        <v>0</v>
      </c>
      <c r="AN98" s="135">
        <f t="shared" si="114"/>
        <v>0</v>
      </c>
      <c r="AO98" s="135">
        <v>0</v>
      </c>
      <c r="AP98" s="136">
        <v>0</v>
      </c>
      <c r="AQ98" s="136">
        <v>0</v>
      </c>
      <c r="AR98" s="135">
        <f t="shared" si="115"/>
        <v>0</v>
      </c>
      <c r="AS98" s="135">
        <v>0</v>
      </c>
      <c r="AT98" s="135"/>
      <c r="AU98" s="135"/>
      <c r="AV98" s="135"/>
      <c r="AW98" s="135"/>
      <c r="AX98" s="135"/>
      <c r="AY98" s="135"/>
      <c r="AZ98" s="135"/>
      <c r="BA98" s="135"/>
      <c r="BB98" s="135">
        <f t="shared" si="116"/>
        <v>0</v>
      </c>
      <c r="BC98" s="135"/>
      <c r="BD98" s="135"/>
      <c r="BE98" s="135">
        <f t="shared" si="117"/>
        <v>0</v>
      </c>
      <c r="BF98" s="135">
        <f t="shared" si="118"/>
        <v>0</v>
      </c>
      <c r="BG98" s="137">
        <f t="shared" si="119"/>
        <v>518400000</v>
      </c>
      <c r="BH98" s="131">
        <f t="shared" si="97"/>
        <v>518400000</v>
      </c>
    </row>
    <row r="99" spans="1:62" ht="39" thickBot="1" x14ac:dyDescent="0.25">
      <c r="A99" s="18" t="s">
        <v>208</v>
      </c>
      <c r="B99" s="78" t="s">
        <v>209</v>
      </c>
      <c r="C99" s="26">
        <v>249</v>
      </c>
      <c r="D99" s="158" t="s">
        <v>205</v>
      </c>
      <c r="E99" s="133">
        <v>0</v>
      </c>
      <c r="F99" s="134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f>H99+J99-K99</f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528000000</v>
      </c>
      <c r="R99" s="136">
        <v>0</v>
      </c>
      <c r="S99" s="136">
        <v>0</v>
      </c>
      <c r="T99" s="135">
        <f t="shared" si="109"/>
        <v>0</v>
      </c>
      <c r="U99" s="136">
        <v>0</v>
      </c>
      <c r="V99" s="136">
        <v>0</v>
      </c>
      <c r="W99" s="136">
        <v>0</v>
      </c>
      <c r="X99" s="135">
        <f t="shared" si="110"/>
        <v>0</v>
      </c>
      <c r="Y99" s="135">
        <v>211200000</v>
      </c>
      <c r="Z99" s="135">
        <v>0</v>
      </c>
      <c r="AA99" s="135">
        <v>0</v>
      </c>
      <c r="AB99" s="135">
        <f t="shared" si="111"/>
        <v>0</v>
      </c>
      <c r="AC99" s="135">
        <v>0</v>
      </c>
      <c r="AD99" s="135">
        <v>0</v>
      </c>
      <c r="AE99" s="135">
        <v>0</v>
      </c>
      <c r="AF99" s="135">
        <f t="shared" si="112"/>
        <v>0</v>
      </c>
      <c r="AG99" s="135">
        <v>0</v>
      </c>
      <c r="AH99" s="135">
        <v>0</v>
      </c>
      <c r="AI99" s="135">
        <v>0</v>
      </c>
      <c r="AJ99" s="135">
        <f t="shared" si="113"/>
        <v>0</v>
      </c>
      <c r="AK99" s="135">
        <v>0</v>
      </c>
      <c r="AL99" s="135">
        <v>0</v>
      </c>
      <c r="AM99" s="135">
        <v>0</v>
      </c>
      <c r="AN99" s="135">
        <f t="shared" si="114"/>
        <v>0</v>
      </c>
      <c r="AO99" s="135">
        <v>0</v>
      </c>
      <c r="AP99" s="136">
        <v>0</v>
      </c>
      <c r="AQ99" s="136">
        <v>0</v>
      </c>
      <c r="AR99" s="135">
        <f t="shared" si="115"/>
        <v>0</v>
      </c>
      <c r="AS99" s="135">
        <v>0</v>
      </c>
      <c r="AT99" s="135"/>
      <c r="AU99" s="135"/>
      <c r="AV99" s="135"/>
      <c r="AW99" s="135"/>
      <c r="AX99" s="135"/>
      <c r="AY99" s="135"/>
      <c r="AZ99" s="135"/>
      <c r="BA99" s="135"/>
      <c r="BB99" s="135">
        <f t="shared" si="116"/>
        <v>0</v>
      </c>
      <c r="BC99" s="135"/>
      <c r="BD99" s="135"/>
      <c r="BE99" s="135">
        <f t="shared" si="117"/>
        <v>0</v>
      </c>
      <c r="BF99" s="135">
        <f t="shared" si="118"/>
        <v>0</v>
      </c>
      <c r="BG99" s="137">
        <f t="shared" si="119"/>
        <v>739200000</v>
      </c>
      <c r="BH99" s="131">
        <f t="shared" si="97"/>
        <v>739200000</v>
      </c>
    </row>
    <row r="100" spans="1:62" ht="51.75" thickBot="1" x14ac:dyDescent="0.3">
      <c r="A100" s="18" t="s">
        <v>210</v>
      </c>
      <c r="B100" s="78" t="s">
        <v>211</v>
      </c>
      <c r="C100" s="26">
        <v>116</v>
      </c>
      <c r="D100" s="158" t="s">
        <v>196</v>
      </c>
      <c r="E100" s="133">
        <v>0</v>
      </c>
      <c r="F100" s="134">
        <v>0</v>
      </c>
      <c r="G100" s="135">
        <v>0</v>
      </c>
      <c r="H100" s="135">
        <v>0</v>
      </c>
      <c r="I100" s="135">
        <v>0</v>
      </c>
      <c r="J100" s="129">
        <v>0</v>
      </c>
      <c r="K100" s="129">
        <v>0</v>
      </c>
      <c r="L100" s="129">
        <f t="shared" si="108"/>
        <v>0</v>
      </c>
      <c r="M100" s="129">
        <v>0</v>
      </c>
      <c r="N100" s="135">
        <v>0</v>
      </c>
      <c r="O100" s="135">
        <v>0</v>
      </c>
      <c r="P100" s="135">
        <v>0</v>
      </c>
      <c r="Q100" s="135">
        <v>0</v>
      </c>
      <c r="R100" s="136">
        <v>0</v>
      </c>
      <c r="S100" s="136">
        <v>0</v>
      </c>
      <c r="T100" s="135">
        <f t="shared" si="109"/>
        <v>0</v>
      </c>
      <c r="U100" s="136">
        <v>60000000</v>
      </c>
      <c r="V100" s="136">
        <v>120000000</v>
      </c>
      <c r="W100" s="136">
        <v>0</v>
      </c>
      <c r="X100" s="135">
        <f t="shared" si="110"/>
        <v>120000000</v>
      </c>
      <c r="Y100" s="135">
        <v>0</v>
      </c>
      <c r="Z100" s="135">
        <v>0</v>
      </c>
      <c r="AA100" s="135">
        <v>0</v>
      </c>
      <c r="AB100" s="135">
        <f t="shared" si="111"/>
        <v>120000000</v>
      </c>
      <c r="AC100" s="135">
        <v>0</v>
      </c>
      <c r="AD100" s="135">
        <v>0</v>
      </c>
      <c r="AE100" s="135">
        <v>0</v>
      </c>
      <c r="AF100" s="135">
        <f t="shared" si="112"/>
        <v>120000000</v>
      </c>
      <c r="AG100" s="135">
        <v>0</v>
      </c>
      <c r="AH100" s="135">
        <v>0</v>
      </c>
      <c r="AI100" s="135">
        <v>0</v>
      </c>
      <c r="AJ100" s="135">
        <f t="shared" si="113"/>
        <v>120000000</v>
      </c>
      <c r="AK100" s="135">
        <v>0</v>
      </c>
      <c r="AL100" s="135">
        <v>0</v>
      </c>
      <c r="AM100" s="135">
        <v>0</v>
      </c>
      <c r="AN100" s="135">
        <f t="shared" si="114"/>
        <v>120000000</v>
      </c>
      <c r="AO100" s="135">
        <v>0</v>
      </c>
      <c r="AP100" s="136">
        <v>0</v>
      </c>
      <c r="AQ100" s="136">
        <v>0</v>
      </c>
      <c r="AR100" s="135">
        <f t="shared" si="115"/>
        <v>120000000</v>
      </c>
      <c r="AS100" s="135">
        <v>0</v>
      </c>
      <c r="AT100" s="135"/>
      <c r="AU100" s="135"/>
      <c r="AV100" s="135"/>
      <c r="AW100" s="135"/>
      <c r="AX100" s="135"/>
      <c r="AY100" s="135"/>
      <c r="AZ100" s="135"/>
      <c r="BA100" s="135"/>
      <c r="BB100" s="135">
        <f t="shared" si="116"/>
        <v>120000000</v>
      </c>
      <c r="BC100" s="135"/>
      <c r="BD100" s="135"/>
      <c r="BE100" s="135">
        <f t="shared" si="117"/>
        <v>0</v>
      </c>
      <c r="BF100" s="135">
        <f t="shared" si="118"/>
        <v>120000000</v>
      </c>
      <c r="BG100" s="137">
        <v>120000000</v>
      </c>
      <c r="BH100" s="131">
        <f t="shared" si="97"/>
        <v>0</v>
      </c>
    </row>
    <row r="101" spans="1:62" ht="26.25" thickBot="1" x14ac:dyDescent="0.3">
      <c r="A101" s="18" t="s">
        <v>212</v>
      </c>
      <c r="B101" s="78" t="s">
        <v>213</v>
      </c>
      <c r="C101" s="26">
        <v>116</v>
      </c>
      <c r="D101" s="158" t="s">
        <v>196</v>
      </c>
      <c r="E101" s="133">
        <v>0</v>
      </c>
      <c r="F101" s="134">
        <v>0</v>
      </c>
      <c r="G101" s="135">
        <v>0</v>
      </c>
      <c r="H101" s="135">
        <v>0</v>
      </c>
      <c r="I101" s="135">
        <v>0</v>
      </c>
      <c r="J101" s="129">
        <v>0</v>
      </c>
      <c r="K101" s="129">
        <v>0</v>
      </c>
      <c r="L101" s="129">
        <f t="shared" si="108"/>
        <v>0</v>
      </c>
      <c r="M101" s="129">
        <v>0</v>
      </c>
      <c r="N101" s="135">
        <v>0</v>
      </c>
      <c r="O101" s="135">
        <v>0</v>
      </c>
      <c r="P101" s="135">
        <v>0</v>
      </c>
      <c r="Q101" s="135">
        <v>0</v>
      </c>
      <c r="R101" s="136">
        <v>0</v>
      </c>
      <c r="S101" s="136">
        <v>0</v>
      </c>
      <c r="T101" s="135">
        <f t="shared" si="109"/>
        <v>0</v>
      </c>
      <c r="U101" s="136">
        <v>9000000</v>
      </c>
      <c r="V101" s="136">
        <v>18000000</v>
      </c>
      <c r="W101" s="136">
        <v>0</v>
      </c>
      <c r="X101" s="135">
        <f t="shared" si="110"/>
        <v>18000000</v>
      </c>
      <c r="Y101" s="135">
        <v>0</v>
      </c>
      <c r="Z101" s="135">
        <v>0</v>
      </c>
      <c r="AA101" s="135">
        <v>0</v>
      </c>
      <c r="AB101" s="135">
        <f t="shared" si="111"/>
        <v>18000000</v>
      </c>
      <c r="AC101" s="135">
        <v>0</v>
      </c>
      <c r="AD101" s="135">
        <v>0</v>
      </c>
      <c r="AE101" s="135">
        <v>0</v>
      </c>
      <c r="AF101" s="135">
        <f t="shared" si="112"/>
        <v>18000000</v>
      </c>
      <c r="AG101" s="135">
        <v>0</v>
      </c>
      <c r="AH101" s="135">
        <v>0</v>
      </c>
      <c r="AI101" s="135">
        <v>0</v>
      </c>
      <c r="AJ101" s="135">
        <f t="shared" si="113"/>
        <v>18000000</v>
      </c>
      <c r="AK101" s="135">
        <v>0</v>
      </c>
      <c r="AL101" s="135">
        <v>0</v>
      </c>
      <c r="AM101" s="135">
        <v>0</v>
      </c>
      <c r="AN101" s="135">
        <f t="shared" si="114"/>
        <v>18000000</v>
      </c>
      <c r="AO101" s="135">
        <v>0</v>
      </c>
      <c r="AP101" s="136">
        <v>0</v>
      </c>
      <c r="AQ101" s="136">
        <v>0</v>
      </c>
      <c r="AR101" s="135">
        <f t="shared" si="115"/>
        <v>18000000</v>
      </c>
      <c r="AS101" s="135">
        <v>0</v>
      </c>
      <c r="AT101" s="135"/>
      <c r="AU101" s="135"/>
      <c r="AV101" s="135"/>
      <c r="AW101" s="135"/>
      <c r="AX101" s="135"/>
      <c r="AY101" s="135"/>
      <c r="AZ101" s="135"/>
      <c r="BA101" s="135"/>
      <c r="BB101" s="135">
        <f t="shared" si="116"/>
        <v>18000000</v>
      </c>
      <c r="BC101" s="135"/>
      <c r="BD101" s="135"/>
      <c r="BE101" s="135">
        <f t="shared" si="117"/>
        <v>0</v>
      </c>
      <c r="BF101" s="135">
        <f t="shared" si="118"/>
        <v>18000000</v>
      </c>
      <c r="BG101" s="137">
        <f t="shared" si="119"/>
        <v>9000000</v>
      </c>
      <c r="BH101" s="131">
        <f t="shared" si="97"/>
        <v>-9000000</v>
      </c>
    </row>
    <row r="102" spans="1:62" ht="26.25" thickBot="1" x14ac:dyDescent="0.25">
      <c r="A102" s="18" t="s">
        <v>214</v>
      </c>
      <c r="B102" s="78" t="s">
        <v>215</v>
      </c>
      <c r="C102" s="26">
        <v>83</v>
      </c>
      <c r="D102" s="160" t="s">
        <v>216</v>
      </c>
      <c r="E102" s="133">
        <v>0</v>
      </c>
      <c r="F102" s="134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35">
        <v>0</v>
      </c>
      <c r="AG102" s="135">
        <v>0</v>
      </c>
      <c r="AH102" s="135">
        <v>626965115</v>
      </c>
      <c r="AI102" s="135">
        <v>0</v>
      </c>
      <c r="AJ102" s="135">
        <f t="shared" si="113"/>
        <v>626965115</v>
      </c>
      <c r="AK102" s="135">
        <v>0</v>
      </c>
      <c r="AL102" s="135">
        <v>0</v>
      </c>
      <c r="AM102" s="135">
        <v>0</v>
      </c>
      <c r="AN102" s="135">
        <f t="shared" si="114"/>
        <v>626965115</v>
      </c>
      <c r="AO102" s="135">
        <v>0</v>
      </c>
      <c r="AP102" s="136">
        <v>0</v>
      </c>
      <c r="AQ102" s="136">
        <v>0</v>
      </c>
      <c r="AR102" s="135">
        <f t="shared" si="115"/>
        <v>626965115</v>
      </c>
      <c r="AS102" s="135">
        <v>0</v>
      </c>
      <c r="AT102" s="135"/>
      <c r="AU102" s="135"/>
      <c r="AV102" s="135"/>
      <c r="AW102" s="135"/>
      <c r="AX102" s="135"/>
      <c r="AY102" s="135"/>
      <c r="AZ102" s="135"/>
      <c r="BA102" s="135"/>
      <c r="BB102" s="135">
        <f t="shared" si="116"/>
        <v>626965115</v>
      </c>
      <c r="BC102" s="135"/>
      <c r="BD102" s="135"/>
      <c r="BE102" s="135">
        <f t="shared" si="117"/>
        <v>0</v>
      </c>
      <c r="BF102" s="135">
        <f t="shared" si="118"/>
        <v>626965115</v>
      </c>
      <c r="BG102" s="137">
        <f t="shared" si="119"/>
        <v>0</v>
      </c>
      <c r="BH102" s="131">
        <f t="shared" si="97"/>
        <v>-626965115</v>
      </c>
    </row>
    <row r="103" spans="1:62" s="3" customFormat="1" ht="15.75" thickBot="1" x14ac:dyDescent="0.3">
      <c r="A103" s="8" t="s">
        <v>217</v>
      </c>
      <c r="B103" s="77" t="s">
        <v>218</v>
      </c>
      <c r="C103" s="7"/>
      <c r="D103" s="159"/>
      <c r="E103" s="132">
        <f t="shared" ref="E103:AW103" si="120">E104+E106+E113+E121+E131+E136+E175+E177</f>
        <v>13383474525</v>
      </c>
      <c r="F103" s="132">
        <f t="shared" si="120"/>
        <v>0</v>
      </c>
      <c r="G103" s="132">
        <f t="shared" si="120"/>
        <v>0</v>
      </c>
      <c r="H103" s="132">
        <f t="shared" si="120"/>
        <v>13383474525</v>
      </c>
      <c r="I103" s="132">
        <f t="shared" si="120"/>
        <v>210427348.53999999</v>
      </c>
      <c r="J103" s="132">
        <f t="shared" si="120"/>
        <v>0</v>
      </c>
      <c r="K103" s="132">
        <f t="shared" si="120"/>
        <v>0</v>
      </c>
      <c r="L103" s="132">
        <f t="shared" si="120"/>
        <v>13383474525</v>
      </c>
      <c r="M103" s="132">
        <f t="shared" si="120"/>
        <v>1434748588.8499999</v>
      </c>
      <c r="N103" s="132">
        <f t="shared" si="120"/>
        <v>0</v>
      </c>
      <c r="O103" s="132">
        <f t="shared" si="120"/>
        <v>0</v>
      </c>
      <c r="P103" s="132">
        <f t="shared" si="120"/>
        <v>13383474525</v>
      </c>
      <c r="Q103" s="132">
        <f t="shared" si="120"/>
        <v>4194142932.9200001</v>
      </c>
      <c r="R103" s="132">
        <f t="shared" si="120"/>
        <v>48225334172.5</v>
      </c>
      <c r="S103" s="132">
        <f t="shared" si="120"/>
        <v>0</v>
      </c>
      <c r="T103" s="132">
        <f t="shared" si="120"/>
        <v>61608808697.5</v>
      </c>
      <c r="U103" s="132">
        <f t="shared" si="120"/>
        <v>57354799174.299995</v>
      </c>
      <c r="V103" s="132">
        <f t="shared" si="120"/>
        <v>65013515836.580002</v>
      </c>
      <c r="W103" s="132">
        <f t="shared" si="120"/>
        <v>0</v>
      </c>
      <c r="X103" s="132">
        <f t="shared" si="120"/>
        <v>126622324534.08002</v>
      </c>
      <c r="Y103" s="132">
        <f t="shared" si="120"/>
        <v>39971353289.360001</v>
      </c>
      <c r="Z103" s="132">
        <f t="shared" si="120"/>
        <v>244818439.90000001</v>
      </c>
      <c r="AA103" s="132">
        <f t="shared" si="120"/>
        <v>0</v>
      </c>
      <c r="AB103" s="132">
        <f t="shared" si="120"/>
        <v>126867142973.98001</v>
      </c>
      <c r="AC103" s="132">
        <f t="shared" si="120"/>
        <v>10609501476.639999</v>
      </c>
      <c r="AD103" s="132">
        <f t="shared" si="120"/>
        <v>18000000000</v>
      </c>
      <c r="AE103" s="132">
        <f t="shared" si="120"/>
        <v>0</v>
      </c>
      <c r="AF103" s="132">
        <f t="shared" si="120"/>
        <v>144867142973.98001</v>
      </c>
      <c r="AG103" s="132">
        <f t="shared" si="120"/>
        <v>374983962.90000004</v>
      </c>
      <c r="AH103" s="132">
        <f t="shared" si="120"/>
        <v>0</v>
      </c>
      <c r="AI103" s="132">
        <f t="shared" si="120"/>
        <v>0</v>
      </c>
      <c r="AJ103" s="132">
        <f t="shared" si="120"/>
        <v>144867142973.98001</v>
      </c>
      <c r="AK103" s="132">
        <f t="shared" ref="AK103:AT103" si="121">AK104+AK106+AK113+AK121+AK131+AK136+AK175+AK177</f>
        <v>2041713847.1300001</v>
      </c>
      <c r="AL103" s="132">
        <f t="shared" si="121"/>
        <v>1650000000</v>
      </c>
      <c r="AM103" s="132">
        <f t="shared" si="121"/>
        <v>0</v>
      </c>
      <c r="AN103" s="132">
        <f t="shared" si="121"/>
        <v>146517142973.98001</v>
      </c>
      <c r="AO103" s="132">
        <f t="shared" si="121"/>
        <v>21692201763.039997</v>
      </c>
      <c r="AP103" s="132">
        <f t="shared" si="121"/>
        <v>0</v>
      </c>
      <c r="AQ103" s="132">
        <f t="shared" si="121"/>
        <v>1874367343</v>
      </c>
      <c r="AR103" s="132">
        <f t="shared" si="121"/>
        <v>144642775630.98001</v>
      </c>
      <c r="AS103" s="132">
        <f t="shared" si="121"/>
        <v>244057575.47</v>
      </c>
      <c r="AT103" s="132">
        <f t="shared" si="121"/>
        <v>0</v>
      </c>
      <c r="AU103" s="132">
        <f t="shared" si="120"/>
        <v>0</v>
      </c>
      <c r="AV103" s="132">
        <f t="shared" si="120"/>
        <v>0</v>
      </c>
      <c r="AW103" s="132">
        <f t="shared" si="120"/>
        <v>0</v>
      </c>
      <c r="AX103" s="132">
        <f>AX107+AX113+AX121+AX131+AX136+AX175+AX177</f>
        <v>0</v>
      </c>
      <c r="AY103" s="132">
        <f>AY107+AY113+AY121+AY131+AY136+AY175+AY177</f>
        <v>0</v>
      </c>
      <c r="AZ103" s="132">
        <f>AZ107+AZ113+AZ121+AZ131+AZ136+AZ175+AZ177</f>
        <v>0</v>
      </c>
      <c r="BA103" s="132">
        <f>BA107+BA113+BA121+BA131+BA136+BA175+BA177</f>
        <v>0</v>
      </c>
      <c r="BB103" s="132">
        <f>BB104+BB106+BB113+BB121+BB131+BB136+BB175+BB177</f>
        <v>133499355456.98001</v>
      </c>
      <c r="BC103" s="132"/>
      <c r="BD103" s="132"/>
      <c r="BE103" s="132">
        <f>BE104+BE106+BE113+BE121+BE131+BE136+BE175+BE177</f>
        <v>1874367343</v>
      </c>
      <c r="BF103" s="129">
        <f t="shared" ref="BF103:BF106" si="122">+E103+BB103-BE103</f>
        <v>145008462638.98001</v>
      </c>
      <c r="BG103" s="138">
        <f>BG104+BG106+BG113+BG121+BG131+BG136+BG175+BG177+BG134</f>
        <v>153851318473.24002</v>
      </c>
      <c r="BH103" s="98">
        <f t="shared" si="97"/>
        <v>8842855834.2600098</v>
      </c>
      <c r="BI103" s="5"/>
      <c r="BJ103" s="5"/>
    </row>
    <row r="104" spans="1:62" s="3" customFormat="1" ht="15.75" thickBot="1" x14ac:dyDescent="0.3">
      <c r="A104" s="8" t="s">
        <v>219</v>
      </c>
      <c r="B104" s="77" t="s">
        <v>220</v>
      </c>
      <c r="C104" s="7"/>
      <c r="D104" s="161"/>
      <c r="E104" s="132">
        <f>E105</f>
        <v>0</v>
      </c>
      <c r="F104" s="132">
        <f t="shared" ref="F104:AW104" si="123">F105</f>
        <v>0</v>
      </c>
      <c r="G104" s="132">
        <f t="shared" si="123"/>
        <v>0</v>
      </c>
      <c r="H104" s="132">
        <f t="shared" si="123"/>
        <v>0</v>
      </c>
      <c r="I104" s="132">
        <f t="shared" si="123"/>
        <v>0</v>
      </c>
      <c r="J104" s="132">
        <f t="shared" si="123"/>
        <v>0</v>
      </c>
      <c r="K104" s="132">
        <f t="shared" si="123"/>
        <v>0</v>
      </c>
      <c r="L104" s="132">
        <f t="shared" si="123"/>
        <v>0</v>
      </c>
      <c r="M104" s="132">
        <f t="shared" si="123"/>
        <v>0</v>
      </c>
      <c r="N104" s="132">
        <f t="shared" si="123"/>
        <v>0</v>
      </c>
      <c r="O104" s="132">
        <f t="shared" si="123"/>
        <v>0</v>
      </c>
      <c r="P104" s="132">
        <f t="shared" si="123"/>
        <v>0</v>
      </c>
      <c r="Q104" s="132">
        <f t="shared" si="123"/>
        <v>0</v>
      </c>
      <c r="R104" s="132">
        <f t="shared" si="123"/>
        <v>0</v>
      </c>
      <c r="S104" s="132">
        <f t="shared" si="123"/>
        <v>0</v>
      </c>
      <c r="T104" s="132">
        <f>T105</f>
        <v>0</v>
      </c>
      <c r="U104" s="132">
        <f t="shared" si="123"/>
        <v>0</v>
      </c>
      <c r="V104" s="132">
        <f t="shared" si="123"/>
        <v>10063451477.280001</v>
      </c>
      <c r="W104" s="132">
        <f t="shared" si="123"/>
        <v>0</v>
      </c>
      <c r="X104" s="132">
        <f t="shared" si="123"/>
        <v>10063451477.280001</v>
      </c>
      <c r="Y104" s="132">
        <f t="shared" si="123"/>
        <v>0</v>
      </c>
      <c r="Z104" s="132">
        <f t="shared" si="123"/>
        <v>0</v>
      </c>
      <c r="AA104" s="132">
        <f t="shared" si="123"/>
        <v>0</v>
      </c>
      <c r="AB104" s="132">
        <f t="shared" si="123"/>
        <v>10063451477.280001</v>
      </c>
      <c r="AC104" s="132">
        <f t="shared" si="123"/>
        <v>0</v>
      </c>
      <c r="AD104" s="132">
        <f t="shared" si="123"/>
        <v>0</v>
      </c>
      <c r="AE104" s="132">
        <f t="shared" si="123"/>
        <v>0</v>
      </c>
      <c r="AF104" s="132">
        <f t="shared" si="123"/>
        <v>10063451477.280001</v>
      </c>
      <c r="AG104" s="132">
        <f t="shared" si="123"/>
        <v>0</v>
      </c>
      <c r="AH104" s="132">
        <f t="shared" si="123"/>
        <v>0</v>
      </c>
      <c r="AI104" s="132">
        <f t="shared" si="123"/>
        <v>0</v>
      </c>
      <c r="AJ104" s="132">
        <f t="shared" si="123"/>
        <v>10063451477.280001</v>
      </c>
      <c r="AK104" s="132">
        <f t="shared" si="123"/>
        <v>0</v>
      </c>
      <c r="AL104" s="132">
        <f t="shared" si="123"/>
        <v>0</v>
      </c>
      <c r="AM104" s="132">
        <f t="shared" si="123"/>
        <v>0</v>
      </c>
      <c r="AN104" s="132">
        <f t="shared" si="123"/>
        <v>10063451477.280001</v>
      </c>
      <c r="AO104" s="132">
        <f t="shared" si="123"/>
        <v>10063451477.280001</v>
      </c>
      <c r="AP104" s="132">
        <f t="shared" si="123"/>
        <v>0</v>
      </c>
      <c r="AQ104" s="132">
        <f t="shared" si="123"/>
        <v>0</v>
      </c>
      <c r="AR104" s="132">
        <f t="shared" si="123"/>
        <v>10063451477.280001</v>
      </c>
      <c r="AS104" s="132">
        <f t="shared" si="123"/>
        <v>0</v>
      </c>
      <c r="AT104" s="132">
        <f t="shared" si="123"/>
        <v>0</v>
      </c>
      <c r="AU104" s="132">
        <f t="shared" si="123"/>
        <v>0</v>
      </c>
      <c r="AV104" s="132">
        <f t="shared" si="123"/>
        <v>0</v>
      </c>
      <c r="AW104" s="132">
        <f t="shared" si="123"/>
        <v>0</v>
      </c>
      <c r="AX104" s="132"/>
      <c r="AY104" s="132"/>
      <c r="AZ104" s="132"/>
      <c r="BA104" s="132"/>
      <c r="BB104" s="132">
        <f>BB105</f>
        <v>10429138485.280001</v>
      </c>
      <c r="BC104" s="132"/>
      <c r="BD104" s="132"/>
      <c r="BE104" s="132">
        <f>BE105</f>
        <v>0</v>
      </c>
      <c r="BF104" s="129">
        <f t="shared" si="122"/>
        <v>10429138485.280001</v>
      </c>
      <c r="BG104" s="138">
        <f>BG105</f>
        <v>10429138485.280001</v>
      </c>
      <c r="BH104" s="98">
        <f t="shared" si="97"/>
        <v>0</v>
      </c>
      <c r="BI104" s="5"/>
      <c r="BJ104" s="5"/>
    </row>
    <row r="105" spans="1:62" s="3" customFormat="1" ht="15.75" thickBot="1" x14ac:dyDescent="0.3">
      <c r="A105" s="18" t="s">
        <v>221</v>
      </c>
      <c r="B105" s="78" t="s">
        <v>222</v>
      </c>
      <c r="C105" s="26">
        <v>310</v>
      </c>
      <c r="D105" s="160" t="s">
        <v>223</v>
      </c>
      <c r="E105" s="133">
        <v>0</v>
      </c>
      <c r="F105" s="134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6">
        <v>0</v>
      </c>
      <c r="S105" s="136">
        <v>0</v>
      </c>
      <c r="T105" s="135">
        <f>P105+R105-S105</f>
        <v>0</v>
      </c>
      <c r="U105" s="136">
        <v>0</v>
      </c>
      <c r="V105" s="136">
        <v>10063451477.280001</v>
      </c>
      <c r="W105" s="136">
        <v>0</v>
      </c>
      <c r="X105" s="135">
        <f>T105+V105-W105</f>
        <v>10063451477.280001</v>
      </c>
      <c r="Y105" s="135">
        <v>0</v>
      </c>
      <c r="Z105" s="135">
        <v>0</v>
      </c>
      <c r="AA105" s="135">
        <v>0</v>
      </c>
      <c r="AB105" s="135">
        <f>X105+Z105-AA105</f>
        <v>10063451477.280001</v>
      </c>
      <c r="AC105" s="135">
        <v>0</v>
      </c>
      <c r="AD105" s="135">
        <v>0</v>
      </c>
      <c r="AE105" s="135">
        <v>0</v>
      </c>
      <c r="AF105" s="135">
        <f>AB105+AD105-AE105</f>
        <v>10063451477.280001</v>
      </c>
      <c r="AG105" s="135">
        <v>0</v>
      </c>
      <c r="AH105" s="135">
        <v>0</v>
      </c>
      <c r="AI105" s="135">
        <v>0</v>
      </c>
      <c r="AJ105" s="135">
        <f>AF105+AH105-AI105</f>
        <v>10063451477.280001</v>
      </c>
      <c r="AK105" s="135">
        <v>0</v>
      </c>
      <c r="AL105" s="135">
        <v>0</v>
      </c>
      <c r="AM105" s="135">
        <v>0</v>
      </c>
      <c r="AN105" s="135">
        <f>AJ105+AL105-AM105</f>
        <v>10063451477.280001</v>
      </c>
      <c r="AO105" s="135">
        <v>10063451477.280001</v>
      </c>
      <c r="AP105" s="136">
        <v>0</v>
      </c>
      <c r="AQ105" s="136">
        <v>0</v>
      </c>
      <c r="AR105" s="135">
        <f>AN105+AP105-AQ105</f>
        <v>10063451477.280001</v>
      </c>
      <c r="AS105" s="135">
        <v>0</v>
      </c>
      <c r="AT105" s="129"/>
      <c r="AU105" s="129"/>
      <c r="AV105" s="129"/>
      <c r="AW105" s="129"/>
      <c r="AX105" s="129"/>
      <c r="AY105" s="129"/>
      <c r="AZ105" s="129"/>
      <c r="BA105" s="129"/>
      <c r="BB105" s="135">
        <v>10429138485.280001</v>
      </c>
      <c r="BC105" s="135"/>
      <c r="BD105" s="135"/>
      <c r="BE105" s="135">
        <f>G105+K105+O105+S105+W105+AA105+AE105+AI105+AM105+AQ105</f>
        <v>0</v>
      </c>
      <c r="BF105" s="135">
        <f>E105+BB105-BE105</f>
        <v>10429138485.280001</v>
      </c>
      <c r="BG105" s="137">
        <v>10429138485.280001</v>
      </c>
      <c r="BH105" s="131">
        <f t="shared" si="97"/>
        <v>0</v>
      </c>
      <c r="BI105" s="5"/>
      <c r="BJ105" s="5"/>
    </row>
    <row r="106" spans="1:62" s="3" customFormat="1" ht="39" thickBot="1" x14ac:dyDescent="0.3">
      <c r="A106" s="8" t="s">
        <v>224</v>
      </c>
      <c r="B106" s="77" t="s">
        <v>225</v>
      </c>
      <c r="C106" s="26"/>
      <c r="D106" s="160"/>
      <c r="E106" s="132">
        <f>SUM(E107:E112)</f>
        <v>0</v>
      </c>
      <c r="F106" s="132">
        <f t="shared" ref="F106:AW106" si="124">SUM(F107:F112)</f>
        <v>0</v>
      </c>
      <c r="G106" s="132">
        <f t="shared" si="124"/>
        <v>0</v>
      </c>
      <c r="H106" s="132">
        <f t="shared" si="124"/>
        <v>0</v>
      </c>
      <c r="I106" s="132">
        <f t="shared" si="124"/>
        <v>0</v>
      </c>
      <c r="J106" s="132">
        <f t="shared" si="124"/>
        <v>0</v>
      </c>
      <c r="K106" s="132">
        <f t="shared" si="124"/>
        <v>0</v>
      </c>
      <c r="L106" s="132">
        <f t="shared" si="124"/>
        <v>0</v>
      </c>
      <c r="M106" s="132">
        <f t="shared" si="124"/>
        <v>0</v>
      </c>
      <c r="N106" s="132">
        <f t="shared" si="124"/>
        <v>0</v>
      </c>
      <c r="O106" s="132">
        <f t="shared" si="124"/>
        <v>0</v>
      </c>
      <c r="P106" s="132">
        <f t="shared" si="124"/>
        <v>0</v>
      </c>
      <c r="Q106" s="132">
        <f t="shared" si="124"/>
        <v>0</v>
      </c>
      <c r="R106" s="132">
        <f t="shared" si="124"/>
        <v>0</v>
      </c>
      <c r="S106" s="132">
        <f t="shared" si="124"/>
        <v>0</v>
      </c>
      <c r="T106" s="132">
        <f t="shared" si="124"/>
        <v>0</v>
      </c>
      <c r="U106" s="132">
        <f t="shared" si="124"/>
        <v>3276137475</v>
      </c>
      <c r="V106" s="132">
        <f t="shared" si="124"/>
        <v>5613562115.3900003</v>
      </c>
      <c r="W106" s="132">
        <f t="shared" si="124"/>
        <v>0</v>
      </c>
      <c r="X106" s="132">
        <f t="shared" si="124"/>
        <v>5613562115.3900003</v>
      </c>
      <c r="Y106" s="132">
        <f t="shared" si="124"/>
        <v>83217726</v>
      </c>
      <c r="Z106" s="132">
        <f t="shared" si="124"/>
        <v>0</v>
      </c>
      <c r="AA106" s="132">
        <f t="shared" si="124"/>
        <v>0</v>
      </c>
      <c r="AB106" s="132">
        <f t="shared" si="124"/>
        <v>5613562115.3900003</v>
      </c>
      <c r="AC106" s="132">
        <f t="shared" si="124"/>
        <v>1016519901</v>
      </c>
      <c r="AD106" s="132">
        <f t="shared" si="124"/>
        <v>0</v>
      </c>
      <c r="AE106" s="132">
        <f t="shared" si="124"/>
        <v>0</v>
      </c>
      <c r="AF106" s="132">
        <f t="shared" si="124"/>
        <v>5613562115.3900003</v>
      </c>
      <c r="AG106" s="132">
        <f t="shared" si="124"/>
        <v>0</v>
      </c>
      <c r="AH106" s="132">
        <f t="shared" si="124"/>
        <v>0</v>
      </c>
      <c r="AI106" s="132">
        <f t="shared" si="124"/>
        <v>0</v>
      </c>
      <c r="AJ106" s="132">
        <f t="shared" si="124"/>
        <v>5613562115.3900003</v>
      </c>
      <c r="AK106" s="132">
        <f t="shared" si="124"/>
        <v>3849326</v>
      </c>
      <c r="AL106" s="132">
        <f t="shared" si="124"/>
        <v>0</v>
      </c>
      <c r="AM106" s="132">
        <f t="shared" si="124"/>
        <v>0</v>
      </c>
      <c r="AN106" s="132">
        <f t="shared" si="124"/>
        <v>5613562115.3900003</v>
      </c>
      <c r="AO106" s="132">
        <f t="shared" si="124"/>
        <v>3849326</v>
      </c>
      <c r="AP106" s="132">
        <f t="shared" si="124"/>
        <v>0</v>
      </c>
      <c r="AQ106" s="132">
        <f t="shared" si="124"/>
        <v>0</v>
      </c>
      <c r="AR106" s="132">
        <f t="shared" si="124"/>
        <v>5613562115.3900003</v>
      </c>
      <c r="AS106" s="132">
        <f t="shared" si="124"/>
        <v>0</v>
      </c>
      <c r="AT106" s="132">
        <f t="shared" si="124"/>
        <v>0</v>
      </c>
      <c r="AU106" s="132">
        <f t="shared" si="124"/>
        <v>0</v>
      </c>
      <c r="AV106" s="132">
        <f t="shared" si="124"/>
        <v>0</v>
      </c>
      <c r="AW106" s="132">
        <f t="shared" si="124"/>
        <v>0</v>
      </c>
      <c r="AX106" s="132"/>
      <c r="AY106" s="132"/>
      <c r="AZ106" s="132"/>
      <c r="BA106" s="132"/>
      <c r="BB106" s="132">
        <f>SUM(BB107:BB112)</f>
        <v>5613562115.3900003</v>
      </c>
      <c r="BC106" s="132">
        <f t="shared" ref="BC106:BE106" si="125">SUM(BC107:BC112)</f>
        <v>0</v>
      </c>
      <c r="BD106" s="132">
        <f t="shared" si="125"/>
        <v>0</v>
      </c>
      <c r="BE106" s="132">
        <f t="shared" si="125"/>
        <v>0</v>
      </c>
      <c r="BF106" s="129">
        <f t="shared" si="122"/>
        <v>5613562115.3900003</v>
      </c>
      <c r="BG106" s="138">
        <f>SUM(BG107:BG112)</f>
        <v>5640505119.3900003</v>
      </c>
      <c r="BH106" s="98">
        <f t="shared" si="97"/>
        <v>26943004</v>
      </c>
      <c r="BI106" s="5"/>
      <c r="BJ106" s="5"/>
    </row>
    <row r="107" spans="1:62" ht="15" customHeight="1" thickBot="1" x14ac:dyDescent="0.25">
      <c r="A107" s="18" t="s">
        <v>224</v>
      </c>
      <c r="B107" s="78" t="s">
        <v>225</v>
      </c>
      <c r="C107" s="26">
        <v>13</v>
      </c>
      <c r="D107" s="160" t="s">
        <v>226</v>
      </c>
      <c r="E107" s="133">
        <v>0</v>
      </c>
      <c r="F107" s="134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f t="shared" ref="L107:L112" si="126">H107+J107-K107</f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6">
        <v>0</v>
      </c>
      <c r="S107" s="136">
        <v>0</v>
      </c>
      <c r="T107" s="135">
        <f t="shared" ref="T107:T112" si="127">P107+R107-S107</f>
        <v>0</v>
      </c>
      <c r="U107" s="136">
        <v>0</v>
      </c>
      <c r="V107" s="136">
        <v>0</v>
      </c>
      <c r="W107" s="136">
        <v>0</v>
      </c>
      <c r="X107" s="135">
        <f t="shared" ref="X107:X112" si="128">T107+V107-W107</f>
        <v>0</v>
      </c>
      <c r="Y107" s="135">
        <v>0</v>
      </c>
      <c r="Z107" s="135">
        <v>0</v>
      </c>
      <c r="AA107" s="135">
        <v>0</v>
      </c>
      <c r="AB107" s="135">
        <f t="shared" ref="AB107:AB112" si="129">X107+Z107-AA107</f>
        <v>0</v>
      </c>
      <c r="AC107" s="135">
        <v>11547979</v>
      </c>
      <c r="AD107" s="135">
        <v>0</v>
      </c>
      <c r="AE107" s="135">
        <v>0</v>
      </c>
      <c r="AF107" s="135">
        <f t="shared" ref="AF107:AF112" si="130">AB107+AD107-AE107</f>
        <v>0</v>
      </c>
      <c r="AG107" s="135">
        <v>0</v>
      </c>
      <c r="AH107" s="135">
        <v>0</v>
      </c>
      <c r="AI107" s="135">
        <v>0</v>
      </c>
      <c r="AJ107" s="135">
        <f t="shared" ref="AJ107:AJ112" si="131">AF107+AH107-AI107</f>
        <v>0</v>
      </c>
      <c r="AK107" s="135">
        <v>3849326</v>
      </c>
      <c r="AL107" s="135">
        <v>0</v>
      </c>
      <c r="AM107" s="135">
        <v>0</v>
      </c>
      <c r="AN107" s="135">
        <f t="shared" ref="AN107:AN112" si="132">AJ107+AL107-AM107</f>
        <v>0</v>
      </c>
      <c r="AO107" s="135">
        <v>3849326</v>
      </c>
      <c r="AP107" s="136">
        <v>0</v>
      </c>
      <c r="AQ107" s="136">
        <v>0</v>
      </c>
      <c r="AR107" s="135">
        <f t="shared" ref="AR107:AR112" si="133">AN107+AP107-AQ107</f>
        <v>0</v>
      </c>
      <c r="AS107" s="135">
        <v>0</v>
      </c>
      <c r="AT107" s="135"/>
      <c r="AU107" s="135"/>
      <c r="AV107" s="135"/>
      <c r="AW107" s="135"/>
      <c r="AX107" s="135"/>
      <c r="AY107" s="135"/>
      <c r="AZ107" s="135"/>
      <c r="BA107" s="135"/>
      <c r="BB107" s="135">
        <f t="shared" ref="BB107:BB112" si="134">F107+J107+N107+R107+V107+Z107+AD107+AH107+AL107+AP107</f>
        <v>0</v>
      </c>
      <c r="BC107" s="135"/>
      <c r="BD107" s="135"/>
      <c r="BE107" s="135">
        <f t="shared" ref="BE107:BE112" si="135">G107+K107+O107+S107+W107+AA107+AE107+AI107+AM107+AQ107</f>
        <v>0</v>
      </c>
      <c r="BF107" s="135">
        <f t="shared" ref="BF107:BF112" si="136">E107+BB107-BE107</f>
        <v>0</v>
      </c>
      <c r="BG107" s="137">
        <v>26945283</v>
      </c>
      <c r="BH107" s="131">
        <f t="shared" si="97"/>
        <v>26945283</v>
      </c>
    </row>
    <row r="108" spans="1:62" ht="14.25" customHeight="1" thickBot="1" x14ac:dyDescent="0.25">
      <c r="A108" s="18" t="s">
        <v>224</v>
      </c>
      <c r="B108" s="78" t="s">
        <v>225</v>
      </c>
      <c r="C108" s="26">
        <v>19</v>
      </c>
      <c r="D108" s="158" t="s">
        <v>227</v>
      </c>
      <c r="E108" s="133">
        <v>0</v>
      </c>
      <c r="F108" s="134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f t="shared" si="126"/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6">
        <v>0</v>
      </c>
      <c r="S108" s="136">
        <v>0</v>
      </c>
      <c r="T108" s="135">
        <f t="shared" si="127"/>
        <v>0</v>
      </c>
      <c r="U108" s="136">
        <v>3257775500</v>
      </c>
      <c r="V108" s="136">
        <v>3257775500</v>
      </c>
      <c r="W108" s="136">
        <v>0</v>
      </c>
      <c r="X108" s="135">
        <f t="shared" si="128"/>
        <v>3257775500</v>
      </c>
      <c r="Y108" s="135">
        <v>0</v>
      </c>
      <c r="Z108" s="135">
        <v>0</v>
      </c>
      <c r="AA108" s="135">
        <v>0</v>
      </c>
      <c r="AB108" s="135">
        <f t="shared" si="129"/>
        <v>3257775500</v>
      </c>
      <c r="AC108" s="135">
        <v>0</v>
      </c>
      <c r="AD108" s="135">
        <v>0</v>
      </c>
      <c r="AE108" s="135">
        <v>0</v>
      </c>
      <c r="AF108" s="135">
        <f t="shared" si="130"/>
        <v>3257775500</v>
      </c>
      <c r="AG108" s="135">
        <v>0</v>
      </c>
      <c r="AH108" s="135">
        <v>0</v>
      </c>
      <c r="AI108" s="135">
        <v>0</v>
      </c>
      <c r="AJ108" s="135">
        <f t="shared" si="131"/>
        <v>3257775500</v>
      </c>
      <c r="AK108" s="135">
        <v>0</v>
      </c>
      <c r="AL108" s="135">
        <v>0</v>
      </c>
      <c r="AM108" s="135">
        <v>0</v>
      </c>
      <c r="AN108" s="135">
        <f t="shared" si="132"/>
        <v>3257775500</v>
      </c>
      <c r="AO108" s="135">
        <v>0</v>
      </c>
      <c r="AP108" s="136">
        <v>0</v>
      </c>
      <c r="AQ108" s="136">
        <v>0</v>
      </c>
      <c r="AR108" s="135">
        <f t="shared" si="133"/>
        <v>3257775500</v>
      </c>
      <c r="AS108" s="135">
        <v>0</v>
      </c>
      <c r="AT108" s="135"/>
      <c r="AU108" s="135"/>
      <c r="AV108" s="135"/>
      <c r="AW108" s="135"/>
      <c r="AX108" s="135"/>
      <c r="AY108" s="135"/>
      <c r="AZ108" s="135"/>
      <c r="BA108" s="135"/>
      <c r="BB108" s="135">
        <f t="shared" si="134"/>
        <v>3257775500</v>
      </c>
      <c r="BC108" s="135"/>
      <c r="BD108" s="135"/>
      <c r="BE108" s="135">
        <f t="shared" si="135"/>
        <v>0</v>
      </c>
      <c r="BF108" s="135">
        <f t="shared" si="136"/>
        <v>3257775500</v>
      </c>
      <c r="BG108" s="137">
        <f>I108+M108+Q108+U108+Y108+AC108+AG108+AK108+AO108+AS108</f>
        <v>3257775500</v>
      </c>
      <c r="BH108" s="131">
        <f t="shared" si="97"/>
        <v>0</v>
      </c>
    </row>
    <row r="109" spans="1:62" ht="13.5" customHeight="1" thickBot="1" x14ac:dyDescent="0.25">
      <c r="A109" s="18" t="s">
        <v>224</v>
      </c>
      <c r="B109" s="78" t="s">
        <v>225</v>
      </c>
      <c r="C109" s="26">
        <v>24</v>
      </c>
      <c r="D109" s="160" t="s">
        <v>228</v>
      </c>
      <c r="E109" s="133">
        <v>0</v>
      </c>
      <c r="F109" s="134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f t="shared" si="126"/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6">
        <v>0</v>
      </c>
      <c r="S109" s="136">
        <v>0</v>
      </c>
      <c r="T109" s="135">
        <f t="shared" si="127"/>
        <v>0</v>
      </c>
      <c r="U109" s="136">
        <v>0</v>
      </c>
      <c r="V109" s="136">
        <v>1004971922</v>
      </c>
      <c r="W109" s="136">
        <v>0</v>
      </c>
      <c r="X109" s="135">
        <f t="shared" si="128"/>
        <v>1004971922</v>
      </c>
      <c r="Y109" s="135">
        <v>0</v>
      </c>
      <c r="Z109" s="135">
        <v>0</v>
      </c>
      <c r="AA109" s="135">
        <v>0</v>
      </c>
      <c r="AB109" s="135">
        <f t="shared" si="129"/>
        <v>1004971922</v>
      </c>
      <c r="AC109" s="135">
        <v>1004971922</v>
      </c>
      <c r="AD109" s="135">
        <v>0</v>
      </c>
      <c r="AE109" s="135">
        <v>0</v>
      </c>
      <c r="AF109" s="135">
        <f t="shared" si="130"/>
        <v>1004971922</v>
      </c>
      <c r="AG109" s="135">
        <v>0</v>
      </c>
      <c r="AH109" s="135">
        <v>0</v>
      </c>
      <c r="AI109" s="135">
        <v>0</v>
      </c>
      <c r="AJ109" s="135">
        <f t="shared" si="131"/>
        <v>1004971922</v>
      </c>
      <c r="AK109" s="135">
        <v>0</v>
      </c>
      <c r="AL109" s="135">
        <v>0</v>
      </c>
      <c r="AM109" s="135">
        <v>0</v>
      </c>
      <c r="AN109" s="135">
        <f t="shared" si="132"/>
        <v>1004971922</v>
      </c>
      <c r="AO109" s="135">
        <v>0</v>
      </c>
      <c r="AP109" s="136">
        <v>0</v>
      </c>
      <c r="AQ109" s="136">
        <v>0</v>
      </c>
      <c r="AR109" s="135">
        <f t="shared" si="133"/>
        <v>1004971922</v>
      </c>
      <c r="AS109" s="135">
        <v>0</v>
      </c>
      <c r="AT109" s="135"/>
      <c r="AU109" s="135"/>
      <c r="AV109" s="135"/>
      <c r="AW109" s="135"/>
      <c r="AX109" s="135"/>
      <c r="AY109" s="135"/>
      <c r="AZ109" s="135"/>
      <c r="BA109" s="135"/>
      <c r="BB109" s="135">
        <f t="shared" si="134"/>
        <v>1004971922</v>
      </c>
      <c r="BC109" s="135"/>
      <c r="BD109" s="135"/>
      <c r="BE109" s="135">
        <f t="shared" si="135"/>
        <v>0</v>
      </c>
      <c r="BF109" s="135">
        <f t="shared" si="136"/>
        <v>1004971922</v>
      </c>
      <c r="BG109" s="137">
        <f>I109+M109+Q109+U109+Y109+AC109+AG109+AK109+AO109+AS109</f>
        <v>1004971922</v>
      </c>
      <c r="BH109" s="131">
        <f t="shared" si="97"/>
        <v>0</v>
      </c>
    </row>
    <row r="110" spans="1:62" ht="12" customHeight="1" thickBot="1" x14ac:dyDescent="0.25">
      <c r="A110" s="18" t="s">
        <v>224</v>
      </c>
      <c r="B110" s="78" t="s">
        <v>225</v>
      </c>
      <c r="C110" s="26">
        <v>34</v>
      </c>
      <c r="D110" s="160" t="s">
        <v>229</v>
      </c>
      <c r="E110" s="133">
        <v>0</v>
      </c>
      <c r="F110" s="134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f t="shared" si="126"/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6">
        <v>0</v>
      </c>
      <c r="S110" s="136">
        <v>0</v>
      </c>
      <c r="T110" s="135">
        <f t="shared" si="127"/>
        <v>0</v>
      </c>
      <c r="U110" s="136">
        <v>0</v>
      </c>
      <c r="V110" s="136">
        <v>1227909964</v>
      </c>
      <c r="W110" s="136">
        <v>0</v>
      </c>
      <c r="X110" s="135">
        <f t="shared" si="128"/>
        <v>1227909964</v>
      </c>
      <c r="Y110" s="135">
        <v>0</v>
      </c>
      <c r="Z110" s="135">
        <v>0</v>
      </c>
      <c r="AA110" s="135">
        <v>0</v>
      </c>
      <c r="AB110" s="135">
        <f t="shared" si="129"/>
        <v>1227909964</v>
      </c>
      <c r="AC110" s="135">
        <v>0</v>
      </c>
      <c r="AD110" s="135">
        <v>0</v>
      </c>
      <c r="AE110" s="135">
        <v>0</v>
      </c>
      <c r="AF110" s="135">
        <f t="shared" si="130"/>
        <v>1227909964</v>
      </c>
      <c r="AG110" s="135">
        <v>0</v>
      </c>
      <c r="AH110" s="135">
        <v>0</v>
      </c>
      <c r="AI110" s="135">
        <v>0</v>
      </c>
      <c r="AJ110" s="135">
        <f t="shared" si="131"/>
        <v>1227909964</v>
      </c>
      <c r="AK110" s="135">
        <v>0</v>
      </c>
      <c r="AL110" s="135">
        <v>0</v>
      </c>
      <c r="AM110" s="135">
        <v>0</v>
      </c>
      <c r="AN110" s="135">
        <f t="shared" si="132"/>
        <v>1227909964</v>
      </c>
      <c r="AO110" s="135">
        <v>0</v>
      </c>
      <c r="AP110" s="136">
        <v>0</v>
      </c>
      <c r="AQ110" s="136">
        <v>0</v>
      </c>
      <c r="AR110" s="135">
        <f t="shared" si="133"/>
        <v>1227909964</v>
      </c>
      <c r="AS110" s="135">
        <v>0</v>
      </c>
      <c r="AT110" s="135"/>
      <c r="AU110" s="135"/>
      <c r="AV110" s="135"/>
      <c r="AW110" s="135"/>
      <c r="AX110" s="135"/>
      <c r="AY110" s="135"/>
      <c r="AZ110" s="135"/>
      <c r="BA110" s="135"/>
      <c r="BB110" s="135">
        <f t="shared" si="134"/>
        <v>1227909964</v>
      </c>
      <c r="BC110" s="135"/>
      <c r="BD110" s="135"/>
      <c r="BE110" s="135">
        <f t="shared" si="135"/>
        <v>0</v>
      </c>
      <c r="BF110" s="135">
        <f t="shared" si="136"/>
        <v>1227909964</v>
      </c>
      <c r="BG110" s="137">
        <v>1227909964</v>
      </c>
      <c r="BH110" s="131">
        <f t="shared" si="97"/>
        <v>0</v>
      </c>
    </row>
    <row r="111" spans="1:62" ht="12" customHeight="1" thickBot="1" x14ac:dyDescent="0.25">
      <c r="A111" s="18" t="s">
        <v>224</v>
      </c>
      <c r="B111" s="78" t="s">
        <v>225</v>
      </c>
      <c r="C111" s="26">
        <v>35</v>
      </c>
      <c r="D111" s="160" t="s">
        <v>230</v>
      </c>
      <c r="E111" s="133">
        <v>0</v>
      </c>
      <c r="F111" s="134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f t="shared" si="126"/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6">
        <v>0</v>
      </c>
      <c r="S111" s="136">
        <v>0</v>
      </c>
      <c r="T111" s="135">
        <f t="shared" si="127"/>
        <v>0</v>
      </c>
      <c r="U111" s="136">
        <v>0</v>
      </c>
      <c r="V111" s="136">
        <v>21322749.390000001</v>
      </c>
      <c r="W111" s="136">
        <v>0</v>
      </c>
      <c r="X111" s="135">
        <f t="shared" si="128"/>
        <v>21322749.390000001</v>
      </c>
      <c r="Y111" s="135">
        <v>0</v>
      </c>
      <c r="Z111" s="135">
        <v>0</v>
      </c>
      <c r="AA111" s="135">
        <v>0</v>
      </c>
      <c r="AB111" s="135">
        <f t="shared" si="129"/>
        <v>21322749.390000001</v>
      </c>
      <c r="AC111" s="135">
        <v>0</v>
      </c>
      <c r="AD111" s="135">
        <v>0</v>
      </c>
      <c r="AE111" s="135">
        <v>0</v>
      </c>
      <c r="AF111" s="135">
        <f t="shared" si="130"/>
        <v>21322749.390000001</v>
      </c>
      <c r="AG111" s="135">
        <v>0</v>
      </c>
      <c r="AH111" s="135">
        <v>0</v>
      </c>
      <c r="AI111" s="135">
        <v>0</v>
      </c>
      <c r="AJ111" s="135">
        <f t="shared" si="131"/>
        <v>21322749.390000001</v>
      </c>
      <c r="AK111" s="135">
        <v>0</v>
      </c>
      <c r="AL111" s="135">
        <v>0</v>
      </c>
      <c r="AM111" s="135">
        <v>0</v>
      </c>
      <c r="AN111" s="135">
        <f t="shared" si="132"/>
        <v>21322749.390000001</v>
      </c>
      <c r="AO111" s="135">
        <v>0</v>
      </c>
      <c r="AP111" s="136">
        <v>0</v>
      </c>
      <c r="AQ111" s="136">
        <v>0</v>
      </c>
      <c r="AR111" s="135">
        <f t="shared" si="133"/>
        <v>21322749.390000001</v>
      </c>
      <c r="AS111" s="135">
        <v>0</v>
      </c>
      <c r="AT111" s="135"/>
      <c r="AU111" s="135"/>
      <c r="AV111" s="135"/>
      <c r="AW111" s="135"/>
      <c r="AX111" s="135"/>
      <c r="AY111" s="135"/>
      <c r="AZ111" s="135"/>
      <c r="BA111" s="135"/>
      <c r="BB111" s="135">
        <f t="shared" si="134"/>
        <v>21322749.390000001</v>
      </c>
      <c r="BC111" s="135"/>
      <c r="BD111" s="135"/>
      <c r="BE111" s="135">
        <f t="shared" si="135"/>
        <v>0</v>
      </c>
      <c r="BF111" s="135">
        <f t="shared" si="136"/>
        <v>21322749.390000001</v>
      </c>
      <c r="BG111" s="137">
        <f>+BF111</f>
        <v>21322749.390000001</v>
      </c>
      <c r="BH111" s="131">
        <f t="shared" si="97"/>
        <v>0</v>
      </c>
    </row>
    <row r="112" spans="1:62" ht="16.5" customHeight="1" thickBot="1" x14ac:dyDescent="0.25">
      <c r="A112" s="18" t="s">
        <v>224</v>
      </c>
      <c r="B112" s="78" t="s">
        <v>225</v>
      </c>
      <c r="C112" s="26">
        <v>37</v>
      </c>
      <c r="D112" s="160" t="s">
        <v>231</v>
      </c>
      <c r="E112" s="133">
        <v>0</v>
      </c>
      <c r="F112" s="134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f t="shared" si="126"/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6">
        <v>0</v>
      </c>
      <c r="S112" s="136">
        <v>0</v>
      </c>
      <c r="T112" s="135">
        <f t="shared" si="127"/>
        <v>0</v>
      </c>
      <c r="U112" s="136">
        <v>18361975</v>
      </c>
      <c r="V112" s="136">
        <v>101581980</v>
      </c>
      <c r="W112" s="136">
        <v>0</v>
      </c>
      <c r="X112" s="135">
        <f t="shared" si="128"/>
        <v>101581980</v>
      </c>
      <c r="Y112" s="135">
        <v>83217726</v>
      </c>
      <c r="Z112" s="135">
        <v>0</v>
      </c>
      <c r="AA112" s="135">
        <v>0</v>
      </c>
      <c r="AB112" s="135">
        <f t="shared" si="129"/>
        <v>101581980</v>
      </c>
      <c r="AC112" s="135">
        <v>0</v>
      </c>
      <c r="AD112" s="135">
        <v>0</v>
      </c>
      <c r="AE112" s="135">
        <v>0</v>
      </c>
      <c r="AF112" s="135">
        <f t="shared" si="130"/>
        <v>101581980</v>
      </c>
      <c r="AG112" s="135">
        <v>0</v>
      </c>
      <c r="AH112" s="135">
        <v>0</v>
      </c>
      <c r="AI112" s="135">
        <v>0</v>
      </c>
      <c r="AJ112" s="135">
        <f t="shared" si="131"/>
        <v>101581980</v>
      </c>
      <c r="AK112" s="135">
        <v>0</v>
      </c>
      <c r="AL112" s="135">
        <v>0</v>
      </c>
      <c r="AM112" s="135">
        <v>0</v>
      </c>
      <c r="AN112" s="135">
        <f t="shared" si="132"/>
        <v>101581980</v>
      </c>
      <c r="AO112" s="135">
        <v>0</v>
      </c>
      <c r="AP112" s="136">
        <v>0</v>
      </c>
      <c r="AQ112" s="136">
        <v>0</v>
      </c>
      <c r="AR112" s="135">
        <f t="shared" si="133"/>
        <v>101581980</v>
      </c>
      <c r="AS112" s="135">
        <v>0</v>
      </c>
      <c r="AT112" s="135"/>
      <c r="AU112" s="135"/>
      <c r="AV112" s="135"/>
      <c r="AW112" s="135"/>
      <c r="AX112" s="135"/>
      <c r="AY112" s="135"/>
      <c r="AZ112" s="135"/>
      <c r="BA112" s="135"/>
      <c r="BB112" s="135">
        <f t="shared" si="134"/>
        <v>101581980</v>
      </c>
      <c r="BC112" s="135"/>
      <c r="BD112" s="135"/>
      <c r="BE112" s="135">
        <f t="shared" si="135"/>
        <v>0</v>
      </c>
      <c r="BF112" s="135">
        <f t="shared" si="136"/>
        <v>101581980</v>
      </c>
      <c r="BG112" s="137">
        <f>I112+M112+Q112+U112+Y112+AC112+AG112+AK112+AO112+AS112</f>
        <v>101579701</v>
      </c>
      <c r="BH112" s="131">
        <f t="shared" si="97"/>
        <v>-2279</v>
      </c>
    </row>
    <row r="113" spans="1:62" s="3" customFormat="1" ht="18" customHeight="1" thickBot="1" x14ac:dyDescent="0.3">
      <c r="A113" s="8" t="s">
        <v>232</v>
      </c>
      <c r="B113" s="77" t="s">
        <v>233</v>
      </c>
      <c r="C113" s="7"/>
      <c r="D113" s="159"/>
      <c r="E113" s="132">
        <f>SUM(E114:E120)</f>
        <v>0</v>
      </c>
      <c r="F113" s="128">
        <f t="shared" ref="F113:BA113" si="137">F114+F115+F116+F117+F118+F119+F120</f>
        <v>0</v>
      </c>
      <c r="G113" s="129">
        <f t="shared" si="137"/>
        <v>0</v>
      </c>
      <c r="H113" s="129">
        <f t="shared" si="137"/>
        <v>0</v>
      </c>
      <c r="I113" s="129">
        <f t="shared" si="137"/>
        <v>0</v>
      </c>
      <c r="J113" s="129">
        <f t="shared" si="137"/>
        <v>0</v>
      </c>
      <c r="K113" s="129">
        <f t="shared" si="137"/>
        <v>0</v>
      </c>
      <c r="L113" s="129">
        <f t="shared" si="137"/>
        <v>0</v>
      </c>
      <c r="M113" s="129">
        <f t="shared" si="137"/>
        <v>895264127.38</v>
      </c>
      <c r="N113" s="129">
        <f t="shared" si="137"/>
        <v>0</v>
      </c>
      <c r="O113" s="129">
        <f t="shared" si="137"/>
        <v>0</v>
      </c>
      <c r="P113" s="129">
        <f t="shared" si="137"/>
        <v>0</v>
      </c>
      <c r="Q113" s="129">
        <f t="shared" si="137"/>
        <v>3696584866</v>
      </c>
      <c r="R113" s="129">
        <f t="shared" si="137"/>
        <v>0</v>
      </c>
      <c r="S113" s="129">
        <f t="shared" si="137"/>
        <v>0</v>
      </c>
      <c r="T113" s="129">
        <f t="shared" si="137"/>
        <v>0</v>
      </c>
      <c r="U113" s="129">
        <f t="shared" si="137"/>
        <v>1511198113</v>
      </c>
      <c r="V113" s="129">
        <f t="shared" si="137"/>
        <v>6085634428.3800001</v>
      </c>
      <c r="W113" s="129">
        <f t="shared" si="137"/>
        <v>0</v>
      </c>
      <c r="X113" s="129">
        <f t="shared" si="137"/>
        <v>6085634428.3800001</v>
      </c>
      <c r="Y113" s="129">
        <f t="shared" si="137"/>
        <v>46332506</v>
      </c>
      <c r="Z113" s="129">
        <f t="shared" si="137"/>
        <v>26147472.850000001</v>
      </c>
      <c r="AA113" s="129">
        <f t="shared" si="137"/>
        <v>0</v>
      </c>
      <c r="AB113" s="129">
        <f t="shared" si="137"/>
        <v>6111781901.2300005</v>
      </c>
      <c r="AC113" s="129">
        <f t="shared" si="137"/>
        <v>0</v>
      </c>
      <c r="AD113" s="129">
        <f t="shared" si="137"/>
        <v>0</v>
      </c>
      <c r="AE113" s="129">
        <f t="shared" si="137"/>
        <v>0</v>
      </c>
      <c r="AF113" s="129">
        <f t="shared" si="137"/>
        <v>6111781901.2300005</v>
      </c>
      <c r="AG113" s="129">
        <f t="shared" si="137"/>
        <v>0</v>
      </c>
      <c r="AH113" s="129">
        <f t="shared" si="137"/>
        <v>0</v>
      </c>
      <c r="AI113" s="129">
        <f t="shared" si="137"/>
        <v>0</v>
      </c>
      <c r="AJ113" s="129">
        <f t="shared" si="137"/>
        <v>6111781901.2300005</v>
      </c>
      <c r="AK113" s="129">
        <f t="shared" si="137"/>
        <v>1255259514.49</v>
      </c>
      <c r="AL113" s="129">
        <f t="shared" si="137"/>
        <v>1143698324</v>
      </c>
      <c r="AM113" s="129">
        <f t="shared" si="137"/>
        <v>0</v>
      </c>
      <c r="AN113" s="129">
        <f t="shared" si="137"/>
        <v>7255480225.2299995</v>
      </c>
      <c r="AO113" s="129">
        <f t="shared" si="137"/>
        <v>420872477</v>
      </c>
      <c r="AP113" s="129">
        <f t="shared" si="137"/>
        <v>0</v>
      </c>
      <c r="AQ113" s="129">
        <f t="shared" si="137"/>
        <v>0</v>
      </c>
      <c r="AR113" s="129">
        <f t="shared" si="137"/>
        <v>7255480225.2299995</v>
      </c>
      <c r="AS113" s="129">
        <f t="shared" si="137"/>
        <v>10109960</v>
      </c>
      <c r="AT113" s="129">
        <f t="shared" si="137"/>
        <v>0</v>
      </c>
      <c r="AU113" s="129">
        <f t="shared" si="137"/>
        <v>0</v>
      </c>
      <c r="AV113" s="129">
        <f t="shared" si="137"/>
        <v>0</v>
      </c>
      <c r="AW113" s="129">
        <f t="shared" si="137"/>
        <v>0</v>
      </c>
      <c r="AX113" s="129">
        <f t="shared" si="137"/>
        <v>0</v>
      </c>
      <c r="AY113" s="129">
        <f t="shared" si="137"/>
        <v>0</v>
      </c>
      <c r="AZ113" s="129">
        <f t="shared" si="137"/>
        <v>0</v>
      </c>
      <c r="BA113" s="129">
        <f t="shared" si="137"/>
        <v>0</v>
      </c>
      <c r="BB113" s="132">
        <f t="shared" ref="BB113:BH113" si="138">SUM(BB114:BB120)</f>
        <v>7255480225.2299995</v>
      </c>
      <c r="BC113" s="132">
        <f t="shared" si="138"/>
        <v>0</v>
      </c>
      <c r="BD113" s="132">
        <f t="shared" si="138"/>
        <v>0</v>
      </c>
      <c r="BE113" s="132">
        <f t="shared" si="138"/>
        <v>0</v>
      </c>
      <c r="BF113" s="129">
        <f t="shared" ref="BF113" si="139">+E113+BB113-BE113</f>
        <v>7255480225.2299995</v>
      </c>
      <c r="BG113" s="132">
        <f t="shared" si="138"/>
        <v>8884484115.1300011</v>
      </c>
      <c r="BH113" s="132">
        <f t="shared" si="138"/>
        <v>1629003889.9000001</v>
      </c>
      <c r="BI113" s="5"/>
      <c r="BJ113" s="5"/>
    </row>
    <row r="114" spans="1:62" ht="12" customHeight="1" thickBot="1" x14ac:dyDescent="0.25">
      <c r="A114" s="18" t="s">
        <v>234</v>
      </c>
      <c r="B114" s="78" t="s">
        <v>235</v>
      </c>
      <c r="C114" s="26">
        <v>369</v>
      </c>
      <c r="D114" s="158" t="s">
        <v>236</v>
      </c>
      <c r="E114" s="133">
        <v>0</v>
      </c>
      <c r="F114" s="134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f>H114+J114-K114</f>
        <v>0</v>
      </c>
      <c r="M114" s="135">
        <v>8670633</v>
      </c>
      <c r="N114" s="135">
        <v>0</v>
      </c>
      <c r="O114" s="135">
        <v>0</v>
      </c>
      <c r="P114" s="135">
        <v>0</v>
      </c>
      <c r="Q114" s="135">
        <v>0</v>
      </c>
      <c r="R114" s="136">
        <v>0</v>
      </c>
      <c r="S114" s="136">
        <v>0</v>
      </c>
      <c r="T114" s="135">
        <f>P114+R114-S114</f>
        <v>0</v>
      </c>
      <c r="U114" s="136">
        <v>0</v>
      </c>
      <c r="V114" s="136">
        <v>0</v>
      </c>
      <c r="W114" s="136">
        <v>0</v>
      </c>
      <c r="X114" s="135">
        <f>T114+V114-W114</f>
        <v>0</v>
      </c>
      <c r="Y114" s="135">
        <v>0</v>
      </c>
      <c r="Z114" s="135">
        <v>0</v>
      </c>
      <c r="AA114" s="135">
        <v>0</v>
      </c>
      <c r="AB114" s="135">
        <f>X114+Z114-AA114</f>
        <v>0</v>
      </c>
      <c r="AC114" s="135">
        <v>0</v>
      </c>
      <c r="AD114" s="135">
        <v>0</v>
      </c>
      <c r="AE114" s="135">
        <v>0</v>
      </c>
      <c r="AF114" s="135">
        <f>AB114+AD114-AE114</f>
        <v>0</v>
      </c>
      <c r="AG114" s="135">
        <v>0</v>
      </c>
      <c r="AH114" s="135">
        <v>0</v>
      </c>
      <c r="AI114" s="135">
        <v>0</v>
      </c>
      <c r="AJ114" s="135">
        <f>AF114+AH114-AI114</f>
        <v>0</v>
      </c>
      <c r="AK114" s="135">
        <v>0</v>
      </c>
      <c r="AL114" s="135">
        <v>0</v>
      </c>
      <c r="AM114" s="135">
        <v>0</v>
      </c>
      <c r="AN114" s="135">
        <f>AJ114+AL114-AM114</f>
        <v>0</v>
      </c>
      <c r="AO114" s="135">
        <v>0</v>
      </c>
      <c r="AP114" s="136">
        <v>0</v>
      </c>
      <c r="AQ114" s="136">
        <v>0</v>
      </c>
      <c r="AR114" s="135">
        <f t="shared" ref="AR114:AR120" si="140">AN114+AP114-AQ114</f>
        <v>0</v>
      </c>
      <c r="AS114" s="135">
        <v>0</v>
      </c>
      <c r="AT114" s="135"/>
      <c r="AU114" s="135"/>
      <c r="AV114" s="135"/>
      <c r="AW114" s="135"/>
      <c r="AX114" s="135"/>
      <c r="AY114" s="135"/>
      <c r="AZ114" s="135"/>
      <c r="BA114" s="135"/>
      <c r="BB114" s="135">
        <f t="shared" ref="BB114:BB120" si="141">F114+J114+N114+R114+V114+Z114+AD114+AH114+AL114+AP114</f>
        <v>0</v>
      </c>
      <c r="BC114" s="135"/>
      <c r="BD114" s="135"/>
      <c r="BE114" s="135">
        <f t="shared" ref="BE114:BE120" si="142">G114+K114+O114+S114+W114+AA114+AE114+AI114+AM114+AQ114</f>
        <v>0</v>
      </c>
      <c r="BF114" s="135">
        <f>E114+BB114-BE114</f>
        <v>0</v>
      </c>
      <c r="BG114" s="137">
        <f>I114+M114+Q114+U114+Y114+AC114+AG114+AK114+AO114+AS114</f>
        <v>8670633</v>
      </c>
      <c r="BH114" s="131">
        <f t="shared" si="97"/>
        <v>8670633</v>
      </c>
    </row>
    <row r="115" spans="1:62" ht="12" customHeight="1" thickBot="1" x14ac:dyDescent="0.25">
      <c r="A115" s="18" t="s">
        <v>237</v>
      </c>
      <c r="B115" s="78" t="s">
        <v>238</v>
      </c>
      <c r="C115" s="26">
        <v>110</v>
      </c>
      <c r="D115" s="158" t="s">
        <v>143</v>
      </c>
      <c r="E115" s="133">
        <v>0</v>
      </c>
      <c r="F115" s="134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f>H115+J115-K115</f>
        <v>0</v>
      </c>
      <c r="M115" s="135">
        <v>486775</v>
      </c>
      <c r="N115" s="135">
        <v>0</v>
      </c>
      <c r="O115" s="135">
        <v>0</v>
      </c>
      <c r="P115" s="135">
        <v>0</v>
      </c>
      <c r="Q115" s="135">
        <v>0</v>
      </c>
      <c r="R115" s="136">
        <v>0</v>
      </c>
      <c r="S115" s="136">
        <v>0</v>
      </c>
      <c r="T115" s="135">
        <f>P115+R115-S115</f>
        <v>0</v>
      </c>
      <c r="U115" s="136">
        <v>0</v>
      </c>
      <c r="V115" s="136">
        <v>0</v>
      </c>
      <c r="W115" s="136">
        <v>0</v>
      </c>
      <c r="X115" s="135">
        <f>T115+V115-W115</f>
        <v>0</v>
      </c>
      <c r="Y115" s="135">
        <v>0</v>
      </c>
      <c r="Z115" s="135">
        <v>0</v>
      </c>
      <c r="AA115" s="135">
        <v>0</v>
      </c>
      <c r="AB115" s="135">
        <f>X115+Z115-AA115</f>
        <v>0</v>
      </c>
      <c r="AC115" s="135">
        <v>0</v>
      </c>
      <c r="AD115" s="135">
        <v>0</v>
      </c>
      <c r="AE115" s="135">
        <v>0</v>
      </c>
      <c r="AF115" s="135">
        <f>AB115+AD115-AE115</f>
        <v>0</v>
      </c>
      <c r="AG115" s="135">
        <v>0</v>
      </c>
      <c r="AH115" s="135">
        <v>0</v>
      </c>
      <c r="AI115" s="135">
        <v>0</v>
      </c>
      <c r="AJ115" s="135">
        <f>AF115+AH115-AI115</f>
        <v>0</v>
      </c>
      <c r="AK115" s="135">
        <v>0</v>
      </c>
      <c r="AL115" s="135">
        <v>0</v>
      </c>
      <c r="AM115" s="135">
        <v>0</v>
      </c>
      <c r="AN115" s="135">
        <f>AJ115+AL115-AM115</f>
        <v>0</v>
      </c>
      <c r="AO115" s="135">
        <v>0</v>
      </c>
      <c r="AP115" s="136">
        <v>0</v>
      </c>
      <c r="AQ115" s="136">
        <v>0</v>
      </c>
      <c r="AR115" s="135">
        <f t="shared" si="140"/>
        <v>0</v>
      </c>
      <c r="AS115" s="135">
        <v>0</v>
      </c>
      <c r="AT115" s="135"/>
      <c r="AU115" s="135"/>
      <c r="AV115" s="135"/>
      <c r="AW115" s="135"/>
      <c r="AX115" s="135"/>
      <c r="AY115" s="135"/>
      <c r="AZ115" s="135"/>
      <c r="BA115" s="135"/>
      <c r="BB115" s="135">
        <f t="shared" si="141"/>
        <v>0</v>
      </c>
      <c r="BC115" s="135"/>
      <c r="BD115" s="135"/>
      <c r="BE115" s="135">
        <f t="shared" si="142"/>
        <v>0</v>
      </c>
      <c r="BF115" s="135">
        <f>E115+BB115-BE115</f>
        <v>0</v>
      </c>
      <c r="BG115" s="137">
        <f>I115+M115+Q115+U115+Y115+AC115+AG115+AK115+AO115+AS115</f>
        <v>486775</v>
      </c>
      <c r="BH115" s="131">
        <f t="shared" si="97"/>
        <v>486775</v>
      </c>
    </row>
    <row r="116" spans="1:62" ht="12" customHeight="1" thickBot="1" x14ac:dyDescent="0.25">
      <c r="A116" s="18" t="s">
        <v>239</v>
      </c>
      <c r="B116" s="78" t="s">
        <v>240</v>
      </c>
      <c r="C116" s="26">
        <v>17</v>
      </c>
      <c r="D116" s="158" t="s">
        <v>43</v>
      </c>
      <c r="E116" s="133">
        <v>0</v>
      </c>
      <c r="F116" s="134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f>H116+J116-K116</f>
        <v>0</v>
      </c>
      <c r="M116" s="135">
        <v>124499136.38</v>
      </c>
      <c r="N116" s="135">
        <v>0</v>
      </c>
      <c r="O116" s="135">
        <v>0</v>
      </c>
      <c r="P116" s="135">
        <v>0</v>
      </c>
      <c r="Q116" s="135">
        <v>0</v>
      </c>
      <c r="R116" s="136">
        <v>0</v>
      </c>
      <c r="S116" s="136">
        <v>0</v>
      </c>
      <c r="T116" s="135">
        <f>P116+R116-S116</f>
        <v>0</v>
      </c>
      <c r="U116" s="136">
        <v>0</v>
      </c>
      <c r="V116" s="136">
        <v>124499136.38</v>
      </c>
      <c r="W116" s="136">
        <v>0</v>
      </c>
      <c r="X116" s="135">
        <f>T116+V116-W116</f>
        <v>124499136.38</v>
      </c>
      <c r="Y116" s="135">
        <v>0</v>
      </c>
      <c r="Z116" s="135">
        <v>0</v>
      </c>
      <c r="AA116" s="135">
        <v>0</v>
      </c>
      <c r="AB116" s="135">
        <f>X116+Z116-AA116</f>
        <v>124499136.38</v>
      </c>
      <c r="AC116" s="135">
        <v>0</v>
      </c>
      <c r="AD116" s="135">
        <v>0</v>
      </c>
      <c r="AE116" s="135">
        <v>0</v>
      </c>
      <c r="AF116" s="135">
        <f>AB116+AD116-AE116</f>
        <v>124499136.38</v>
      </c>
      <c r="AG116" s="135">
        <v>0</v>
      </c>
      <c r="AH116" s="135">
        <v>0</v>
      </c>
      <c r="AI116" s="135">
        <v>0</v>
      </c>
      <c r="AJ116" s="135">
        <f>AF116+AH116-AI116</f>
        <v>124499136.38</v>
      </c>
      <c r="AK116" s="135">
        <v>0</v>
      </c>
      <c r="AL116" s="135">
        <v>0</v>
      </c>
      <c r="AM116" s="135">
        <v>0</v>
      </c>
      <c r="AN116" s="135">
        <f>AJ116+AL116-AM116</f>
        <v>124499136.38</v>
      </c>
      <c r="AO116" s="135">
        <v>0</v>
      </c>
      <c r="AP116" s="136">
        <v>0</v>
      </c>
      <c r="AQ116" s="136">
        <v>0</v>
      </c>
      <c r="AR116" s="135">
        <f t="shared" si="140"/>
        <v>124499136.38</v>
      </c>
      <c r="AS116" s="135">
        <v>0</v>
      </c>
      <c r="AT116" s="135"/>
      <c r="AU116" s="135"/>
      <c r="AV116" s="135"/>
      <c r="AW116" s="135"/>
      <c r="AX116" s="135"/>
      <c r="AY116" s="135"/>
      <c r="AZ116" s="135"/>
      <c r="BA116" s="135"/>
      <c r="BB116" s="135">
        <f t="shared" si="141"/>
        <v>124499136.38</v>
      </c>
      <c r="BC116" s="135"/>
      <c r="BD116" s="135"/>
      <c r="BE116" s="135">
        <f t="shared" si="142"/>
        <v>0</v>
      </c>
      <c r="BF116" s="135">
        <f>E116+BB116-BE116</f>
        <v>124499136.38</v>
      </c>
      <c r="BG116" s="137">
        <f>I116+M116+Q116+U116+Y116+AC116+AG116+AK116+AO116+AS116</f>
        <v>124499136.38</v>
      </c>
      <c r="BH116" s="131">
        <f t="shared" si="97"/>
        <v>0</v>
      </c>
    </row>
    <row r="117" spans="1:62" ht="16.5" customHeight="1" thickBot="1" x14ac:dyDescent="0.25">
      <c r="A117" s="18" t="s">
        <v>241</v>
      </c>
      <c r="B117" s="78" t="s">
        <v>242</v>
      </c>
      <c r="C117" s="26">
        <v>42</v>
      </c>
      <c r="D117" s="158" t="s">
        <v>243</v>
      </c>
      <c r="E117" s="133">
        <v>0</v>
      </c>
      <c r="F117" s="134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f>H117+J117-K117</f>
        <v>0</v>
      </c>
      <c r="M117" s="135">
        <v>761607583</v>
      </c>
      <c r="N117" s="135">
        <v>0</v>
      </c>
      <c r="O117" s="135">
        <v>0</v>
      </c>
      <c r="P117" s="135">
        <v>0</v>
      </c>
      <c r="Q117" s="135">
        <v>3688329596</v>
      </c>
      <c r="R117" s="136">
        <v>0</v>
      </c>
      <c r="S117" s="136">
        <v>0</v>
      </c>
      <c r="T117" s="135">
        <f>P117+R117-S117</f>
        <v>0</v>
      </c>
      <c r="U117" s="136">
        <v>1511198113</v>
      </c>
      <c r="V117" s="136">
        <v>5961135292</v>
      </c>
      <c r="W117" s="136">
        <v>0</v>
      </c>
      <c r="X117" s="135">
        <f>T117+V117-W117</f>
        <v>5961135292</v>
      </c>
      <c r="Y117" s="135">
        <v>46332506</v>
      </c>
      <c r="Z117" s="135">
        <v>0</v>
      </c>
      <c r="AA117" s="135">
        <v>0</v>
      </c>
      <c r="AB117" s="135">
        <f>X117+Z117-AA117</f>
        <v>5961135292</v>
      </c>
      <c r="AC117" s="135">
        <v>0</v>
      </c>
      <c r="AD117" s="135">
        <v>0</v>
      </c>
      <c r="AE117" s="135">
        <v>0</v>
      </c>
      <c r="AF117" s="135">
        <f>AB117+AD117-AE117</f>
        <v>5961135292</v>
      </c>
      <c r="AG117" s="135">
        <v>0</v>
      </c>
      <c r="AH117" s="135">
        <v>0</v>
      </c>
      <c r="AI117" s="135">
        <v>0</v>
      </c>
      <c r="AJ117" s="135">
        <f>AF117+AH117-AI117</f>
        <v>5961135292</v>
      </c>
      <c r="AK117" s="135">
        <v>111561190.48999999</v>
      </c>
      <c r="AL117" s="135">
        <v>0</v>
      </c>
      <c r="AM117" s="135">
        <v>0</v>
      </c>
      <c r="AN117" s="135">
        <f>AJ117+AL117-AM117</f>
        <v>5961135292</v>
      </c>
      <c r="AO117" s="135">
        <v>420872477</v>
      </c>
      <c r="AP117" s="136">
        <v>0</v>
      </c>
      <c r="AQ117" s="136">
        <v>0</v>
      </c>
      <c r="AR117" s="135">
        <f t="shared" si="140"/>
        <v>5961135292</v>
      </c>
      <c r="AS117" s="135">
        <v>13960</v>
      </c>
      <c r="AT117" s="135"/>
      <c r="AU117" s="135"/>
      <c r="AV117" s="135"/>
      <c r="AW117" s="135"/>
      <c r="AX117" s="135"/>
      <c r="AY117" s="135"/>
      <c r="AZ117" s="135"/>
      <c r="BA117" s="135"/>
      <c r="BB117" s="135">
        <f t="shared" si="141"/>
        <v>5961135292</v>
      </c>
      <c r="BC117" s="135"/>
      <c r="BD117" s="135"/>
      <c r="BE117" s="135">
        <f t="shared" si="142"/>
        <v>0</v>
      </c>
      <c r="BF117" s="135">
        <f>E117+BB117-BE117</f>
        <v>5961135292</v>
      </c>
      <c r="BG117" s="137">
        <v>7214948428.75</v>
      </c>
      <c r="BH117" s="131">
        <f t="shared" si="97"/>
        <v>1253813136.75</v>
      </c>
    </row>
    <row r="118" spans="1:62" ht="39" thickBot="1" x14ac:dyDescent="0.25">
      <c r="A118" s="18" t="s">
        <v>244</v>
      </c>
      <c r="B118" s="78" t="s">
        <v>245</v>
      </c>
      <c r="C118" s="26">
        <v>369</v>
      </c>
      <c r="D118" s="158" t="s">
        <v>236</v>
      </c>
      <c r="E118" s="133">
        <v>0</v>
      </c>
      <c r="F118" s="134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f>H118+J118-K118</f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8255270</v>
      </c>
      <c r="R118" s="136">
        <v>0</v>
      </c>
      <c r="S118" s="136">
        <v>0</v>
      </c>
      <c r="T118" s="135">
        <f>P118+R118-S118</f>
        <v>0</v>
      </c>
      <c r="U118" s="136">
        <v>0</v>
      </c>
      <c r="V118" s="136">
        <v>0</v>
      </c>
      <c r="W118" s="136">
        <v>0</v>
      </c>
      <c r="X118" s="135">
        <f>T118+V118-W118</f>
        <v>0</v>
      </c>
      <c r="Y118" s="135">
        <v>0</v>
      </c>
      <c r="Z118" s="135">
        <v>26147472.850000001</v>
      </c>
      <c r="AA118" s="135">
        <v>0</v>
      </c>
      <c r="AB118" s="135">
        <f>X118+Z118-AA118</f>
        <v>26147472.850000001</v>
      </c>
      <c r="AC118" s="135">
        <v>0</v>
      </c>
      <c r="AD118" s="135">
        <v>0</v>
      </c>
      <c r="AE118" s="135">
        <v>0</v>
      </c>
      <c r="AF118" s="135">
        <f>AB118+AD118-AE118</f>
        <v>26147472.850000001</v>
      </c>
      <c r="AG118" s="135">
        <v>0</v>
      </c>
      <c r="AH118" s="135">
        <v>0</v>
      </c>
      <c r="AI118" s="135">
        <v>0</v>
      </c>
      <c r="AJ118" s="135">
        <f>AF118+AH118-AI118</f>
        <v>26147472.850000001</v>
      </c>
      <c r="AK118" s="135">
        <v>1143698324</v>
      </c>
      <c r="AL118" s="135">
        <v>1143698324</v>
      </c>
      <c r="AM118" s="135">
        <v>0</v>
      </c>
      <c r="AN118" s="135">
        <f>AJ118+AL118-AM118</f>
        <v>1169845796.8499999</v>
      </c>
      <c r="AO118" s="135">
        <v>0</v>
      </c>
      <c r="AP118" s="136">
        <v>0</v>
      </c>
      <c r="AQ118" s="136">
        <v>0</v>
      </c>
      <c r="AR118" s="135">
        <f t="shared" si="140"/>
        <v>1169845796.8499999</v>
      </c>
      <c r="AS118" s="135">
        <v>10096000</v>
      </c>
      <c r="AT118" s="135"/>
      <c r="AU118" s="135"/>
      <c r="AV118" s="135"/>
      <c r="AW118" s="135"/>
      <c r="AX118" s="135"/>
      <c r="AY118" s="135"/>
      <c r="AZ118" s="135"/>
      <c r="BA118" s="135"/>
      <c r="BB118" s="135">
        <f t="shared" si="141"/>
        <v>1169845796.8499999</v>
      </c>
      <c r="BC118" s="135"/>
      <c r="BD118" s="135"/>
      <c r="BE118" s="135">
        <f t="shared" si="142"/>
        <v>0</v>
      </c>
      <c r="BF118" s="135">
        <f>E118+BB118-BE118</f>
        <v>1169845796.8499999</v>
      </c>
      <c r="BG118" s="137">
        <f>I118+M118+Q118+U118+Y118+AC118+AG118+AK118+AO118+AS118</f>
        <v>1162049594</v>
      </c>
      <c r="BH118" s="131">
        <f t="shared" si="97"/>
        <v>-7796202.8499999046</v>
      </c>
    </row>
    <row r="119" spans="1:62" ht="51.75" thickBot="1" x14ac:dyDescent="0.25">
      <c r="A119" s="18" t="s">
        <v>246</v>
      </c>
      <c r="B119" s="78" t="s">
        <v>247</v>
      </c>
      <c r="C119" s="26">
        <v>88</v>
      </c>
      <c r="D119" s="160" t="s">
        <v>248</v>
      </c>
      <c r="E119" s="133">
        <v>0</v>
      </c>
      <c r="F119" s="134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135">
        <v>0</v>
      </c>
      <c r="P119" s="135">
        <v>0</v>
      </c>
      <c r="Q119" s="135">
        <v>0</v>
      </c>
      <c r="R119" s="135">
        <v>0</v>
      </c>
      <c r="S119" s="135">
        <v>0</v>
      </c>
      <c r="T119" s="135">
        <v>0</v>
      </c>
      <c r="U119" s="135">
        <v>0</v>
      </c>
      <c r="V119" s="135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135">
        <v>0</v>
      </c>
      <c r="AC119" s="135">
        <v>0</v>
      </c>
      <c r="AD119" s="135">
        <v>0</v>
      </c>
      <c r="AE119" s="135">
        <v>0</v>
      </c>
      <c r="AF119" s="135">
        <v>0</v>
      </c>
      <c r="AG119" s="135">
        <v>0</v>
      </c>
      <c r="AH119" s="135">
        <v>0</v>
      </c>
      <c r="AI119" s="135">
        <v>0</v>
      </c>
      <c r="AJ119" s="135">
        <v>0</v>
      </c>
      <c r="AK119" s="135">
        <v>0</v>
      </c>
      <c r="AL119" s="135">
        <v>0</v>
      </c>
      <c r="AM119" s="135">
        <v>0</v>
      </c>
      <c r="AN119" s="135">
        <v>0</v>
      </c>
      <c r="AO119" s="135">
        <v>0</v>
      </c>
      <c r="AP119" s="136">
        <v>0</v>
      </c>
      <c r="AQ119" s="136">
        <v>0</v>
      </c>
      <c r="AR119" s="135">
        <f t="shared" si="140"/>
        <v>0</v>
      </c>
      <c r="AS119" s="135">
        <v>0</v>
      </c>
      <c r="AT119" s="135">
        <v>0</v>
      </c>
      <c r="AU119" s="135">
        <v>0</v>
      </c>
      <c r="AV119" s="135">
        <v>0</v>
      </c>
      <c r="AW119" s="135">
        <v>0</v>
      </c>
      <c r="AX119" s="135">
        <v>0</v>
      </c>
      <c r="AY119" s="135">
        <v>0</v>
      </c>
      <c r="AZ119" s="135">
        <v>0</v>
      </c>
      <c r="BA119" s="135">
        <v>0</v>
      </c>
      <c r="BB119" s="135">
        <f t="shared" si="141"/>
        <v>0</v>
      </c>
      <c r="BC119" s="135"/>
      <c r="BD119" s="135"/>
      <c r="BE119" s="135">
        <f t="shared" si="142"/>
        <v>0</v>
      </c>
      <c r="BF119" s="135">
        <v>0</v>
      </c>
      <c r="BG119" s="137">
        <v>284258654</v>
      </c>
      <c r="BH119" s="131">
        <f t="shared" si="97"/>
        <v>284258654</v>
      </c>
    </row>
    <row r="120" spans="1:62" ht="51.75" thickBot="1" x14ac:dyDescent="0.25">
      <c r="A120" s="18" t="s">
        <v>249</v>
      </c>
      <c r="B120" s="78" t="s">
        <v>250</v>
      </c>
      <c r="C120" s="26">
        <v>89</v>
      </c>
      <c r="D120" s="160" t="s">
        <v>251</v>
      </c>
      <c r="E120" s="133">
        <v>0</v>
      </c>
      <c r="F120" s="134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35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0</v>
      </c>
      <c r="AB120" s="135">
        <v>0</v>
      </c>
      <c r="AC120" s="135">
        <v>0</v>
      </c>
      <c r="AD120" s="135">
        <v>0</v>
      </c>
      <c r="AE120" s="135">
        <v>0</v>
      </c>
      <c r="AF120" s="135">
        <v>0</v>
      </c>
      <c r="AG120" s="135">
        <v>0</v>
      </c>
      <c r="AH120" s="135">
        <v>0</v>
      </c>
      <c r="AI120" s="135">
        <v>0</v>
      </c>
      <c r="AJ120" s="135">
        <v>0</v>
      </c>
      <c r="AK120" s="135">
        <v>0</v>
      </c>
      <c r="AL120" s="135">
        <v>0</v>
      </c>
      <c r="AM120" s="135">
        <v>0</v>
      </c>
      <c r="AN120" s="135">
        <v>0</v>
      </c>
      <c r="AO120" s="135">
        <v>0</v>
      </c>
      <c r="AP120" s="136">
        <v>0</v>
      </c>
      <c r="AQ120" s="136">
        <v>0</v>
      </c>
      <c r="AR120" s="135">
        <f t="shared" si="140"/>
        <v>0</v>
      </c>
      <c r="AS120" s="135">
        <v>0</v>
      </c>
      <c r="AT120" s="135">
        <v>0</v>
      </c>
      <c r="AU120" s="135">
        <v>0</v>
      </c>
      <c r="AV120" s="135">
        <v>0</v>
      </c>
      <c r="AW120" s="135">
        <v>0</v>
      </c>
      <c r="AX120" s="135">
        <v>0</v>
      </c>
      <c r="AY120" s="135">
        <v>0</v>
      </c>
      <c r="AZ120" s="135">
        <v>0</v>
      </c>
      <c r="BA120" s="135">
        <v>0</v>
      </c>
      <c r="BB120" s="135">
        <f t="shared" si="141"/>
        <v>0</v>
      </c>
      <c r="BC120" s="135"/>
      <c r="BD120" s="135"/>
      <c r="BE120" s="135">
        <f t="shared" si="142"/>
        <v>0</v>
      </c>
      <c r="BF120" s="135">
        <v>0</v>
      </c>
      <c r="BG120" s="137">
        <v>89570894</v>
      </c>
      <c r="BH120" s="131">
        <f t="shared" si="97"/>
        <v>89570894</v>
      </c>
    </row>
    <row r="121" spans="1:62" s="3" customFormat="1" ht="15.75" thickBot="1" x14ac:dyDescent="0.3">
      <c r="A121" s="8" t="s">
        <v>252</v>
      </c>
      <c r="B121" s="77" t="s">
        <v>253</v>
      </c>
      <c r="C121" s="7"/>
      <c r="D121" s="159"/>
      <c r="E121" s="132">
        <f>E122+E125+E127</f>
        <v>0</v>
      </c>
      <c r="F121" s="132">
        <f>F122+F125+F127</f>
        <v>0</v>
      </c>
      <c r="G121" s="132">
        <f t="shared" ref="G121:U121" si="143">G122+G125+G127</f>
        <v>0</v>
      </c>
      <c r="H121" s="132">
        <f t="shared" si="143"/>
        <v>0</v>
      </c>
      <c r="I121" s="132">
        <f t="shared" si="143"/>
        <v>0</v>
      </c>
      <c r="J121" s="132">
        <f t="shared" si="143"/>
        <v>0</v>
      </c>
      <c r="K121" s="132">
        <f t="shared" si="143"/>
        <v>0</v>
      </c>
      <c r="L121" s="132">
        <f t="shared" si="143"/>
        <v>0</v>
      </c>
      <c r="M121" s="132">
        <f t="shared" si="143"/>
        <v>0</v>
      </c>
      <c r="N121" s="132">
        <f t="shared" si="143"/>
        <v>0</v>
      </c>
      <c r="O121" s="132">
        <f t="shared" si="143"/>
        <v>0</v>
      </c>
      <c r="P121" s="132">
        <f t="shared" si="143"/>
        <v>0</v>
      </c>
      <c r="Q121" s="132">
        <f t="shared" si="143"/>
        <v>63821889.850000001</v>
      </c>
      <c r="R121" s="132">
        <f t="shared" si="143"/>
        <v>0</v>
      </c>
      <c r="S121" s="132">
        <f t="shared" si="143"/>
        <v>0</v>
      </c>
      <c r="T121" s="132">
        <f t="shared" si="143"/>
        <v>0</v>
      </c>
      <c r="U121" s="132">
        <f t="shared" si="143"/>
        <v>4087149006.7400002</v>
      </c>
      <c r="V121" s="132">
        <f t="shared" ref="V121:AI121" si="144">V122+V125+V127</f>
        <v>4087149006.7400002</v>
      </c>
      <c r="W121" s="132">
        <f t="shared" si="144"/>
        <v>0</v>
      </c>
      <c r="X121" s="132">
        <f t="shared" si="144"/>
        <v>4087149006.7400002</v>
      </c>
      <c r="Y121" s="132">
        <f t="shared" si="144"/>
        <v>53634467</v>
      </c>
      <c r="Z121" s="132">
        <f t="shared" si="144"/>
        <v>147435610.65000001</v>
      </c>
      <c r="AA121" s="132">
        <f t="shared" si="144"/>
        <v>0</v>
      </c>
      <c r="AB121" s="132">
        <f t="shared" si="144"/>
        <v>4234584617.3900003</v>
      </c>
      <c r="AC121" s="132">
        <f t="shared" si="144"/>
        <v>93801143.650000006</v>
      </c>
      <c r="AD121" s="132">
        <f t="shared" si="144"/>
        <v>0</v>
      </c>
      <c r="AE121" s="132">
        <f t="shared" si="144"/>
        <v>0</v>
      </c>
      <c r="AF121" s="132">
        <f t="shared" si="144"/>
        <v>4234584617.3900003</v>
      </c>
      <c r="AG121" s="132">
        <f t="shared" si="144"/>
        <v>0</v>
      </c>
      <c r="AH121" s="132">
        <f t="shared" si="144"/>
        <v>0</v>
      </c>
      <c r="AI121" s="132">
        <f t="shared" si="144"/>
        <v>0</v>
      </c>
      <c r="AJ121" s="132">
        <f>AJ122+AJ125+AJ127+AJ130</f>
        <v>4234584617.3900003</v>
      </c>
      <c r="AK121" s="132">
        <f t="shared" ref="AK121:AT121" si="145">AK122+AK125+AK127+AK130</f>
        <v>56301676</v>
      </c>
      <c r="AL121" s="132">
        <f t="shared" si="145"/>
        <v>56301676</v>
      </c>
      <c r="AM121" s="132">
        <f t="shared" si="145"/>
        <v>0</v>
      </c>
      <c r="AN121" s="132">
        <f t="shared" si="145"/>
        <v>4290886293.3900003</v>
      </c>
      <c r="AO121" s="132">
        <f t="shared" si="145"/>
        <v>0</v>
      </c>
      <c r="AP121" s="132">
        <f t="shared" si="145"/>
        <v>0</v>
      </c>
      <c r="AQ121" s="132">
        <f t="shared" si="145"/>
        <v>0</v>
      </c>
      <c r="AR121" s="132">
        <f t="shared" si="145"/>
        <v>4290886293.3900003</v>
      </c>
      <c r="AS121" s="132">
        <f t="shared" si="145"/>
        <v>0</v>
      </c>
      <c r="AT121" s="132">
        <f t="shared" si="145"/>
        <v>0</v>
      </c>
      <c r="AU121" s="132">
        <f t="shared" ref="AU121:AZ121" si="146">AU122+AU125+AU127+AU130</f>
        <v>0</v>
      </c>
      <c r="AV121" s="132">
        <f t="shared" si="146"/>
        <v>0</v>
      </c>
      <c r="AW121" s="132">
        <f t="shared" si="146"/>
        <v>0</v>
      </c>
      <c r="AX121" s="132">
        <f t="shared" si="146"/>
        <v>0</v>
      </c>
      <c r="AY121" s="132">
        <f t="shared" si="146"/>
        <v>0</v>
      </c>
      <c r="AZ121" s="132">
        <f t="shared" si="146"/>
        <v>0</v>
      </c>
      <c r="BA121" s="132">
        <f>BA128+BA129</f>
        <v>0</v>
      </c>
      <c r="BB121" s="132">
        <f>BB122+BB125+BB127+BB130</f>
        <v>4290886293.3900003</v>
      </c>
      <c r="BC121" s="132"/>
      <c r="BD121" s="132"/>
      <c r="BE121" s="132">
        <f>BE122+BE125+BE127+BE130</f>
        <v>0</v>
      </c>
      <c r="BF121" s="129">
        <f t="shared" ref="BF121:BF122" si="147">+E121+BB121-BE121</f>
        <v>4290886293.3900003</v>
      </c>
      <c r="BG121" s="138">
        <f>BG122+BG125+BG127+BG130</f>
        <v>4354708183.2399998</v>
      </c>
      <c r="BH121" s="98">
        <f t="shared" si="97"/>
        <v>63821889.849999428</v>
      </c>
      <c r="BI121" s="5"/>
      <c r="BJ121" s="5"/>
    </row>
    <row r="122" spans="1:62" s="3" customFormat="1" ht="26.25" thickBot="1" x14ac:dyDescent="0.3">
      <c r="A122" s="8" t="s">
        <v>254</v>
      </c>
      <c r="B122" s="77" t="s">
        <v>255</v>
      </c>
      <c r="C122" s="7"/>
      <c r="D122" s="161"/>
      <c r="E122" s="132">
        <f>SUM(E123:E124)</f>
        <v>0</v>
      </c>
      <c r="F122" s="132">
        <f t="shared" ref="F122:U122" si="148">SUM(F123:F124)</f>
        <v>0</v>
      </c>
      <c r="G122" s="132">
        <f t="shared" si="148"/>
        <v>0</v>
      </c>
      <c r="H122" s="132">
        <f t="shared" si="148"/>
        <v>0</v>
      </c>
      <c r="I122" s="132">
        <f t="shared" si="148"/>
        <v>0</v>
      </c>
      <c r="J122" s="132">
        <f t="shared" si="148"/>
        <v>0</v>
      </c>
      <c r="K122" s="132">
        <f t="shared" si="148"/>
        <v>0</v>
      </c>
      <c r="L122" s="132">
        <f t="shared" si="148"/>
        <v>0</v>
      </c>
      <c r="M122" s="132">
        <f t="shared" si="148"/>
        <v>0</v>
      </c>
      <c r="N122" s="132">
        <f t="shared" si="148"/>
        <v>0</v>
      </c>
      <c r="O122" s="132">
        <f t="shared" si="148"/>
        <v>0</v>
      </c>
      <c r="P122" s="132">
        <f t="shared" si="148"/>
        <v>0</v>
      </c>
      <c r="Q122" s="132">
        <f t="shared" si="148"/>
        <v>0</v>
      </c>
      <c r="R122" s="132">
        <f t="shared" si="148"/>
        <v>0</v>
      </c>
      <c r="S122" s="132">
        <f t="shared" si="148"/>
        <v>0</v>
      </c>
      <c r="T122" s="132">
        <f t="shared" si="148"/>
        <v>0</v>
      </c>
      <c r="U122" s="132">
        <f t="shared" si="148"/>
        <v>4080975952.1400003</v>
      </c>
      <c r="V122" s="132">
        <f t="shared" ref="V122:AW122" si="149">SUM(V123:V124)</f>
        <v>4080975952.1400003</v>
      </c>
      <c r="W122" s="132">
        <f t="shared" si="149"/>
        <v>0</v>
      </c>
      <c r="X122" s="132">
        <f t="shared" si="149"/>
        <v>4080975952.1400003</v>
      </c>
      <c r="Y122" s="132">
        <f t="shared" si="149"/>
        <v>0</v>
      </c>
      <c r="Z122" s="132">
        <f t="shared" si="149"/>
        <v>0</v>
      </c>
      <c r="AA122" s="132">
        <f t="shared" si="149"/>
        <v>0</v>
      </c>
      <c r="AB122" s="132">
        <f t="shared" si="149"/>
        <v>4080975952.1400003</v>
      </c>
      <c r="AC122" s="132">
        <f t="shared" si="149"/>
        <v>0</v>
      </c>
      <c r="AD122" s="132">
        <f t="shared" si="149"/>
        <v>0</v>
      </c>
      <c r="AE122" s="132">
        <f t="shared" si="149"/>
        <v>0</v>
      </c>
      <c r="AF122" s="132">
        <f t="shared" si="149"/>
        <v>4080975952.1400003</v>
      </c>
      <c r="AG122" s="132">
        <f t="shared" si="149"/>
        <v>0</v>
      </c>
      <c r="AH122" s="132">
        <f t="shared" si="149"/>
        <v>0</v>
      </c>
      <c r="AI122" s="132">
        <f t="shared" si="149"/>
        <v>0</v>
      </c>
      <c r="AJ122" s="132">
        <f t="shared" si="149"/>
        <v>4080975952.1400003</v>
      </c>
      <c r="AK122" s="132">
        <f t="shared" ref="AK122:AT122" si="150">SUM(AK123:AK124)</f>
        <v>0</v>
      </c>
      <c r="AL122" s="132">
        <f t="shared" si="150"/>
        <v>0</v>
      </c>
      <c r="AM122" s="132">
        <f t="shared" si="150"/>
        <v>0</v>
      </c>
      <c r="AN122" s="132">
        <f t="shared" si="150"/>
        <v>4080975952.1400003</v>
      </c>
      <c r="AO122" s="132">
        <f t="shared" si="150"/>
        <v>0</v>
      </c>
      <c r="AP122" s="132">
        <f t="shared" si="150"/>
        <v>0</v>
      </c>
      <c r="AQ122" s="132">
        <f t="shared" si="150"/>
        <v>0</v>
      </c>
      <c r="AR122" s="132">
        <f t="shared" si="150"/>
        <v>4080975952.1400003</v>
      </c>
      <c r="AS122" s="132">
        <f t="shared" si="150"/>
        <v>0</v>
      </c>
      <c r="AT122" s="132">
        <f t="shared" si="150"/>
        <v>0</v>
      </c>
      <c r="AU122" s="132">
        <f t="shared" si="149"/>
        <v>0</v>
      </c>
      <c r="AV122" s="132">
        <f t="shared" si="149"/>
        <v>0</v>
      </c>
      <c r="AW122" s="132">
        <f t="shared" si="149"/>
        <v>0</v>
      </c>
      <c r="AX122" s="132"/>
      <c r="AY122" s="132"/>
      <c r="AZ122" s="132"/>
      <c r="BA122" s="132"/>
      <c r="BB122" s="132">
        <f>SUM(BB123:BB124)</f>
        <v>4080975952.1400003</v>
      </c>
      <c r="BC122" s="132"/>
      <c r="BD122" s="132"/>
      <c r="BE122" s="132">
        <f>SUM(BE123:BE124)</f>
        <v>0</v>
      </c>
      <c r="BF122" s="129">
        <f t="shared" si="147"/>
        <v>4080975952.1400003</v>
      </c>
      <c r="BG122" s="138">
        <f>SUM(BG123:BG124)</f>
        <v>4080975952.1400003</v>
      </c>
      <c r="BH122" s="131">
        <f t="shared" si="97"/>
        <v>0</v>
      </c>
      <c r="BI122" s="5"/>
      <c r="BJ122" s="5"/>
    </row>
    <row r="123" spans="1:62" s="12" customFormat="1" ht="39" thickBot="1" x14ac:dyDescent="0.25">
      <c r="A123" s="18" t="s">
        <v>256</v>
      </c>
      <c r="B123" s="78" t="s">
        <v>257</v>
      </c>
      <c r="C123" s="26">
        <v>353</v>
      </c>
      <c r="D123" s="160" t="s">
        <v>258</v>
      </c>
      <c r="E123" s="133">
        <v>0</v>
      </c>
      <c r="F123" s="134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</v>
      </c>
      <c r="P123" s="135">
        <v>0</v>
      </c>
      <c r="Q123" s="135">
        <v>0</v>
      </c>
      <c r="R123" s="136">
        <v>0</v>
      </c>
      <c r="S123" s="136">
        <v>0</v>
      </c>
      <c r="T123" s="135">
        <f>P123+R123-S123</f>
        <v>0</v>
      </c>
      <c r="U123" s="136">
        <v>2664137602.5</v>
      </c>
      <c r="V123" s="136">
        <v>2664137602.5</v>
      </c>
      <c r="W123" s="136">
        <v>0</v>
      </c>
      <c r="X123" s="135">
        <f>T123+V123-W123</f>
        <v>2664137602.5</v>
      </c>
      <c r="Y123" s="135">
        <v>0</v>
      </c>
      <c r="Z123" s="135">
        <v>0</v>
      </c>
      <c r="AA123" s="135">
        <v>0</v>
      </c>
      <c r="AB123" s="135">
        <f>X123+Z123-AA123</f>
        <v>2664137602.5</v>
      </c>
      <c r="AC123" s="135">
        <v>0</v>
      </c>
      <c r="AD123" s="135">
        <v>0</v>
      </c>
      <c r="AE123" s="135">
        <v>0</v>
      </c>
      <c r="AF123" s="135">
        <f>AB123+AD123-AE123</f>
        <v>2664137602.5</v>
      </c>
      <c r="AG123" s="135">
        <v>0</v>
      </c>
      <c r="AH123" s="135">
        <v>0</v>
      </c>
      <c r="AI123" s="135">
        <v>0</v>
      </c>
      <c r="AJ123" s="135">
        <f>AF123+AH123-AI123</f>
        <v>2664137602.5</v>
      </c>
      <c r="AK123" s="135">
        <v>0</v>
      </c>
      <c r="AL123" s="135">
        <v>0</v>
      </c>
      <c r="AM123" s="135">
        <v>0</v>
      </c>
      <c r="AN123" s="135">
        <f>AJ123+AL123-AM123</f>
        <v>2664137602.5</v>
      </c>
      <c r="AO123" s="135">
        <v>0</v>
      </c>
      <c r="AP123" s="136">
        <v>0</v>
      </c>
      <c r="AQ123" s="136">
        <v>0</v>
      </c>
      <c r="AR123" s="135">
        <f>AN123+AP123-AQ123</f>
        <v>2664137602.5</v>
      </c>
      <c r="AS123" s="135">
        <v>0</v>
      </c>
      <c r="AT123" s="135"/>
      <c r="AU123" s="135"/>
      <c r="AV123" s="135"/>
      <c r="AW123" s="135"/>
      <c r="AX123" s="135"/>
      <c r="AY123" s="135"/>
      <c r="AZ123" s="135"/>
      <c r="BA123" s="135"/>
      <c r="BB123" s="135">
        <f>F123+J123+N123+R123+V123+Z123+AD123+AH123+AL123+AP123</f>
        <v>2664137602.5</v>
      </c>
      <c r="BC123" s="135"/>
      <c r="BD123" s="135"/>
      <c r="BE123" s="135">
        <f>G123+K123+O123+S123+W123+AA123+AE123+AI123+AM123+AQ123</f>
        <v>0</v>
      </c>
      <c r="BF123" s="135">
        <f>E123+BB123-BE123</f>
        <v>2664137602.5</v>
      </c>
      <c r="BG123" s="137">
        <f>I123+M123+Q123+U123+Y123+AC123+AG123+AK123+AO123+AS123</f>
        <v>2664137602.5</v>
      </c>
      <c r="BH123" s="131">
        <f t="shared" si="97"/>
        <v>0</v>
      </c>
      <c r="BI123" s="14"/>
      <c r="BJ123" s="14"/>
    </row>
    <row r="124" spans="1:62" s="12" customFormat="1" ht="39" thickBot="1" x14ac:dyDescent="0.25">
      <c r="A124" s="18" t="s">
        <v>259</v>
      </c>
      <c r="B124" s="78" t="s">
        <v>260</v>
      </c>
      <c r="C124" s="26">
        <v>364</v>
      </c>
      <c r="D124" s="160" t="s">
        <v>261</v>
      </c>
      <c r="E124" s="133">
        <v>0</v>
      </c>
      <c r="F124" s="134">
        <v>0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0</v>
      </c>
      <c r="N124" s="135">
        <v>0</v>
      </c>
      <c r="O124" s="135">
        <v>0</v>
      </c>
      <c r="P124" s="135">
        <v>0</v>
      </c>
      <c r="Q124" s="135">
        <v>0</v>
      </c>
      <c r="R124" s="136">
        <v>0</v>
      </c>
      <c r="S124" s="136">
        <v>0</v>
      </c>
      <c r="T124" s="135">
        <f>P124+R124-S124</f>
        <v>0</v>
      </c>
      <c r="U124" s="136">
        <v>1416838349.6400001</v>
      </c>
      <c r="V124" s="136">
        <v>1416838349.6400001</v>
      </c>
      <c r="W124" s="136">
        <v>0</v>
      </c>
      <c r="X124" s="135">
        <f>T124+V124-W124</f>
        <v>1416838349.6400001</v>
      </c>
      <c r="Y124" s="135">
        <v>0</v>
      </c>
      <c r="Z124" s="135">
        <v>0</v>
      </c>
      <c r="AA124" s="135">
        <v>0</v>
      </c>
      <c r="AB124" s="135">
        <f>X124+Z124-AA124</f>
        <v>1416838349.6400001</v>
      </c>
      <c r="AC124" s="135">
        <v>0</v>
      </c>
      <c r="AD124" s="135">
        <v>0</v>
      </c>
      <c r="AE124" s="135">
        <v>0</v>
      </c>
      <c r="AF124" s="135">
        <f>AB124+AD124-AE124</f>
        <v>1416838349.6400001</v>
      </c>
      <c r="AG124" s="135">
        <v>0</v>
      </c>
      <c r="AH124" s="135">
        <v>0</v>
      </c>
      <c r="AI124" s="135">
        <v>0</v>
      </c>
      <c r="AJ124" s="135">
        <f>AF124+AH124-AI124</f>
        <v>1416838349.6400001</v>
      </c>
      <c r="AK124" s="135">
        <v>0</v>
      </c>
      <c r="AL124" s="135">
        <v>0</v>
      </c>
      <c r="AM124" s="135">
        <v>0</v>
      </c>
      <c r="AN124" s="135">
        <f>AJ124+AL124-AM124</f>
        <v>1416838349.6400001</v>
      </c>
      <c r="AO124" s="135">
        <v>0</v>
      </c>
      <c r="AP124" s="136">
        <v>0</v>
      </c>
      <c r="AQ124" s="136">
        <v>0</v>
      </c>
      <c r="AR124" s="135">
        <f>AN124+AP124-AQ124</f>
        <v>1416838349.6400001</v>
      </c>
      <c r="AS124" s="135">
        <v>0</v>
      </c>
      <c r="AT124" s="135"/>
      <c r="AU124" s="135"/>
      <c r="AV124" s="135"/>
      <c r="AW124" s="135"/>
      <c r="AX124" s="135"/>
      <c r="AY124" s="135"/>
      <c r="AZ124" s="135"/>
      <c r="BA124" s="135"/>
      <c r="BB124" s="135">
        <f>F124+J124+N124+R124+V124+Z124+AD124+AH124+AL124+AP124</f>
        <v>1416838349.6400001</v>
      </c>
      <c r="BC124" s="135"/>
      <c r="BD124" s="135"/>
      <c r="BE124" s="135">
        <f>G124+K124+O124+S124+W124+AA124+AE124+AI124+AM124+AQ124</f>
        <v>0</v>
      </c>
      <c r="BF124" s="135">
        <f>E124+BB124-BE124</f>
        <v>1416838349.6400001</v>
      </c>
      <c r="BG124" s="137">
        <f>I124+M124+Q124+U124+Y124+AC124+AG124+AK124+AO124+AS124</f>
        <v>1416838349.6400001</v>
      </c>
      <c r="BH124" s="131">
        <f t="shared" si="97"/>
        <v>0</v>
      </c>
      <c r="BI124" s="14"/>
      <c r="BJ124" s="14"/>
    </row>
    <row r="125" spans="1:62" s="3" customFormat="1" ht="15.75" thickBot="1" x14ac:dyDescent="0.3">
      <c r="A125" s="8" t="s">
        <v>262</v>
      </c>
      <c r="B125" s="77" t="s">
        <v>263</v>
      </c>
      <c r="C125" s="7"/>
      <c r="D125" s="161"/>
      <c r="E125" s="132">
        <f>SUM(E126)</f>
        <v>0</v>
      </c>
      <c r="F125" s="132">
        <f t="shared" ref="F125:AW125" si="151">SUM(F126)</f>
        <v>0</v>
      </c>
      <c r="G125" s="132">
        <f t="shared" si="151"/>
        <v>0</v>
      </c>
      <c r="H125" s="132">
        <f t="shared" si="151"/>
        <v>0</v>
      </c>
      <c r="I125" s="132">
        <f t="shared" si="151"/>
        <v>0</v>
      </c>
      <c r="J125" s="132">
        <f t="shared" si="151"/>
        <v>0</v>
      </c>
      <c r="K125" s="132">
        <f t="shared" si="151"/>
        <v>0</v>
      </c>
      <c r="L125" s="132">
        <f t="shared" si="151"/>
        <v>0</v>
      </c>
      <c r="M125" s="132">
        <f t="shared" si="151"/>
        <v>0</v>
      </c>
      <c r="N125" s="132">
        <f t="shared" si="151"/>
        <v>0</v>
      </c>
      <c r="O125" s="132">
        <f t="shared" si="151"/>
        <v>0</v>
      </c>
      <c r="P125" s="132">
        <f t="shared" si="151"/>
        <v>0</v>
      </c>
      <c r="Q125" s="132">
        <f t="shared" si="151"/>
        <v>0</v>
      </c>
      <c r="R125" s="132">
        <f t="shared" si="151"/>
        <v>0</v>
      </c>
      <c r="S125" s="132">
        <f t="shared" si="151"/>
        <v>0</v>
      </c>
      <c r="T125" s="132">
        <f t="shared" si="151"/>
        <v>0</v>
      </c>
      <c r="U125" s="132">
        <f t="shared" si="151"/>
        <v>6173054.5999999996</v>
      </c>
      <c r="V125" s="132">
        <f t="shared" si="151"/>
        <v>6173054.5999999996</v>
      </c>
      <c r="W125" s="132">
        <f t="shared" si="151"/>
        <v>0</v>
      </c>
      <c r="X125" s="132">
        <f t="shared" si="151"/>
        <v>6173054.5999999996</v>
      </c>
      <c r="Y125" s="132">
        <f t="shared" si="151"/>
        <v>0</v>
      </c>
      <c r="Z125" s="132">
        <f t="shared" si="151"/>
        <v>0</v>
      </c>
      <c r="AA125" s="132">
        <f t="shared" si="151"/>
        <v>0</v>
      </c>
      <c r="AB125" s="132">
        <f t="shared" si="151"/>
        <v>6173054.5999999996</v>
      </c>
      <c r="AC125" s="132">
        <f t="shared" si="151"/>
        <v>0</v>
      </c>
      <c r="AD125" s="132">
        <f t="shared" si="151"/>
        <v>0</v>
      </c>
      <c r="AE125" s="132">
        <f t="shared" si="151"/>
        <v>0</v>
      </c>
      <c r="AF125" s="132">
        <f t="shared" si="151"/>
        <v>6173054.5999999996</v>
      </c>
      <c r="AG125" s="132">
        <f t="shared" si="151"/>
        <v>0</v>
      </c>
      <c r="AH125" s="132">
        <f t="shared" si="151"/>
        <v>0</v>
      </c>
      <c r="AI125" s="132">
        <f t="shared" si="151"/>
        <v>0</v>
      </c>
      <c r="AJ125" s="132">
        <f t="shared" si="151"/>
        <v>6173054.5999999996</v>
      </c>
      <c r="AK125" s="132">
        <f t="shared" si="151"/>
        <v>0</v>
      </c>
      <c r="AL125" s="132">
        <f t="shared" si="151"/>
        <v>0</v>
      </c>
      <c r="AM125" s="132">
        <f t="shared" si="151"/>
        <v>0</v>
      </c>
      <c r="AN125" s="132">
        <f t="shared" si="151"/>
        <v>6173054.5999999996</v>
      </c>
      <c r="AO125" s="132">
        <f t="shared" si="151"/>
        <v>0</v>
      </c>
      <c r="AP125" s="132">
        <f t="shared" si="151"/>
        <v>0</v>
      </c>
      <c r="AQ125" s="132">
        <f t="shared" si="151"/>
        <v>0</v>
      </c>
      <c r="AR125" s="132">
        <f t="shared" si="151"/>
        <v>6173054.5999999996</v>
      </c>
      <c r="AS125" s="132">
        <f t="shared" si="151"/>
        <v>0</v>
      </c>
      <c r="AT125" s="132">
        <f t="shared" si="151"/>
        <v>0</v>
      </c>
      <c r="AU125" s="132">
        <f t="shared" si="151"/>
        <v>0</v>
      </c>
      <c r="AV125" s="132">
        <f t="shared" si="151"/>
        <v>0</v>
      </c>
      <c r="AW125" s="132">
        <f t="shared" si="151"/>
        <v>0</v>
      </c>
      <c r="AX125" s="132"/>
      <c r="AY125" s="132"/>
      <c r="AZ125" s="132"/>
      <c r="BA125" s="132"/>
      <c r="BB125" s="132">
        <f>SUM(BB126)</f>
        <v>6173054.5999999996</v>
      </c>
      <c r="BC125" s="132"/>
      <c r="BD125" s="132"/>
      <c r="BE125" s="132">
        <f>SUM(BE126)</f>
        <v>0</v>
      </c>
      <c r="BF125" s="129">
        <f t="shared" ref="BF125:BF127" si="152">+E125+BB125-BE125</f>
        <v>6173054.5999999996</v>
      </c>
      <c r="BG125" s="138">
        <f>SUM(BG126)</f>
        <v>6173054.5999999996</v>
      </c>
      <c r="BH125" s="131">
        <f t="shared" si="97"/>
        <v>0</v>
      </c>
      <c r="BI125" s="5"/>
      <c r="BJ125" s="5"/>
    </row>
    <row r="126" spans="1:62" s="12" customFormat="1" ht="39" thickBot="1" x14ac:dyDescent="0.25">
      <c r="A126" s="18" t="s">
        <v>264</v>
      </c>
      <c r="B126" s="78" t="s">
        <v>265</v>
      </c>
      <c r="C126" s="26">
        <v>213</v>
      </c>
      <c r="D126" s="160" t="s">
        <v>266</v>
      </c>
      <c r="E126" s="133">
        <v>0</v>
      </c>
      <c r="F126" s="134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6">
        <v>0</v>
      </c>
      <c r="S126" s="136">
        <v>0</v>
      </c>
      <c r="T126" s="135">
        <f>P126+R126-S126</f>
        <v>0</v>
      </c>
      <c r="U126" s="136">
        <v>6173054.5999999996</v>
      </c>
      <c r="V126" s="136">
        <v>6173054.5999999996</v>
      </c>
      <c r="W126" s="136">
        <v>0</v>
      </c>
      <c r="X126" s="135">
        <f>T126+V126-W126</f>
        <v>6173054.5999999996</v>
      </c>
      <c r="Y126" s="135">
        <v>0</v>
      </c>
      <c r="Z126" s="135">
        <v>0</v>
      </c>
      <c r="AA126" s="135">
        <v>0</v>
      </c>
      <c r="AB126" s="135">
        <f>X126+Z126-AA126</f>
        <v>6173054.5999999996</v>
      </c>
      <c r="AC126" s="135">
        <v>0</v>
      </c>
      <c r="AD126" s="135">
        <v>0</v>
      </c>
      <c r="AE126" s="135">
        <v>0</v>
      </c>
      <c r="AF126" s="135">
        <f>AB126+AD126-AE126</f>
        <v>6173054.5999999996</v>
      </c>
      <c r="AG126" s="135">
        <v>0</v>
      </c>
      <c r="AH126" s="135">
        <v>0</v>
      </c>
      <c r="AI126" s="135">
        <v>0</v>
      </c>
      <c r="AJ126" s="135">
        <f>AF126+AH126-AI126</f>
        <v>6173054.5999999996</v>
      </c>
      <c r="AK126" s="135">
        <v>0</v>
      </c>
      <c r="AL126" s="135">
        <v>0</v>
      </c>
      <c r="AM126" s="135">
        <v>0</v>
      </c>
      <c r="AN126" s="135">
        <f>AJ126+AL126-AM126</f>
        <v>6173054.5999999996</v>
      </c>
      <c r="AO126" s="135">
        <v>0</v>
      </c>
      <c r="AP126" s="136">
        <v>0</v>
      </c>
      <c r="AQ126" s="136">
        <v>0</v>
      </c>
      <c r="AR126" s="135">
        <f>AN126+AP126-AQ126</f>
        <v>6173054.5999999996</v>
      </c>
      <c r="AS126" s="135">
        <v>0</v>
      </c>
      <c r="AT126" s="135"/>
      <c r="AU126" s="135"/>
      <c r="AV126" s="135"/>
      <c r="AW126" s="135"/>
      <c r="AX126" s="135"/>
      <c r="AY126" s="135"/>
      <c r="AZ126" s="135"/>
      <c r="BA126" s="135"/>
      <c r="BB126" s="135">
        <f>F126+J126+N126+R126+V126+Z126+AD126+AH126+AL126+AP126</f>
        <v>6173054.5999999996</v>
      </c>
      <c r="BC126" s="135"/>
      <c r="BD126" s="135"/>
      <c r="BE126" s="135">
        <f>G126+K126+O126+S126+W126+AA126+AE126+AI126+AM126+AQ126</f>
        <v>0</v>
      </c>
      <c r="BF126" s="135">
        <f>E126+BB126-BE126</f>
        <v>6173054.5999999996</v>
      </c>
      <c r="BG126" s="137">
        <f>I126+M126+Q126+U126+Y126+AC126+AG126+AK126+AO126+AS126</f>
        <v>6173054.5999999996</v>
      </c>
      <c r="BH126" s="131">
        <f t="shared" si="97"/>
        <v>0</v>
      </c>
      <c r="BI126" s="14"/>
      <c r="BJ126" s="14"/>
    </row>
    <row r="127" spans="1:62" s="3" customFormat="1" ht="15.75" thickBot="1" x14ac:dyDescent="0.3">
      <c r="A127" s="8" t="s">
        <v>267</v>
      </c>
      <c r="B127" s="77" t="s">
        <v>268</v>
      </c>
      <c r="C127" s="7"/>
      <c r="D127" s="159"/>
      <c r="E127" s="132">
        <f>SUM(E128:E130)</f>
        <v>0</v>
      </c>
      <c r="F127" s="132">
        <f t="shared" ref="F127:AW127" si="153">SUM(F128:F129)</f>
        <v>0</v>
      </c>
      <c r="G127" s="132">
        <f t="shared" si="153"/>
        <v>0</v>
      </c>
      <c r="H127" s="132">
        <f t="shared" si="153"/>
        <v>0</v>
      </c>
      <c r="I127" s="132">
        <f t="shared" si="153"/>
        <v>0</v>
      </c>
      <c r="J127" s="132">
        <f t="shared" si="153"/>
        <v>0</v>
      </c>
      <c r="K127" s="132">
        <f t="shared" si="153"/>
        <v>0</v>
      </c>
      <c r="L127" s="132">
        <f t="shared" si="153"/>
        <v>0</v>
      </c>
      <c r="M127" s="132">
        <f t="shared" si="153"/>
        <v>0</v>
      </c>
      <c r="N127" s="132">
        <f t="shared" si="153"/>
        <v>0</v>
      </c>
      <c r="O127" s="132">
        <f t="shared" si="153"/>
        <v>0</v>
      </c>
      <c r="P127" s="132">
        <f t="shared" si="153"/>
        <v>0</v>
      </c>
      <c r="Q127" s="132">
        <f t="shared" si="153"/>
        <v>63821889.850000001</v>
      </c>
      <c r="R127" s="132">
        <f t="shared" si="153"/>
        <v>0</v>
      </c>
      <c r="S127" s="132">
        <f t="shared" si="153"/>
        <v>0</v>
      </c>
      <c r="T127" s="132">
        <f t="shared" si="153"/>
        <v>0</v>
      </c>
      <c r="U127" s="132">
        <f t="shared" si="153"/>
        <v>0</v>
      </c>
      <c r="V127" s="132">
        <f t="shared" si="153"/>
        <v>0</v>
      </c>
      <c r="W127" s="132">
        <f t="shared" si="153"/>
        <v>0</v>
      </c>
      <c r="X127" s="132">
        <f t="shared" si="153"/>
        <v>0</v>
      </c>
      <c r="Y127" s="132">
        <f t="shared" si="153"/>
        <v>53634467</v>
      </c>
      <c r="Z127" s="132">
        <f t="shared" si="153"/>
        <v>147435610.65000001</v>
      </c>
      <c r="AA127" s="132">
        <f t="shared" si="153"/>
        <v>0</v>
      </c>
      <c r="AB127" s="132">
        <f t="shared" si="153"/>
        <v>147435610.65000001</v>
      </c>
      <c r="AC127" s="132">
        <f t="shared" si="153"/>
        <v>93801143.650000006</v>
      </c>
      <c r="AD127" s="132">
        <f t="shared" si="153"/>
        <v>0</v>
      </c>
      <c r="AE127" s="132">
        <f t="shared" si="153"/>
        <v>0</v>
      </c>
      <c r="AF127" s="132">
        <f t="shared" si="153"/>
        <v>147435610.65000001</v>
      </c>
      <c r="AG127" s="132">
        <f t="shared" si="153"/>
        <v>0</v>
      </c>
      <c r="AH127" s="132">
        <f t="shared" si="153"/>
        <v>0</v>
      </c>
      <c r="AI127" s="132">
        <f t="shared" si="153"/>
        <v>0</v>
      </c>
      <c r="AJ127" s="132">
        <f t="shared" si="153"/>
        <v>147435610.65000001</v>
      </c>
      <c r="AK127" s="132">
        <f t="shared" si="153"/>
        <v>0</v>
      </c>
      <c r="AL127" s="132">
        <f t="shared" si="153"/>
        <v>0</v>
      </c>
      <c r="AM127" s="132">
        <f t="shared" si="153"/>
        <v>0</v>
      </c>
      <c r="AN127" s="132">
        <f t="shared" si="153"/>
        <v>147435610.65000001</v>
      </c>
      <c r="AO127" s="132">
        <f t="shared" si="153"/>
        <v>0</v>
      </c>
      <c r="AP127" s="132">
        <f t="shared" si="153"/>
        <v>0</v>
      </c>
      <c r="AQ127" s="132">
        <f t="shared" si="153"/>
        <v>0</v>
      </c>
      <c r="AR127" s="132">
        <f t="shared" si="153"/>
        <v>147435610.65000001</v>
      </c>
      <c r="AS127" s="132">
        <f t="shared" si="153"/>
        <v>0</v>
      </c>
      <c r="AT127" s="132">
        <f t="shared" si="153"/>
        <v>0</v>
      </c>
      <c r="AU127" s="132">
        <f t="shared" si="153"/>
        <v>0</v>
      </c>
      <c r="AV127" s="132">
        <f t="shared" si="153"/>
        <v>0</v>
      </c>
      <c r="AW127" s="132">
        <f t="shared" si="153"/>
        <v>0</v>
      </c>
      <c r="AX127" s="132"/>
      <c r="AY127" s="132"/>
      <c r="AZ127" s="132"/>
      <c r="BA127" s="132"/>
      <c r="BB127" s="132">
        <f>SUM(BB128:BB129)</f>
        <v>147435610.65000001</v>
      </c>
      <c r="BC127" s="132">
        <f t="shared" ref="BC127:BE127" si="154">SUM(BC128:BC130)</f>
        <v>0</v>
      </c>
      <c r="BD127" s="132">
        <f t="shared" si="154"/>
        <v>0</v>
      </c>
      <c r="BE127" s="132">
        <f t="shared" si="154"/>
        <v>0</v>
      </c>
      <c r="BF127" s="129">
        <f t="shared" si="152"/>
        <v>147435610.65000001</v>
      </c>
      <c r="BG127" s="132">
        <f>SUM(BG128:BG129)</f>
        <v>211257500.5</v>
      </c>
      <c r="BH127" s="132">
        <f>+BG127-BF127</f>
        <v>63821889.849999994</v>
      </c>
      <c r="BI127" s="5"/>
      <c r="BJ127" s="5"/>
    </row>
    <row r="128" spans="1:62" s="12" customFormat="1" ht="39" thickBot="1" x14ac:dyDescent="0.25">
      <c r="A128" s="18" t="s">
        <v>267</v>
      </c>
      <c r="B128" s="78" t="s">
        <v>268</v>
      </c>
      <c r="C128" s="26">
        <v>369</v>
      </c>
      <c r="D128" s="158" t="s">
        <v>236</v>
      </c>
      <c r="E128" s="133">
        <v>0</v>
      </c>
      <c r="F128" s="134">
        <v>0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f>H128+J128-K128</f>
        <v>0</v>
      </c>
      <c r="M128" s="135">
        <v>0</v>
      </c>
      <c r="N128" s="135">
        <v>0</v>
      </c>
      <c r="O128" s="135">
        <v>0</v>
      </c>
      <c r="P128" s="135">
        <v>0</v>
      </c>
      <c r="Q128" s="135">
        <v>26147472.850000001</v>
      </c>
      <c r="R128" s="136">
        <v>0</v>
      </c>
      <c r="S128" s="136">
        <v>0</v>
      </c>
      <c r="T128" s="135">
        <f>P128+R128-S128</f>
        <v>0</v>
      </c>
      <c r="U128" s="136">
        <v>0</v>
      </c>
      <c r="V128" s="136">
        <v>0</v>
      </c>
      <c r="W128" s="136">
        <v>0</v>
      </c>
      <c r="X128" s="135">
        <f>T128+V128-W128</f>
        <v>0</v>
      </c>
      <c r="Y128" s="135">
        <v>0</v>
      </c>
      <c r="Z128" s="135">
        <v>0</v>
      </c>
      <c r="AA128" s="135">
        <v>0</v>
      </c>
      <c r="AB128" s="135">
        <f>X128+Z128-AA128</f>
        <v>0</v>
      </c>
      <c r="AC128" s="135">
        <v>0</v>
      </c>
      <c r="AD128" s="135">
        <v>0</v>
      </c>
      <c r="AE128" s="135">
        <v>0</v>
      </c>
      <c r="AF128" s="135">
        <f>AB128+AD128-AE128</f>
        <v>0</v>
      </c>
      <c r="AG128" s="135">
        <v>0</v>
      </c>
      <c r="AH128" s="135">
        <v>0</v>
      </c>
      <c r="AI128" s="135">
        <v>0</v>
      </c>
      <c r="AJ128" s="135">
        <f>AF128+AH128-AI128</f>
        <v>0</v>
      </c>
      <c r="AK128" s="135">
        <v>0</v>
      </c>
      <c r="AL128" s="135">
        <v>0</v>
      </c>
      <c r="AM128" s="135">
        <v>0</v>
      </c>
      <c r="AN128" s="135">
        <f>AJ128+AL128-AM128</f>
        <v>0</v>
      </c>
      <c r="AO128" s="135">
        <v>0</v>
      </c>
      <c r="AP128" s="136">
        <v>0</v>
      </c>
      <c r="AQ128" s="136">
        <v>0</v>
      </c>
      <c r="AR128" s="135">
        <f>AN128+AP128-AQ128</f>
        <v>0</v>
      </c>
      <c r="AS128" s="135">
        <v>0</v>
      </c>
      <c r="AT128" s="135"/>
      <c r="AU128" s="135"/>
      <c r="AV128" s="135"/>
      <c r="AW128" s="135"/>
      <c r="AX128" s="135"/>
      <c r="AY128" s="135"/>
      <c r="AZ128" s="135"/>
      <c r="BA128" s="135"/>
      <c r="BB128" s="135">
        <f>F128+J128+N128+R128+V128+Z128+AD128+AH128+AL128+AP128</f>
        <v>0</v>
      </c>
      <c r="BC128" s="135"/>
      <c r="BD128" s="135"/>
      <c r="BE128" s="135">
        <f>G128+K128+O128+S128+W128+AA128+AE128+AI128+AM128+AQ128</f>
        <v>0</v>
      </c>
      <c r="BF128" s="135">
        <f>E128+BB128-BE128</f>
        <v>0</v>
      </c>
      <c r="BG128" s="137">
        <f>I128+M128+Q128+U128+Y128+AC128+AG128+AK128+AO128+AS128</f>
        <v>26147472.850000001</v>
      </c>
      <c r="BH128" s="131">
        <f t="shared" si="97"/>
        <v>26147472.850000001</v>
      </c>
      <c r="BI128" s="14"/>
      <c r="BJ128" s="14"/>
    </row>
    <row r="129" spans="1:62" s="12" customFormat="1" ht="26.25" thickBot="1" x14ac:dyDescent="0.25">
      <c r="A129" s="18" t="s">
        <v>267</v>
      </c>
      <c r="B129" s="78" t="s">
        <v>268</v>
      </c>
      <c r="C129" s="26">
        <v>380</v>
      </c>
      <c r="D129" s="158" t="s">
        <v>269</v>
      </c>
      <c r="E129" s="133">
        <v>0</v>
      </c>
      <c r="F129" s="134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f>H129+J129-K129</f>
        <v>0</v>
      </c>
      <c r="M129" s="135">
        <v>0</v>
      </c>
      <c r="N129" s="135">
        <v>0</v>
      </c>
      <c r="O129" s="135">
        <v>0</v>
      </c>
      <c r="P129" s="135">
        <v>0</v>
      </c>
      <c r="Q129" s="135">
        <v>37674417</v>
      </c>
      <c r="R129" s="136">
        <v>0</v>
      </c>
      <c r="S129" s="136">
        <v>0</v>
      </c>
      <c r="T129" s="135">
        <f>P129+R129-S129</f>
        <v>0</v>
      </c>
      <c r="U129" s="136">
        <v>0</v>
      </c>
      <c r="V129" s="136">
        <v>0</v>
      </c>
      <c r="W129" s="136">
        <v>0</v>
      </c>
      <c r="X129" s="135">
        <f>T129+V129-W129</f>
        <v>0</v>
      </c>
      <c r="Y129" s="135">
        <v>53634467</v>
      </c>
      <c r="Z129" s="135">
        <v>147435610.65000001</v>
      </c>
      <c r="AA129" s="135">
        <v>0</v>
      </c>
      <c r="AB129" s="135">
        <f>X129+Z129-AA129</f>
        <v>147435610.65000001</v>
      </c>
      <c r="AC129" s="135">
        <v>93801143.650000006</v>
      </c>
      <c r="AD129" s="135">
        <v>0</v>
      </c>
      <c r="AE129" s="135">
        <v>0</v>
      </c>
      <c r="AF129" s="135">
        <f>AB129+AD129-AE129</f>
        <v>147435610.65000001</v>
      </c>
      <c r="AG129" s="135">
        <v>0</v>
      </c>
      <c r="AH129" s="135">
        <v>0</v>
      </c>
      <c r="AI129" s="135">
        <v>0</v>
      </c>
      <c r="AJ129" s="135">
        <f>AF129+AH129-AI129</f>
        <v>147435610.65000001</v>
      </c>
      <c r="AK129" s="135">
        <v>0</v>
      </c>
      <c r="AL129" s="135">
        <v>0</v>
      </c>
      <c r="AM129" s="135">
        <v>0</v>
      </c>
      <c r="AN129" s="135">
        <f>AJ129+AL129-AM129</f>
        <v>147435610.65000001</v>
      </c>
      <c r="AO129" s="135">
        <v>0</v>
      </c>
      <c r="AP129" s="136">
        <v>0</v>
      </c>
      <c r="AQ129" s="136">
        <v>0</v>
      </c>
      <c r="AR129" s="135">
        <f>AN129+AP129-AQ129</f>
        <v>147435610.65000001</v>
      </c>
      <c r="AS129" s="135">
        <v>0</v>
      </c>
      <c r="AT129" s="135"/>
      <c r="AU129" s="135"/>
      <c r="AV129" s="135"/>
      <c r="AW129" s="135"/>
      <c r="AX129" s="135"/>
      <c r="AY129" s="135"/>
      <c r="AZ129" s="135"/>
      <c r="BA129" s="135"/>
      <c r="BB129" s="135">
        <f>F129+J129+N129+R129+V129+Z129+AD129+AH129+AL129+AP129</f>
        <v>147435610.65000001</v>
      </c>
      <c r="BC129" s="135"/>
      <c r="BD129" s="135"/>
      <c r="BE129" s="135">
        <f>G129+K129+O129+S129+W129+AA129+AE129+AI129+AM129+AQ129</f>
        <v>0</v>
      </c>
      <c r="BF129" s="135">
        <f>E129+BB129-BE129</f>
        <v>147435610.65000001</v>
      </c>
      <c r="BG129" s="137">
        <f>I129+M129+Q129+U129+Y129+AC129+AG129+AK129+AO129+AS129</f>
        <v>185110027.65000001</v>
      </c>
      <c r="BH129" s="131">
        <f t="shared" si="97"/>
        <v>37674417</v>
      </c>
      <c r="BI129" s="14"/>
      <c r="BJ129" s="14"/>
    </row>
    <row r="130" spans="1:62" s="12" customFormat="1" ht="39" thickBot="1" x14ac:dyDescent="0.25">
      <c r="A130" s="18" t="s">
        <v>270</v>
      </c>
      <c r="B130" s="78" t="s">
        <v>271</v>
      </c>
      <c r="C130" s="26">
        <v>369</v>
      </c>
      <c r="D130" s="160" t="s">
        <v>236</v>
      </c>
      <c r="E130" s="133">
        <v>0</v>
      </c>
      <c r="F130" s="134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</v>
      </c>
      <c r="N130" s="135">
        <v>0</v>
      </c>
      <c r="O130" s="135">
        <v>0</v>
      </c>
      <c r="P130" s="135">
        <v>0</v>
      </c>
      <c r="Q130" s="135">
        <v>0</v>
      </c>
      <c r="R130" s="135">
        <v>0</v>
      </c>
      <c r="S130" s="135">
        <v>0</v>
      </c>
      <c r="T130" s="135">
        <v>0</v>
      </c>
      <c r="U130" s="135">
        <v>0</v>
      </c>
      <c r="V130" s="135">
        <v>0</v>
      </c>
      <c r="W130" s="135">
        <v>0</v>
      </c>
      <c r="X130" s="135">
        <v>0</v>
      </c>
      <c r="Y130" s="135">
        <v>0</v>
      </c>
      <c r="Z130" s="135">
        <v>0</v>
      </c>
      <c r="AA130" s="135">
        <v>0</v>
      </c>
      <c r="AB130" s="135">
        <v>0</v>
      </c>
      <c r="AC130" s="135">
        <v>0</v>
      </c>
      <c r="AD130" s="135">
        <v>0</v>
      </c>
      <c r="AE130" s="135">
        <v>0</v>
      </c>
      <c r="AF130" s="135">
        <v>0</v>
      </c>
      <c r="AG130" s="135">
        <v>0</v>
      </c>
      <c r="AH130" s="135">
        <v>0</v>
      </c>
      <c r="AI130" s="135">
        <v>0</v>
      </c>
      <c r="AJ130" s="135">
        <v>0</v>
      </c>
      <c r="AK130" s="135">
        <v>56301676</v>
      </c>
      <c r="AL130" s="135">
        <v>56301676</v>
      </c>
      <c r="AM130" s="135">
        <v>0</v>
      </c>
      <c r="AN130" s="135">
        <f>AJ130+AL130-AM130</f>
        <v>56301676</v>
      </c>
      <c r="AO130" s="135">
        <v>0</v>
      </c>
      <c r="AP130" s="136">
        <v>0</v>
      </c>
      <c r="AQ130" s="136">
        <v>0</v>
      </c>
      <c r="AR130" s="135">
        <f>AN130+AP130-AQ130</f>
        <v>56301676</v>
      </c>
      <c r="AS130" s="135">
        <v>0</v>
      </c>
      <c r="AT130" s="135"/>
      <c r="AU130" s="135"/>
      <c r="AV130" s="135"/>
      <c r="AW130" s="135"/>
      <c r="AX130" s="135"/>
      <c r="AY130" s="135"/>
      <c r="AZ130" s="135"/>
      <c r="BA130" s="135"/>
      <c r="BB130" s="135">
        <f>F130+J130+N130+R130+V130+Z130+AD130+AH130+AL130+AP130</f>
        <v>56301676</v>
      </c>
      <c r="BC130" s="135"/>
      <c r="BD130" s="135"/>
      <c r="BE130" s="135">
        <f>G130+K130+O130+S130+W130+AA130+AE130+AI130+AM130+AQ130</f>
        <v>0</v>
      </c>
      <c r="BF130" s="135">
        <f>E130+BB130-BE130</f>
        <v>56301676</v>
      </c>
      <c r="BG130" s="137">
        <f>I130+M130+Q130+U130+Y130+AC130+AG130+AK130+AO130+AS130</f>
        <v>56301676</v>
      </c>
      <c r="BH130" s="131">
        <f t="shared" si="97"/>
        <v>0</v>
      </c>
      <c r="BI130" s="14"/>
      <c r="BJ130" s="14"/>
    </row>
    <row r="131" spans="1:62" s="3" customFormat="1" ht="15.75" thickBot="1" x14ac:dyDescent="0.3">
      <c r="A131" s="8" t="s">
        <v>272</v>
      </c>
      <c r="B131" s="77" t="s">
        <v>273</v>
      </c>
      <c r="C131" s="7"/>
      <c r="D131" s="159"/>
      <c r="E131" s="132">
        <f>E132</f>
        <v>8084000000</v>
      </c>
      <c r="F131" s="132">
        <f t="shared" ref="F131:V132" si="155">F132</f>
        <v>0</v>
      </c>
      <c r="G131" s="132">
        <f t="shared" si="155"/>
        <v>0</v>
      </c>
      <c r="H131" s="132">
        <f t="shared" si="155"/>
        <v>8084000000</v>
      </c>
      <c r="I131" s="132">
        <f t="shared" si="155"/>
        <v>0</v>
      </c>
      <c r="J131" s="132">
        <f t="shared" si="155"/>
        <v>0</v>
      </c>
      <c r="K131" s="132">
        <f t="shared" si="155"/>
        <v>0</v>
      </c>
      <c r="L131" s="132">
        <f t="shared" si="155"/>
        <v>8084000000</v>
      </c>
      <c r="M131" s="132">
        <f t="shared" si="155"/>
        <v>0</v>
      </c>
      <c r="N131" s="132">
        <f t="shared" si="155"/>
        <v>0</v>
      </c>
      <c r="O131" s="132">
        <f t="shared" si="155"/>
        <v>0</v>
      </c>
      <c r="P131" s="132">
        <f t="shared" si="155"/>
        <v>8084000000</v>
      </c>
      <c r="Q131" s="132">
        <f t="shared" si="155"/>
        <v>0</v>
      </c>
      <c r="R131" s="132">
        <f t="shared" si="155"/>
        <v>0</v>
      </c>
      <c r="S131" s="132">
        <f t="shared" si="155"/>
        <v>0</v>
      </c>
      <c r="T131" s="132">
        <f t="shared" si="155"/>
        <v>8084000000</v>
      </c>
      <c r="U131" s="132">
        <f t="shared" si="155"/>
        <v>0</v>
      </c>
      <c r="V131" s="132">
        <f t="shared" si="155"/>
        <v>0</v>
      </c>
      <c r="W131" s="132">
        <f t="shared" ref="V131:AW132" si="156">W132</f>
        <v>0</v>
      </c>
      <c r="X131" s="132">
        <f t="shared" si="156"/>
        <v>8084000000</v>
      </c>
      <c r="Y131" s="132">
        <f t="shared" si="156"/>
        <v>0</v>
      </c>
      <c r="Z131" s="132">
        <f t="shared" si="156"/>
        <v>0</v>
      </c>
      <c r="AA131" s="132">
        <f t="shared" si="156"/>
        <v>0</v>
      </c>
      <c r="AB131" s="132">
        <f t="shared" si="156"/>
        <v>8084000000</v>
      </c>
      <c r="AC131" s="132">
        <f t="shared" si="156"/>
        <v>9000000000</v>
      </c>
      <c r="AD131" s="132">
        <f t="shared" si="156"/>
        <v>18000000000</v>
      </c>
      <c r="AE131" s="132">
        <f t="shared" si="156"/>
        <v>0</v>
      </c>
      <c r="AF131" s="132">
        <f t="shared" si="156"/>
        <v>26084000000</v>
      </c>
      <c r="AG131" s="132">
        <f t="shared" si="156"/>
        <v>0</v>
      </c>
      <c r="AH131" s="132">
        <f t="shared" si="156"/>
        <v>0</v>
      </c>
      <c r="AI131" s="132">
        <f t="shared" si="156"/>
        <v>0</v>
      </c>
      <c r="AJ131" s="132">
        <f t="shared" si="156"/>
        <v>26084000000</v>
      </c>
      <c r="AK131" s="132">
        <f t="shared" si="156"/>
        <v>0</v>
      </c>
      <c r="AL131" s="132">
        <f t="shared" si="156"/>
        <v>0</v>
      </c>
      <c r="AM131" s="132">
        <f t="shared" si="156"/>
        <v>0</v>
      </c>
      <c r="AN131" s="132">
        <f t="shared" si="156"/>
        <v>26084000000</v>
      </c>
      <c r="AO131" s="132">
        <f t="shared" si="156"/>
        <v>10200000000</v>
      </c>
      <c r="AP131" s="132">
        <f t="shared" si="156"/>
        <v>0</v>
      </c>
      <c r="AQ131" s="132">
        <f t="shared" si="156"/>
        <v>0</v>
      </c>
      <c r="AR131" s="132">
        <f t="shared" si="156"/>
        <v>26084000000</v>
      </c>
      <c r="AS131" s="132">
        <f t="shared" si="156"/>
        <v>0</v>
      </c>
      <c r="AT131" s="132">
        <f t="shared" si="156"/>
        <v>0</v>
      </c>
      <c r="AU131" s="132">
        <f t="shared" si="156"/>
        <v>0</v>
      </c>
      <c r="AV131" s="132">
        <f t="shared" si="156"/>
        <v>0</v>
      </c>
      <c r="AW131" s="132">
        <f t="shared" si="156"/>
        <v>0</v>
      </c>
      <c r="AX131" s="132">
        <f t="shared" ref="AX131:BG132" si="157">AX132</f>
        <v>0</v>
      </c>
      <c r="AY131" s="132">
        <f t="shared" si="157"/>
        <v>0</v>
      </c>
      <c r="AZ131" s="132">
        <f t="shared" si="157"/>
        <v>0</v>
      </c>
      <c r="BA131" s="132">
        <f t="shared" si="157"/>
        <v>0</v>
      </c>
      <c r="BB131" s="132">
        <f t="shared" si="157"/>
        <v>18000000000</v>
      </c>
      <c r="BC131" s="132"/>
      <c r="BD131" s="132"/>
      <c r="BE131" s="132">
        <f t="shared" si="157"/>
        <v>0</v>
      </c>
      <c r="BF131" s="129">
        <f t="shared" ref="BF131:BF139" si="158">+E131+BB131-BE131</f>
        <v>26084000000</v>
      </c>
      <c r="BG131" s="138">
        <f t="shared" si="157"/>
        <v>32084000000</v>
      </c>
      <c r="BH131" s="98">
        <f t="shared" si="97"/>
        <v>6000000000</v>
      </c>
      <c r="BI131" s="5"/>
      <c r="BJ131" s="5"/>
    </row>
    <row r="132" spans="1:62" s="3" customFormat="1" ht="15.75" thickBot="1" x14ac:dyDescent="0.3">
      <c r="A132" s="8" t="s">
        <v>274</v>
      </c>
      <c r="B132" s="77" t="s">
        <v>275</v>
      </c>
      <c r="C132" s="7"/>
      <c r="D132" s="159"/>
      <c r="E132" s="132">
        <f>E133</f>
        <v>8084000000</v>
      </c>
      <c r="F132" s="132">
        <f t="shared" si="155"/>
        <v>0</v>
      </c>
      <c r="G132" s="132">
        <f t="shared" si="155"/>
        <v>0</v>
      </c>
      <c r="H132" s="132">
        <f t="shared" si="155"/>
        <v>8084000000</v>
      </c>
      <c r="I132" s="132">
        <f t="shared" si="155"/>
        <v>0</v>
      </c>
      <c r="J132" s="132">
        <f t="shared" si="155"/>
        <v>0</v>
      </c>
      <c r="K132" s="132">
        <f t="shared" si="155"/>
        <v>0</v>
      </c>
      <c r="L132" s="132">
        <f t="shared" si="155"/>
        <v>8084000000</v>
      </c>
      <c r="M132" s="132">
        <f t="shared" si="155"/>
        <v>0</v>
      </c>
      <c r="N132" s="132">
        <f t="shared" si="155"/>
        <v>0</v>
      </c>
      <c r="O132" s="132">
        <f t="shared" si="155"/>
        <v>0</v>
      </c>
      <c r="P132" s="132">
        <f t="shared" si="155"/>
        <v>8084000000</v>
      </c>
      <c r="Q132" s="132">
        <f t="shared" si="155"/>
        <v>0</v>
      </c>
      <c r="R132" s="132">
        <f t="shared" si="155"/>
        <v>0</v>
      </c>
      <c r="S132" s="132">
        <f t="shared" si="155"/>
        <v>0</v>
      </c>
      <c r="T132" s="132">
        <f t="shared" si="155"/>
        <v>8084000000</v>
      </c>
      <c r="U132" s="132">
        <f t="shared" si="155"/>
        <v>0</v>
      </c>
      <c r="V132" s="132">
        <f t="shared" si="156"/>
        <v>0</v>
      </c>
      <c r="W132" s="132">
        <f t="shared" si="156"/>
        <v>0</v>
      </c>
      <c r="X132" s="132">
        <f t="shared" si="156"/>
        <v>8084000000</v>
      </c>
      <c r="Y132" s="132">
        <f t="shared" si="156"/>
        <v>0</v>
      </c>
      <c r="Z132" s="132">
        <f t="shared" si="156"/>
        <v>0</v>
      </c>
      <c r="AA132" s="132">
        <f t="shared" si="156"/>
        <v>0</v>
      </c>
      <c r="AB132" s="132">
        <f t="shared" si="156"/>
        <v>8084000000</v>
      </c>
      <c r="AC132" s="132">
        <f t="shared" si="156"/>
        <v>9000000000</v>
      </c>
      <c r="AD132" s="132">
        <f t="shared" si="156"/>
        <v>18000000000</v>
      </c>
      <c r="AE132" s="132">
        <f t="shared" si="156"/>
        <v>0</v>
      </c>
      <c r="AF132" s="132">
        <f t="shared" si="156"/>
        <v>26084000000</v>
      </c>
      <c r="AG132" s="132">
        <f t="shared" si="156"/>
        <v>0</v>
      </c>
      <c r="AH132" s="132">
        <f t="shared" si="156"/>
        <v>0</v>
      </c>
      <c r="AI132" s="132">
        <f t="shared" si="156"/>
        <v>0</v>
      </c>
      <c r="AJ132" s="132">
        <f t="shared" si="156"/>
        <v>26084000000</v>
      </c>
      <c r="AK132" s="132">
        <f t="shared" si="156"/>
        <v>0</v>
      </c>
      <c r="AL132" s="132">
        <f t="shared" si="156"/>
        <v>0</v>
      </c>
      <c r="AM132" s="132">
        <f t="shared" si="156"/>
        <v>0</v>
      </c>
      <c r="AN132" s="132">
        <f t="shared" si="156"/>
        <v>26084000000</v>
      </c>
      <c r="AO132" s="132">
        <f t="shared" si="156"/>
        <v>10200000000</v>
      </c>
      <c r="AP132" s="132">
        <f t="shared" si="156"/>
        <v>0</v>
      </c>
      <c r="AQ132" s="132">
        <f t="shared" si="156"/>
        <v>0</v>
      </c>
      <c r="AR132" s="132">
        <f t="shared" si="156"/>
        <v>26084000000</v>
      </c>
      <c r="AS132" s="132">
        <f t="shared" si="156"/>
        <v>0</v>
      </c>
      <c r="AT132" s="132">
        <f t="shared" si="156"/>
        <v>0</v>
      </c>
      <c r="AU132" s="132">
        <f t="shared" si="156"/>
        <v>0</v>
      </c>
      <c r="AV132" s="132">
        <f t="shared" si="156"/>
        <v>0</v>
      </c>
      <c r="AW132" s="132">
        <f t="shared" si="156"/>
        <v>0</v>
      </c>
      <c r="AX132" s="132">
        <f t="shared" si="157"/>
        <v>0</v>
      </c>
      <c r="AY132" s="132">
        <f t="shared" si="157"/>
        <v>0</v>
      </c>
      <c r="AZ132" s="132">
        <f t="shared" si="157"/>
        <v>0</v>
      </c>
      <c r="BA132" s="132">
        <f t="shared" si="157"/>
        <v>0</v>
      </c>
      <c r="BB132" s="132">
        <f t="shared" si="157"/>
        <v>18000000000</v>
      </c>
      <c r="BC132" s="132"/>
      <c r="BD132" s="132"/>
      <c r="BE132" s="132">
        <f t="shared" si="157"/>
        <v>0</v>
      </c>
      <c r="BF132" s="129">
        <f t="shared" si="158"/>
        <v>26084000000</v>
      </c>
      <c r="BG132" s="138">
        <f t="shared" si="157"/>
        <v>32084000000</v>
      </c>
      <c r="BH132" s="98">
        <f t="shared" si="97"/>
        <v>6000000000</v>
      </c>
      <c r="BI132" s="5"/>
      <c r="BJ132" s="5"/>
    </row>
    <row r="133" spans="1:62" ht="26.25" thickBot="1" x14ac:dyDescent="0.25">
      <c r="A133" s="18" t="s">
        <v>276</v>
      </c>
      <c r="B133" s="78" t="s">
        <v>277</v>
      </c>
      <c r="C133" s="26">
        <v>118</v>
      </c>
      <c r="D133" s="158" t="s">
        <v>278</v>
      </c>
      <c r="E133" s="133">
        <v>8084000000</v>
      </c>
      <c r="F133" s="134">
        <v>0</v>
      </c>
      <c r="G133" s="135">
        <v>0</v>
      </c>
      <c r="H133" s="135">
        <v>8084000000</v>
      </c>
      <c r="I133" s="135">
        <v>0</v>
      </c>
      <c r="J133" s="135">
        <v>0</v>
      </c>
      <c r="K133" s="135">
        <v>0</v>
      </c>
      <c r="L133" s="135">
        <f>H133+J133-K133</f>
        <v>8084000000</v>
      </c>
      <c r="M133" s="135">
        <v>0</v>
      </c>
      <c r="N133" s="135">
        <v>0</v>
      </c>
      <c r="O133" s="135">
        <v>0</v>
      </c>
      <c r="P133" s="135">
        <v>8084000000</v>
      </c>
      <c r="Q133" s="135">
        <v>0</v>
      </c>
      <c r="R133" s="136">
        <v>0</v>
      </c>
      <c r="S133" s="136">
        <v>0</v>
      </c>
      <c r="T133" s="135">
        <f>P133+R133-S133</f>
        <v>8084000000</v>
      </c>
      <c r="U133" s="136">
        <v>0</v>
      </c>
      <c r="V133" s="136">
        <v>0</v>
      </c>
      <c r="W133" s="136">
        <v>0</v>
      </c>
      <c r="X133" s="135">
        <f>T133+V133-W133</f>
        <v>8084000000</v>
      </c>
      <c r="Y133" s="135">
        <v>0</v>
      </c>
      <c r="Z133" s="135">
        <v>0</v>
      </c>
      <c r="AA133" s="135">
        <v>0</v>
      </c>
      <c r="AB133" s="135">
        <f>X133+Z133-AA133</f>
        <v>8084000000</v>
      </c>
      <c r="AC133" s="135">
        <v>9000000000</v>
      </c>
      <c r="AD133" s="135">
        <v>18000000000</v>
      </c>
      <c r="AE133" s="135">
        <v>0</v>
      </c>
      <c r="AF133" s="135">
        <f>AB133+AD133-AE133</f>
        <v>26084000000</v>
      </c>
      <c r="AG133" s="135">
        <v>0</v>
      </c>
      <c r="AH133" s="135">
        <v>0</v>
      </c>
      <c r="AI133" s="135">
        <v>0</v>
      </c>
      <c r="AJ133" s="135">
        <f>AF133+AH133-AI133</f>
        <v>26084000000</v>
      </c>
      <c r="AK133" s="135">
        <v>0</v>
      </c>
      <c r="AL133" s="135">
        <v>0</v>
      </c>
      <c r="AM133" s="135">
        <v>0</v>
      </c>
      <c r="AN133" s="135">
        <f>AJ133+AL133-AM133</f>
        <v>26084000000</v>
      </c>
      <c r="AO133" s="135">
        <v>10200000000</v>
      </c>
      <c r="AP133" s="136">
        <v>0</v>
      </c>
      <c r="AQ133" s="136">
        <v>0</v>
      </c>
      <c r="AR133" s="135">
        <f>AN133+AP133-AQ133</f>
        <v>26084000000</v>
      </c>
      <c r="AS133" s="135">
        <v>0</v>
      </c>
      <c r="AT133" s="135"/>
      <c r="AU133" s="135"/>
      <c r="AV133" s="135"/>
      <c r="AW133" s="135"/>
      <c r="AX133" s="135"/>
      <c r="AY133" s="135"/>
      <c r="AZ133" s="135"/>
      <c r="BA133" s="135"/>
      <c r="BB133" s="135">
        <f>F133+J133+N133+R133+V133+Z133+AD133+AH133+AL133+AP133</f>
        <v>18000000000</v>
      </c>
      <c r="BC133" s="135"/>
      <c r="BD133" s="135"/>
      <c r="BE133" s="135">
        <f>G133+K133+O133+S133+W133+AA133+AE133+AI133+AM133+AQ133</f>
        <v>0</v>
      </c>
      <c r="BF133" s="135">
        <f t="shared" si="158"/>
        <v>26084000000</v>
      </c>
      <c r="BG133" s="137">
        <v>32084000000</v>
      </c>
      <c r="BH133" s="131">
        <f t="shared" si="97"/>
        <v>6000000000</v>
      </c>
    </row>
    <row r="134" spans="1:62" ht="26.25" thickBot="1" x14ac:dyDescent="0.3">
      <c r="A134" s="8" t="s">
        <v>1046</v>
      </c>
      <c r="B134" s="78" t="s">
        <v>1048</v>
      </c>
      <c r="C134" s="26">
        <v>217</v>
      </c>
      <c r="D134" s="158" t="s">
        <v>319</v>
      </c>
      <c r="E134" s="133">
        <f>+E135</f>
        <v>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1"/>
      <c r="S134" s="171"/>
      <c r="T134" s="170"/>
      <c r="U134" s="171"/>
      <c r="V134" s="171"/>
      <c r="W134" s="171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1"/>
      <c r="AQ134" s="171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33">
        <f t="shared" ref="BB134:BE134" si="159">+BB135</f>
        <v>0</v>
      </c>
      <c r="BC134" s="133">
        <f t="shared" si="159"/>
        <v>0</v>
      </c>
      <c r="BD134" s="133">
        <f t="shared" si="159"/>
        <v>0</v>
      </c>
      <c r="BE134" s="133">
        <f t="shared" si="159"/>
        <v>0</v>
      </c>
      <c r="BF134" s="129">
        <f t="shared" si="158"/>
        <v>0</v>
      </c>
      <c r="BG134" s="172">
        <f>+BG135</f>
        <v>12611977</v>
      </c>
      <c r="BH134" s="98">
        <f t="shared" si="97"/>
        <v>12611977</v>
      </c>
    </row>
    <row r="135" spans="1:62" ht="26.25" thickBot="1" x14ac:dyDescent="0.25">
      <c r="A135" s="8" t="s">
        <v>1047</v>
      </c>
      <c r="B135" s="78" t="s">
        <v>1049</v>
      </c>
      <c r="C135" s="26"/>
      <c r="D135" s="158"/>
      <c r="E135" s="133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1"/>
      <c r="S135" s="171"/>
      <c r="T135" s="170"/>
      <c r="U135" s="171"/>
      <c r="V135" s="171"/>
      <c r="W135" s="171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1"/>
      <c r="AQ135" s="171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35">
        <f t="shared" si="158"/>
        <v>0</v>
      </c>
      <c r="BG135" s="170">
        <v>12611977</v>
      </c>
      <c r="BH135" s="131">
        <f t="shared" si="97"/>
        <v>12611977</v>
      </c>
    </row>
    <row r="136" spans="1:62" s="3" customFormat="1" ht="15.75" thickBot="1" x14ac:dyDescent="0.3">
      <c r="A136" s="8" t="s">
        <v>279</v>
      </c>
      <c r="B136" s="77" t="s">
        <v>280</v>
      </c>
      <c r="C136" s="7"/>
      <c r="D136" s="159"/>
      <c r="E136" s="132">
        <f>E137+E160</f>
        <v>0</v>
      </c>
      <c r="F136" s="132">
        <f t="shared" ref="F136:U136" si="160">F137+F160</f>
        <v>0</v>
      </c>
      <c r="G136" s="132">
        <f t="shared" si="160"/>
        <v>0</v>
      </c>
      <c r="H136" s="132">
        <f t="shared" si="160"/>
        <v>0</v>
      </c>
      <c r="I136" s="132">
        <f t="shared" si="160"/>
        <v>0</v>
      </c>
      <c r="J136" s="132">
        <f t="shared" si="160"/>
        <v>0</v>
      </c>
      <c r="K136" s="132">
        <f t="shared" si="160"/>
        <v>0</v>
      </c>
      <c r="L136" s="132">
        <f t="shared" si="160"/>
        <v>0</v>
      </c>
      <c r="M136" s="132">
        <f t="shared" si="160"/>
        <v>0</v>
      </c>
      <c r="N136" s="132">
        <f t="shared" si="160"/>
        <v>0</v>
      </c>
      <c r="O136" s="132">
        <f t="shared" si="160"/>
        <v>0</v>
      </c>
      <c r="P136" s="132">
        <f t="shared" si="160"/>
        <v>0</v>
      </c>
      <c r="Q136" s="132">
        <f t="shared" si="160"/>
        <v>0</v>
      </c>
      <c r="R136" s="132">
        <f t="shared" si="160"/>
        <v>48225334172.5</v>
      </c>
      <c r="S136" s="132">
        <f t="shared" si="160"/>
        <v>0</v>
      </c>
      <c r="T136" s="132">
        <f t="shared" si="160"/>
        <v>48225334172.5</v>
      </c>
      <c r="U136" s="132">
        <f t="shared" si="160"/>
        <v>48195334172.5</v>
      </c>
      <c r="V136" s="132">
        <f t="shared" ref="V136:AW136" si="161">V137+V160</f>
        <v>39163718808.790001</v>
      </c>
      <c r="W136" s="132">
        <f t="shared" si="161"/>
        <v>0</v>
      </c>
      <c r="X136" s="132">
        <f t="shared" si="161"/>
        <v>87389052981.290009</v>
      </c>
      <c r="Y136" s="132">
        <f t="shared" si="161"/>
        <v>39163718808.790001</v>
      </c>
      <c r="Z136" s="132">
        <f t="shared" si="161"/>
        <v>0</v>
      </c>
      <c r="AA136" s="132">
        <f t="shared" si="161"/>
        <v>0</v>
      </c>
      <c r="AB136" s="132">
        <f t="shared" si="161"/>
        <v>87389052981.290009</v>
      </c>
      <c r="AC136" s="132">
        <f t="shared" si="161"/>
        <v>0</v>
      </c>
      <c r="AD136" s="132">
        <f t="shared" si="161"/>
        <v>0</v>
      </c>
      <c r="AE136" s="132">
        <f t="shared" si="161"/>
        <v>0</v>
      </c>
      <c r="AF136" s="132">
        <f t="shared" si="161"/>
        <v>87389052981.290009</v>
      </c>
      <c r="AG136" s="132">
        <f t="shared" si="161"/>
        <v>0</v>
      </c>
      <c r="AH136" s="132">
        <f t="shared" si="161"/>
        <v>0</v>
      </c>
      <c r="AI136" s="132">
        <f t="shared" si="161"/>
        <v>0</v>
      </c>
      <c r="AJ136" s="132">
        <f t="shared" si="161"/>
        <v>87389052981.290009</v>
      </c>
      <c r="AK136" s="132">
        <f t="shared" ref="AK136:AT136" si="162">AK137+AK160</f>
        <v>0</v>
      </c>
      <c r="AL136" s="132">
        <f t="shared" si="162"/>
        <v>450000000</v>
      </c>
      <c r="AM136" s="132">
        <f t="shared" si="162"/>
        <v>0</v>
      </c>
      <c r="AN136" s="132">
        <f t="shared" si="162"/>
        <v>87839052981.290009</v>
      </c>
      <c r="AO136" s="132">
        <f t="shared" si="162"/>
        <v>480000000</v>
      </c>
      <c r="AP136" s="132">
        <f t="shared" si="162"/>
        <v>0</v>
      </c>
      <c r="AQ136" s="132">
        <f t="shared" si="162"/>
        <v>1874367343</v>
      </c>
      <c r="AR136" s="132">
        <f t="shared" si="162"/>
        <v>85964685638.290009</v>
      </c>
      <c r="AS136" s="132">
        <f t="shared" si="162"/>
        <v>0</v>
      </c>
      <c r="AT136" s="132">
        <f t="shared" si="162"/>
        <v>0</v>
      </c>
      <c r="AU136" s="132">
        <f t="shared" si="161"/>
        <v>0</v>
      </c>
      <c r="AV136" s="132">
        <f t="shared" si="161"/>
        <v>0</v>
      </c>
      <c r="AW136" s="132">
        <f t="shared" si="161"/>
        <v>0</v>
      </c>
      <c r="AX136" s="132">
        <f t="shared" ref="AX136:BG136" si="163">AX137+AX160</f>
        <v>0</v>
      </c>
      <c r="AY136" s="132">
        <f t="shared" si="163"/>
        <v>0</v>
      </c>
      <c r="AZ136" s="132">
        <f t="shared" si="163"/>
        <v>0</v>
      </c>
      <c r="BA136" s="132">
        <f t="shared" si="163"/>
        <v>0</v>
      </c>
      <c r="BB136" s="132">
        <f t="shared" si="163"/>
        <v>87839052981.290009</v>
      </c>
      <c r="BC136" s="132"/>
      <c r="BD136" s="132"/>
      <c r="BE136" s="132">
        <f t="shared" si="163"/>
        <v>1874367343</v>
      </c>
      <c r="BF136" s="129">
        <f t="shared" si="158"/>
        <v>85964685638.290009</v>
      </c>
      <c r="BG136" s="138">
        <f t="shared" si="163"/>
        <v>85964685638.290009</v>
      </c>
      <c r="BH136" s="98">
        <f t="shared" si="97"/>
        <v>0</v>
      </c>
      <c r="BI136" s="5"/>
      <c r="BJ136" s="5"/>
    </row>
    <row r="137" spans="1:62" s="3" customFormat="1" ht="15.75" thickBot="1" x14ac:dyDescent="0.3">
      <c r="A137" s="8" t="s">
        <v>281</v>
      </c>
      <c r="B137" s="77" t="s">
        <v>282</v>
      </c>
      <c r="C137" s="7"/>
      <c r="D137" s="159"/>
      <c r="E137" s="132">
        <f>E138</f>
        <v>0</v>
      </c>
      <c r="F137" s="132">
        <f t="shared" ref="F137:BE137" si="164">F138</f>
        <v>0</v>
      </c>
      <c r="G137" s="132">
        <f t="shared" si="164"/>
        <v>0</v>
      </c>
      <c r="H137" s="132">
        <f t="shared" si="164"/>
        <v>0</v>
      </c>
      <c r="I137" s="132">
        <f t="shared" si="164"/>
        <v>0</v>
      </c>
      <c r="J137" s="132">
        <f t="shared" si="164"/>
        <v>0</v>
      </c>
      <c r="K137" s="132">
        <f t="shared" si="164"/>
        <v>0</v>
      </c>
      <c r="L137" s="132">
        <f t="shared" si="164"/>
        <v>0</v>
      </c>
      <c r="M137" s="132">
        <f t="shared" si="164"/>
        <v>0</v>
      </c>
      <c r="N137" s="132">
        <f t="shared" si="164"/>
        <v>0</v>
      </c>
      <c r="O137" s="132">
        <f t="shared" si="164"/>
        <v>0</v>
      </c>
      <c r="P137" s="132">
        <f t="shared" si="164"/>
        <v>0</v>
      </c>
      <c r="Q137" s="132">
        <f t="shared" si="164"/>
        <v>0</v>
      </c>
      <c r="R137" s="132">
        <f t="shared" si="164"/>
        <v>48225334172.5</v>
      </c>
      <c r="S137" s="132">
        <f t="shared" si="164"/>
        <v>0</v>
      </c>
      <c r="T137" s="132">
        <f t="shared" si="164"/>
        <v>48225334172.5</v>
      </c>
      <c r="U137" s="132">
        <f t="shared" si="164"/>
        <v>48195334172.5</v>
      </c>
      <c r="V137" s="132">
        <f t="shared" si="164"/>
        <v>0</v>
      </c>
      <c r="W137" s="132">
        <f t="shared" si="164"/>
        <v>0</v>
      </c>
      <c r="X137" s="132">
        <f t="shared" si="164"/>
        <v>48225334172.5</v>
      </c>
      <c r="Y137" s="132">
        <f t="shared" si="164"/>
        <v>0</v>
      </c>
      <c r="Z137" s="132">
        <f t="shared" si="164"/>
        <v>0</v>
      </c>
      <c r="AA137" s="132">
        <f t="shared" si="164"/>
        <v>0</v>
      </c>
      <c r="AB137" s="132">
        <f t="shared" si="164"/>
        <v>48225334172.5</v>
      </c>
      <c r="AC137" s="132">
        <f t="shared" si="164"/>
        <v>0</v>
      </c>
      <c r="AD137" s="132">
        <f t="shared" si="164"/>
        <v>0</v>
      </c>
      <c r="AE137" s="132">
        <f t="shared" si="164"/>
        <v>0</v>
      </c>
      <c r="AF137" s="132">
        <f t="shared" si="164"/>
        <v>48225334172.5</v>
      </c>
      <c r="AG137" s="132">
        <f t="shared" si="164"/>
        <v>0</v>
      </c>
      <c r="AH137" s="132">
        <f t="shared" si="164"/>
        <v>0</v>
      </c>
      <c r="AI137" s="132">
        <f t="shared" si="164"/>
        <v>0</v>
      </c>
      <c r="AJ137" s="132">
        <f t="shared" si="164"/>
        <v>48225334172.5</v>
      </c>
      <c r="AK137" s="132">
        <f t="shared" si="164"/>
        <v>0</v>
      </c>
      <c r="AL137" s="132">
        <f t="shared" si="164"/>
        <v>450000000</v>
      </c>
      <c r="AM137" s="132">
        <f t="shared" si="164"/>
        <v>0</v>
      </c>
      <c r="AN137" s="132">
        <f t="shared" si="164"/>
        <v>48675334172.5</v>
      </c>
      <c r="AO137" s="132">
        <f t="shared" si="164"/>
        <v>480000000</v>
      </c>
      <c r="AP137" s="132">
        <f t="shared" si="164"/>
        <v>0</v>
      </c>
      <c r="AQ137" s="132">
        <f t="shared" si="164"/>
        <v>1874367343</v>
      </c>
      <c r="AR137" s="132">
        <f t="shared" si="164"/>
        <v>46800966829.5</v>
      </c>
      <c r="AS137" s="132">
        <f t="shared" si="164"/>
        <v>0</v>
      </c>
      <c r="AT137" s="132">
        <f t="shared" si="164"/>
        <v>0</v>
      </c>
      <c r="AU137" s="132">
        <f t="shared" si="164"/>
        <v>0</v>
      </c>
      <c r="AV137" s="132">
        <f t="shared" si="164"/>
        <v>0</v>
      </c>
      <c r="AW137" s="132">
        <f t="shared" si="164"/>
        <v>0</v>
      </c>
      <c r="AX137" s="132">
        <f t="shared" si="164"/>
        <v>0</v>
      </c>
      <c r="AY137" s="132">
        <f t="shared" si="164"/>
        <v>0</v>
      </c>
      <c r="AZ137" s="132">
        <f t="shared" si="164"/>
        <v>0</v>
      </c>
      <c r="BA137" s="132">
        <f t="shared" si="164"/>
        <v>0</v>
      </c>
      <c r="BB137" s="132">
        <f t="shared" si="164"/>
        <v>48675334172.5</v>
      </c>
      <c r="BC137" s="132"/>
      <c r="BD137" s="132"/>
      <c r="BE137" s="132">
        <f t="shared" si="164"/>
        <v>1874367343</v>
      </c>
      <c r="BF137" s="129">
        <f t="shared" si="158"/>
        <v>46800966829.5</v>
      </c>
      <c r="BG137" s="138">
        <f>BG138</f>
        <v>46800966829.5</v>
      </c>
      <c r="BH137" s="98">
        <f t="shared" si="97"/>
        <v>0</v>
      </c>
      <c r="BI137" s="5"/>
      <c r="BJ137" s="5"/>
    </row>
    <row r="138" spans="1:62" s="3" customFormat="1" ht="15.75" thickBot="1" x14ac:dyDescent="0.3">
      <c r="A138" s="8" t="s">
        <v>283</v>
      </c>
      <c r="B138" s="77" t="s">
        <v>284</v>
      </c>
      <c r="C138" s="7"/>
      <c r="D138" s="159"/>
      <c r="E138" s="132">
        <f>E139+E142</f>
        <v>0</v>
      </c>
      <c r="F138" s="132">
        <f t="shared" ref="F138:U138" si="165">F139+F142</f>
        <v>0</v>
      </c>
      <c r="G138" s="132">
        <f t="shared" si="165"/>
        <v>0</v>
      </c>
      <c r="H138" s="132">
        <f t="shared" si="165"/>
        <v>0</v>
      </c>
      <c r="I138" s="132">
        <f t="shared" si="165"/>
        <v>0</v>
      </c>
      <c r="J138" s="132">
        <f t="shared" si="165"/>
        <v>0</v>
      </c>
      <c r="K138" s="132">
        <f t="shared" si="165"/>
        <v>0</v>
      </c>
      <c r="L138" s="132">
        <f t="shared" si="165"/>
        <v>0</v>
      </c>
      <c r="M138" s="132">
        <f t="shared" si="165"/>
        <v>0</v>
      </c>
      <c r="N138" s="132">
        <f t="shared" si="165"/>
        <v>0</v>
      </c>
      <c r="O138" s="132">
        <f t="shared" si="165"/>
        <v>0</v>
      </c>
      <c r="P138" s="132">
        <f t="shared" si="165"/>
        <v>0</v>
      </c>
      <c r="Q138" s="132">
        <f t="shared" si="165"/>
        <v>0</v>
      </c>
      <c r="R138" s="132">
        <f t="shared" si="165"/>
        <v>48225334172.5</v>
      </c>
      <c r="S138" s="132">
        <f t="shared" si="165"/>
        <v>0</v>
      </c>
      <c r="T138" s="132">
        <f t="shared" si="165"/>
        <v>48225334172.5</v>
      </c>
      <c r="U138" s="132">
        <f t="shared" si="165"/>
        <v>48195334172.5</v>
      </c>
      <c r="V138" s="132">
        <f t="shared" ref="V138:AW138" si="166">V139+V142</f>
        <v>0</v>
      </c>
      <c r="W138" s="132">
        <f t="shared" si="166"/>
        <v>0</v>
      </c>
      <c r="X138" s="132">
        <f t="shared" si="166"/>
        <v>48225334172.5</v>
      </c>
      <c r="Y138" s="132">
        <f t="shared" si="166"/>
        <v>0</v>
      </c>
      <c r="Z138" s="132">
        <f t="shared" si="166"/>
        <v>0</v>
      </c>
      <c r="AA138" s="132">
        <f t="shared" si="166"/>
        <v>0</v>
      </c>
      <c r="AB138" s="132">
        <f t="shared" si="166"/>
        <v>48225334172.5</v>
      </c>
      <c r="AC138" s="132">
        <f t="shared" si="166"/>
        <v>0</v>
      </c>
      <c r="AD138" s="132">
        <f t="shared" si="166"/>
        <v>0</v>
      </c>
      <c r="AE138" s="132">
        <f t="shared" si="166"/>
        <v>0</v>
      </c>
      <c r="AF138" s="132">
        <f t="shared" si="166"/>
        <v>48225334172.5</v>
      </c>
      <c r="AG138" s="132">
        <f t="shared" si="166"/>
        <v>0</v>
      </c>
      <c r="AH138" s="132">
        <f t="shared" si="166"/>
        <v>0</v>
      </c>
      <c r="AI138" s="132">
        <f t="shared" si="166"/>
        <v>0</v>
      </c>
      <c r="AJ138" s="132">
        <f t="shared" si="166"/>
        <v>48225334172.5</v>
      </c>
      <c r="AK138" s="132">
        <f t="shared" ref="AK138:AT138" si="167">AK139+AK142</f>
        <v>0</v>
      </c>
      <c r="AL138" s="132">
        <f t="shared" si="167"/>
        <v>450000000</v>
      </c>
      <c r="AM138" s="132">
        <f t="shared" si="167"/>
        <v>0</v>
      </c>
      <c r="AN138" s="132">
        <f t="shared" si="167"/>
        <v>48675334172.5</v>
      </c>
      <c r="AO138" s="132">
        <f t="shared" si="167"/>
        <v>480000000</v>
      </c>
      <c r="AP138" s="132">
        <f t="shared" si="167"/>
        <v>0</v>
      </c>
      <c r="AQ138" s="132">
        <f t="shared" si="167"/>
        <v>1874367343</v>
      </c>
      <c r="AR138" s="132">
        <f t="shared" si="167"/>
        <v>46800966829.5</v>
      </c>
      <c r="AS138" s="132">
        <f t="shared" si="167"/>
        <v>0</v>
      </c>
      <c r="AT138" s="132">
        <f t="shared" si="167"/>
        <v>0</v>
      </c>
      <c r="AU138" s="132">
        <f t="shared" si="166"/>
        <v>0</v>
      </c>
      <c r="AV138" s="132">
        <f t="shared" si="166"/>
        <v>0</v>
      </c>
      <c r="AW138" s="132">
        <f t="shared" si="166"/>
        <v>0</v>
      </c>
      <c r="AX138" s="132">
        <f t="shared" ref="AX138:BE138" si="168">AX139+AX142</f>
        <v>0</v>
      </c>
      <c r="AY138" s="132">
        <f t="shared" si="168"/>
        <v>0</v>
      </c>
      <c r="AZ138" s="132">
        <f t="shared" si="168"/>
        <v>0</v>
      </c>
      <c r="BA138" s="132">
        <f t="shared" si="168"/>
        <v>0</v>
      </c>
      <c r="BB138" s="132">
        <f t="shared" si="168"/>
        <v>48675334172.5</v>
      </c>
      <c r="BC138" s="132"/>
      <c r="BD138" s="132"/>
      <c r="BE138" s="132">
        <f t="shared" si="168"/>
        <v>1874367343</v>
      </c>
      <c r="BF138" s="129">
        <f t="shared" si="158"/>
        <v>46800966829.5</v>
      </c>
      <c r="BG138" s="138">
        <f>BG139+BG142</f>
        <v>46800966829.5</v>
      </c>
      <c r="BH138" s="98">
        <f t="shared" si="97"/>
        <v>0</v>
      </c>
      <c r="BI138" s="5"/>
      <c r="BJ138" s="5"/>
    </row>
    <row r="139" spans="1:62" s="3" customFormat="1" ht="15.75" thickBot="1" x14ac:dyDescent="0.3">
      <c r="A139" s="8" t="s">
        <v>285</v>
      </c>
      <c r="B139" s="77" t="s">
        <v>286</v>
      </c>
      <c r="C139" s="7"/>
      <c r="D139" s="159"/>
      <c r="E139" s="132">
        <f>SUM(E140:E141)</f>
        <v>0</v>
      </c>
      <c r="F139" s="132">
        <f t="shared" ref="F139:U139" si="169">F140+F141</f>
        <v>0</v>
      </c>
      <c r="G139" s="132">
        <f t="shared" si="169"/>
        <v>0</v>
      </c>
      <c r="H139" s="132">
        <f t="shared" si="169"/>
        <v>0</v>
      </c>
      <c r="I139" s="132">
        <f t="shared" si="169"/>
        <v>0</v>
      </c>
      <c r="J139" s="132">
        <f t="shared" si="169"/>
        <v>0</v>
      </c>
      <c r="K139" s="132">
        <f t="shared" si="169"/>
        <v>0</v>
      </c>
      <c r="L139" s="132">
        <f t="shared" si="169"/>
        <v>0</v>
      </c>
      <c r="M139" s="132">
        <f t="shared" si="169"/>
        <v>0</v>
      </c>
      <c r="N139" s="132">
        <f t="shared" si="169"/>
        <v>0</v>
      </c>
      <c r="O139" s="132">
        <f t="shared" si="169"/>
        <v>0</v>
      </c>
      <c r="P139" s="132">
        <f t="shared" si="169"/>
        <v>0</v>
      </c>
      <c r="Q139" s="132">
        <f t="shared" si="169"/>
        <v>0</v>
      </c>
      <c r="R139" s="132">
        <f t="shared" si="169"/>
        <v>10495987070.09</v>
      </c>
      <c r="S139" s="132">
        <f t="shared" si="169"/>
        <v>0</v>
      </c>
      <c r="T139" s="132">
        <f t="shared" si="169"/>
        <v>10495987070.09</v>
      </c>
      <c r="U139" s="132">
        <f t="shared" si="169"/>
        <v>10495987070.09</v>
      </c>
      <c r="V139" s="132">
        <f t="shared" ref="V139:AW139" si="170">V140+V141</f>
        <v>0</v>
      </c>
      <c r="W139" s="132">
        <f t="shared" si="170"/>
        <v>0</v>
      </c>
      <c r="X139" s="132">
        <f t="shared" si="170"/>
        <v>10495987070.09</v>
      </c>
      <c r="Y139" s="132">
        <f t="shared" si="170"/>
        <v>0</v>
      </c>
      <c r="Z139" s="132">
        <f t="shared" si="170"/>
        <v>0</v>
      </c>
      <c r="AA139" s="132">
        <f t="shared" si="170"/>
        <v>0</v>
      </c>
      <c r="AB139" s="132">
        <f t="shared" si="170"/>
        <v>10495987070.09</v>
      </c>
      <c r="AC139" s="132">
        <f t="shared" si="170"/>
        <v>0</v>
      </c>
      <c r="AD139" s="132">
        <f t="shared" si="170"/>
        <v>0</v>
      </c>
      <c r="AE139" s="132">
        <f t="shared" si="170"/>
        <v>0</v>
      </c>
      <c r="AF139" s="132">
        <f t="shared" si="170"/>
        <v>10495987070.09</v>
      </c>
      <c r="AG139" s="132">
        <f t="shared" si="170"/>
        <v>0</v>
      </c>
      <c r="AH139" s="132">
        <f t="shared" si="170"/>
        <v>0</v>
      </c>
      <c r="AI139" s="132">
        <f t="shared" si="170"/>
        <v>0</v>
      </c>
      <c r="AJ139" s="132">
        <f t="shared" si="170"/>
        <v>10495987070.09</v>
      </c>
      <c r="AK139" s="132">
        <f t="shared" ref="AK139:AT139" si="171">AK140+AK141</f>
        <v>0</v>
      </c>
      <c r="AL139" s="132">
        <f t="shared" si="171"/>
        <v>0</v>
      </c>
      <c r="AM139" s="132">
        <f t="shared" si="171"/>
        <v>0</v>
      </c>
      <c r="AN139" s="132">
        <f t="shared" si="171"/>
        <v>10495987070.09</v>
      </c>
      <c r="AO139" s="132">
        <f t="shared" si="171"/>
        <v>0</v>
      </c>
      <c r="AP139" s="132">
        <f t="shared" si="171"/>
        <v>0</v>
      </c>
      <c r="AQ139" s="132">
        <f t="shared" si="171"/>
        <v>0</v>
      </c>
      <c r="AR139" s="132">
        <f t="shared" si="171"/>
        <v>10495987070.09</v>
      </c>
      <c r="AS139" s="132">
        <f t="shared" si="171"/>
        <v>0</v>
      </c>
      <c r="AT139" s="132">
        <f t="shared" si="171"/>
        <v>0</v>
      </c>
      <c r="AU139" s="132">
        <f t="shared" si="170"/>
        <v>0</v>
      </c>
      <c r="AV139" s="132">
        <f t="shared" si="170"/>
        <v>0</v>
      </c>
      <c r="AW139" s="132">
        <f t="shared" si="170"/>
        <v>0</v>
      </c>
      <c r="AX139" s="132">
        <f t="shared" ref="AX139:BG139" si="172">AX140+AX141</f>
        <v>0</v>
      </c>
      <c r="AY139" s="132">
        <f t="shared" si="172"/>
        <v>0</v>
      </c>
      <c r="AZ139" s="132">
        <f t="shared" si="172"/>
        <v>0</v>
      </c>
      <c r="BA139" s="132">
        <f t="shared" si="172"/>
        <v>0</v>
      </c>
      <c r="BB139" s="132">
        <f t="shared" ref="BB139:BE139" si="173">SUM(BB140:BB141)</f>
        <v>10495987070.09</v>
      </c>
      <c r="BC139" s="132">
        <f t="shared" si="173"/>
        <v>0</v>
      </c>
      <c r="BD139" s="132">
        <f t="shared" si="173"/>
        <v>0</v>
      </c>
      <c r="BE139" s="132">
        <f t="shared" si="173"/>
        <v>0</v>
      </c>
      <c r="BF139" s="129">
        <f t="shared" si="158"/>
        <v>10495987070.09</v>
      </c>
      <c r="BG139" s="138">
        <f t="shared" si="172"/>
        <v>10495987070.09</v>
      </c>
      <c r="BH139" s="131">
        <f t="shared" si="97"/>
        <v>0</v>
      </c>
      <c r="BI139" s="5"/>
      <c r="BJ139" s="5"/>
    </row>
    <row r="140" spans="1:62" ht="39" thickBot="1" x14ac:dyDescent="0.25">
      <c r="A140" s="18" t="s">
        <v>287</v>
      </c>
      <c r="B140" s="78" t="s">
        <v>288</v>
      </c>
      <c r="C140" s="26">
        <v>230</v>
      </c>
      <c r="D140" s="158" t="s">
        <v>289</v>
      </c>
      <c r="E140" s="133">
        <v>0</v>
      </c>
      <c r="F140" s="134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f>H140+J140-K140</f>
        <v>0</v>
      </c>
      <c r="M140" s="135">
        <v>0</v>
      </c>
      <c r="N140" s="135">
        <v>0</v>
      </c>
      <c r="O140" s="135">
        <v>0</v>
      </c>
      <c r="P140" s="135">
        <v>0</v>
      </c>
      <c r="Q140" s="135">
        <v>0</v>
      </c>
      <c r="R140" s="136">
        <v>8855436565.0900002</v>
      </c>
      <c r="S140" s="136">
        <v>0</v>
      </c>
      <c r="T140" s="135">
        <f>P140+R140-S140</f>
        <v>8855436565.0900002</v>
      </c>
      <c r="U140" s="136">
        <v>8855436565.0900002</v>
      </c>
      <c r="V140" s="136">
        <v>0</v>
      </c>
      <c r="W140" s="136">
        <v>0</v>
      </c>
      <c r="X140" s="135">
        <f>T140+V140-W140</f>
        <v>8855436565.0900002</v>
      </c>
      <c r="Y140" s="135">
        <v>0</v>
      </c>
      <c r="Z140" s="135">
        <v>0</v>
      </c>
      <c r="AA140" s="135">
        <v>0</v>
      </c>
      <c r="AB140" s="135">
        <f>X140+Z140-AA140</f>
        <v>8855436565.0900002</v>
      </c>
      <c r="AC140" s="135">
        <v>0</v>
      </c>
      <c r="AD140" s="135">
        <v>0</v>
      </c>
      <c r="AE140" s="135">
        <v>0</v>
      </c>
      <c r="AF140" s="135">
        <f>AB140+AD140-AE140</f>
        <v>8855436565.0900002</v>
      </c>
      <c r="AG140" s="135">
        <v>0</v>
      </c>
      <c r="AH140" s="135">
        <v>0</v>
      </c>
      <c r="AI140" s="135">
        <v>0</v>
      </c>
      <c r="AJ140" s="135">
        <f>AF140+AH140-AI140</f>
        <v>8855436565.0900002</v>
      </c>
      <c r="AK140" s="135">
        <v>0</v>
      </c>
      <c r="AL140" s="135">
        <v>0</v>
      </c>
      <c r="AM140" s="135">
        <v>0</v>
      </c>
      <c r="AN140" s="135">
        <f>AJ140+AL140-AM140</f>
        <v>8855436565.0900002</v>
      </c>
      <c r="AO140" s="135">
        <v>0</v>
      </c>
      <c r="AP140" s="136">
        <v>0</v>
      </c>
      <c r="AQ140" s="136">
        <v>0</v>
      </c>
      <c r="AR140" s="135">
        <f>AN140+AP140-AQ140</f>
        <v>8855436565.0900002</v>
      </c>
      <c r="AS140" s="135">
        <v>0</v>
      </c>
      <c r="AT140" s="135"/>
      <c r="AU140" s="135"/>
      <c r="AV140" s="135"/>
      <c r="AW140" s="135"/>
      <c r="AX140" s="135"/>
      <c r="AY140" s="135"/>
      <c r="AZ140" s="135"/>
      <c r="BA140" s="135"/>
      <c r="BB140" s="135">
        <f>F140+J140+N140+R140+V140+Z140+AD140+AH140+AL140+AP140</f>
        <v>8855436565.0900002</v>
      </c>
      <c r="BC140" s="135"/>
      <c r="BD140" s="135"/>
      <c r="BE140" s="135">
        <f>G140+K140+O140+S140+W140+AA140+AE140+AI140+AM140+AQ140</f>
        <v>0</v>
      </c>
      <c r="BF140" s="166">
        <f>E140+BB140-BE140</f>
        <v>8855436565.0900002</v>
      </c>
      <c r="BG140" s="137">
        <f>I140+M140+Q140+U140+Y140+AC140+AG140+AK140+AO140+AS140</f>
        <v>8855436565.0900002</v>
      </c>
      <c r="BH140" s="131">
        <f t="shared" si="97"/>
        <v>0</v>
      </c>
    </row>
    <row r="141" spans="1:62" ht="39" thickBot="1" x14ac:dyDescent="0.25">
      <c r="A141" s="18" t="s">
        <v>290</v>
      </c>
      <c r="B141" s="78" t="s">
        <v>291</v>
      </c>
      <c r="C141" s="26">
        <v>214</v>
      </c>
      <c r="D141" s="158" t="s">
        <v>292</v>
      </c>
      <c r="E141" s="133">
        <v>0</v>
      </c>
      <c r="F141" s="134">
        <v>0</v>
      </c>
      <c r="G141" s="135">
        <v>0</v>
      </c>
      <c r="H141" s="135">
        <v>0</v>
      </c>
      <c r="I141" s="135">
        <v>0</v>
      </c>
      <c r="J141" s="135">
        <v>0</v>
      </c>
      <c r="K141" s="135">
        <v>0</v>
      </c>
      <c r="L141" s="135">
        <f>H141+J141-K141</f>
        <v>0</v>
      </c>
      <c r="M141" s="135">
        <v>0</v>
      </c>
      <c r="N141" s="135">
        <v>0</v>
      </c>
      <c r="O141" s="135">
        <v>0</v>
      </c>
      <c r="P141" s="135">
        <v>0</v>
      </c>
      <c r="Q141" s="135">
        <v>0</v>
      </c>
      <c r="R141" s="136">
        <v>1640550505</v>
      </c>
      <c r="S141" s="136">
        <v>0</v>
      </c>
      <c r="T141" s="135">
        <f>P141+R141-S141</f>
        <v>1640550505</v>
      </c>
      <c r="U141" s="136">
        <v>1640550505</v>
      </c>
      <c r="V141" s="136">
        <v>0</v>
      </c>
      <c r="W141" s="136">
        <v>0</v>
      </c>
      <c r="X141" s="135">
        <f>T141+V141-W141</f>
        <v>1640550505</v>
      </c>
      <c r="Y141" s="135">
        <v>0</v>
      </c>
      <c r="Z141" s="135">
        <v>0</v>
      </c>
      <c r="AA141" s="135">
        <v>0</v>
      </c>
      <c r="AB141" s="135">
        <f>X141+Z141-AA141</f>
        <v>1640550505</v>
      </c>
      <c r="AC141" s="135">
        <v>0</v>
      </c>
      <c r="AD141" s="135">
        <v>0</v>
      </c>
      <c r="AE141" s="135">
        <v>0</v>
      </c>
      <c r="AF141" s="135">
        <f>AB141+AD141-AE141</f>
        <v>1640550505</v>
      </c>
      <c r="AG141" s="135">
        <v>0</v>
      </c>
      <c r="AH141" s="135">
        <v>0</v>
      </c>
      <c r="AI141" s="135">
        <v>0</v>
      </c>
      <c r="AJ141" s="135">
        <f>AF141+AH141-AI141</f>
        <v>1640550505</v>
      </c>
      <c r="AK141" s="135">
        <v>0</v>
      </c>
      <c r="AL141" s="135">
        <v>0</v>
      </c>
      <c r="AM141" s="135">
        <v>0</v>
      </c>
      <c r="AN141" s="135">
        <f>AJ141+AL141-AM141</f>
        <v>1640550505</v>
      </c>
      <c r="AO141" s="135">
        <v>0</v>
      </c>
      <c r="AP141" s="136">
        <v>0</v>
      </c>
      <c r="AQ141" s="136">
        <v>0</v>
      </c>
      <c r="AR141" s="135">
        <f>AN141+AP141-AQ141</f>
        <v>1640550505</v>
      </c>
      <c r="AS141" s="135">
        <v>0</v>
      </c>
      <c r="AT141" s="135"/>
      <c r="AU141" s="135"/>
      <c r="AV141" s="135"/>
      <c r="AW141" s="135"/>
      <c r="AX141" s="135"/>
      <c r="AY141" s="135"/>
      <c r="AZ141" s="135"/>
      <c r="BA141" s="135"/>
      <c r="BB141" s="135">
        <f>F141+J141+N141+R141+V141+Z141+AD141+AH141+AL141+AP141</f>
        <v>1640550505</v>
      </c>
      <c r="BC141" s="135"/>
      <c r="BD141" s="135"/>
      <c r="BE141" s="135">
        <f>G141+K141+O141+S141+W141+AA141+AE141+AI141+AM141+AQ141</f>
        <v>0</v>
      </c>
      <c r="BF141" s="166">
        <f>E141+BB141-BE141</f>
        <v>1640550505</v>
      </c>
      <c r="BG141" s="137">
        <f>I141+M141+Q141+U141+Y141+AC141+AG141+AK141+AO141+AS141</f>
        <v>1640550505</v>
      </c>
      <c r="BH141" s="131">
        <f t="shared" si="97"/>
        <v>0</v>
      </c>
    </row>
    <row r="142" spans="1:62" s="3" customFormat="1" ht="15.75" thickBot="1" x14ac:dyDescent="0.3">
      <c r="A142" s="8" t="s">
        <v>293</v>
      </c>
      <c r="B142" s="77" t="s">
        <v>294</v>
      </c>
      <c r="C142" s="7"/>
      <c r="D142" s="159"/>
      <c r="E142" s="132">
        <f>E143+E145</f>
        <v>0</v>
      </c>
      <c r="F142" s="132">
        <f t="shared" ref="F142:U142" si="174">F143+F145</f>
        <v>0</v>
      </c>
      <c r="G142" s="132">
        <f t="shared" si="174"/>
        <v>0</v>
      </c>
      <c r="H142" s="132">
        <f t="shared" si="174"/>
        <v>0</v>
      </c>
      <c r="I142" s="132">
        <f t="shared" si="174"/>
        <v>0</v>
      </c>
      <c r="J142" s="132">
        <f t="shared" si="174"/>
        <v>0</v>
      </c>
      <c r="K142" s="132">
        <f t="shared" si="174"/>
        <v>0</v>
      </c>
      <c r="L142" s="132">
        <f t="shared" si="174"/>
        <v>0</v>
      </c>
      <c r="M142" s="132">
        <f t="shared" si="174"/>
        <v>0</v>
      </c>
      <c r="N142" s="132">
        <f t="shared" si="174"/>
        <v>0</v>
      </c>
      <c r="O142" s="132">
        <f t="shared" si="174"/>
        <v>0</v>
      </c>
      <c r="P142" s="132">
        <f t="shared" si="174"/>
        <v>0</v>
      </c>
      <c r="Q142" s="132">
        <f t="shared" si="174"/>
        <v>0</v>
      </c>
      <c r="R142" s="132">
        <f t="shared" si="174"/>
        <v>37729347102.409996</v>
      </c>
      <c r="S142" s="132">
        <f t="shared" si="174"/>
        <v>0</v>
      </c>
      <c r="T142" s="132">
        <f t="shared" si="174"/>
        <v>37729347102.409996</v>
      </c>
      <c r="U142" s="132">
        <f t="shared" si="174"/>
        <v>37699347102.409996</v>
      </c>
      <c r="V142" s="132">
        <f t="shared" ref="V142:AW142" si="175">V143+V145</f>
        <v>0</v>
      </c>
      <c r="W142" s="132">
        <f t="shared" si="175"/>
        <v>0</v>
      </c>
      <c r="X142" s="132">
        <f t="shared" si="175"/>
        <v>37729347102.409996</v>
      </c>
      <c r="Y142" s="132">
        <f t="shared" si="175"/>
        <v>0</v>
      </c>
      <c r="Z142" s="132">
        <f t="shared" si="175"/>
        <v>0</v>
      </c>
      <c r="AA142" s="132">
        <f t="shared" si="175"/>
        <v>0</v>
      </c>
      <c r="AB142" s="132">
        <f t="shared" si="175"/>
        <v>37729347102.409996</v>
      </c>
      <c r="AC142" s="132">
        <f t="shared" si="175"/>
        <v>0</v>
      </c>
      <c r="AD142" s="132">
        <f t="shared" si="175"/>
        <v>0</v>
      </c>
      <c r="AE142" s="132">
        <f t="shared" si="175"/>
        <v>0</v>
      </c>
      <c r="AF142" s="132">
        <f t="shared" si="175"/>
        <v>37729347102.409996</v>
      </c>
      <c r="AG142" s="132">
        <f t="shared" si="175"/>
        <v>0</v>
      </c>
      <c r="AH142" s="132">
        <f t="shared" si="175"/>
        <v>0</v>
      </c>
      <c r="AI142" s="132">
        <f t="shared" si="175"/>
        <v>0</v>
      </c>
      <c r="AJ142" s="132">
        <f t="shared" si="175"/>
        <v>37729347102.409996</v>
      </c>
      <c r="AK142" s="132">
        <f t="shared" ref="AK142:AT142" si="176">AK143+AK145</f>
        <v>0</v>
      </c>
      <c r="AL142" s="132">
        <f t="shared" si="176"/>
        <v>450000000</v>
      </c>
      <c r="AM142" s="132">
        <f t="shared" si="176"/>
        <v>0</v>
      </c>
      <c r="AN142" s="132">
        <f t="shared" si="176"/>
        <v>38179347102.409996</v>
      </c>
      <c r="AO142" s="132">
        <f t="shared" si="176"/>
        <v>480000000</v>
      </c>
      <c r="AP142" s="132">
        <f t="shared" si="176"/>
        <v>0</v>
      </c>
      <c r="AQ142" s="132">
        <f t="shared" si="176"/>
        <v>1874367343</v>
      </c>
      <c r="AR142" s="132">
        <f t="shared" si="176"/>
        <v>36304979759.409996</v>
      </c>
      <c r="AS142" s="132">
        <f t="shared" si="176"/>
        <v>0</v>
      </c>
      <c r="AT142" s="132">
        <f t="shared" si="176"/>
        <v>0</v>
      </c>
      <c r="AU142" s="132">
        <f t="shared" si="175"/>
        <v>0</v>
      </c>
      <c r="AV142" s="132">
        <f t="shared" si="175"/>
        <v>0</v>
      </c>
      <c r="AW142" s="132">
        <f t="shared" si="175"/>
        <v>0</v>
      </c>
      <c r="AX142" s="132">
        <f t="shared" ref="AX142:BG142" si="177">AX143+AX145</f>
        <v>0</v>
      </c>
      <c r="AY142" s="132">
        <f t="shared" si="177"/>
        <v>0</v>
      </c>
      <c r="AZ142" s="132">
        <f t="shared" si="177"/>
        <v>0</v>
      </c>
      <c r="BA142" s="132">
        <f t="shared" si="177"/>
        <v>0</v>
      </c>
      <c r="BB142" s="132">
        <f t="shared" si="177"/>
        <v>38179347102.409996</v>
      </c>
      <c r="BC142" s="132"/>
      <c r="BD142" s="132"/>
      <c r="BE142" s="132">
        <f t="shared" si="177"/>
        <v>1874367343</v>
      </c>
      <c r="BF142" s="129">
        <f t="shared" ref="BF142:BF145" si="178">+E142+BB142-BE142</f>
        <v>36304979759.409996</v>
      </c>
      <c r="BG142" s="138">
        <f t="shared" si="177"/>
        <v>36304979759.409996</v>
      </c>
      <c r="BH142" s="98">
        <f t="shared" si="97"/>
        <v>0</v>
      </c>
      <c r="BI142" s="5"/>
      <c r="BJ142" s="5"/>
    </row>
    <row r="143" spans="1:62" s="3" customFormat="1" ht="26.25" thickBot="1" x14ac:dyDescent="0.3">
      <c r="A143" s="8" t="s">
        <v>295</v>
      </c>
      <c r="B143" s="77" t="s">
        <v>296</v>
      </c>
      <c r="C143" s="7"/>
      <c r="D143" s="159"/>
      <c r="E143" s="132">
        <f>SUM(E144)</f>
        <v>0</v>
      </c>
      <c r="F143" s="132">
        <f t="shared" ref="F143:BA143" si="179">F144</f>
        <v>0</v>
      </c>
      <c r="G143" s="132">
        <f t="shared" si="179"/>
        <v>0</v>
      </c>
      <c r="H143" s="132">
        <f t="shared" si="179"/>
        <v>0</v>
      </c>
      <c r="I143" s="132">
        <f t="shared" si="179"/>
        <v>0</v>
      </c>
      <c r="J143" s="132">
        <f t="shared" si="179"/>
        <v>0</v>
      </c>
      <c r="K143" s="132">
        <f t="shared" si="179"/>
        <v>0</v>
      </c>
      <c r="L143" s="132">
        <f t="shared" si="179"/>
        <v>0</v>
      </c>
      <c r="M143" s="132">
        <f t="shared" si="179"/>
        <v>0</v>
      </c>
      <c r="N143" s="132">
        <f t="shared" si="179"/>
        <v>0</v>
      </c>
      <c r="O143" s="132">
        <f t="shared" si="179"/>
        <v>0</v>
      </c>
      <c r="P143" s="132">
        <f t="shared" si="179"/>
        <v>0</v>
      </c>
      <c r="Q143" s="132">
        <f t="shared" si="179"/>
        <v>0</v>
      </c>
      <c r="R143" s="132">
        <f t="shared" si="179"/>
        <v>1552790440.3</v>
      </c>
      <c r="S143" s="132">
        <f t="shared" si="179"/>
        <v>0</v>
      </c>
      <c r="T143" s="132">
        <f t="shared" si="179"/>
        <v>1552790440.3</v>
      </c>
      <c r="U143" s="132">
        <f t="shared" si="179"/>
        <v>1552790440.3</v>
      </c>
      <c r="V143" s="132">
        <f t="shared" si="179"/>
        <v>0</v>
      </c>
      <c r="W143" s="132">
        <f t="shared" si="179"/>
        <v>0</v>
      </c>
      <c r="X143" s="132">
        <f t="shared" si="179"/>
        <v>1552790440.3</v>
      </c>
      <c r="Y143" s="132">
        <f t="shared" si="179"/>
        <v>0</v>
      </c>
      <c r="Z143" s="132">
        <f t="shared" si="179"/>
        <v>0</v>
      </c>
      <c r="AA143" s="132">
        <f t="shared" si="179"/>
        <v>0</v>
      </c>
      <c r="AB143" s="132">
        <f t="shared" si="179"/>
        <v>1552790440.3</v>
      </c>
      <c r="AC143" s="132">
        <f t="shared" si="179"/>
        <v>0</v>
      </c>
      <c r="AD143" s="132">
        <f t="shared" si="179"/>
        <v>0</v>
      </c>
      <c r="AE143" s="132">
        <f t="shared" si="179"/>
        <v>0</v>
      </c>
      <c r="AF143" s="132">
        <f t="shared" si="179"/>
        <v>1552790440.3</v>
      </c>
      <c r="AG143" s="132">
        <f t="shared" si="179"/>
        <v>0</v>
      </c>
      <c r="AH143" s="132">
        <f t="shared" si="179"/>
        <v>0</v>
      </c>
      <c r="AI143" s="132">
        <f t="shared" si="179"/>
        <v>0</v>
      </c>
      <c r="AJ143" s="132">
        <f t="shared" si="179"/>
        <v>1552790440.3</v>
      </c>
      <c r="AK143" s="132">
        <f t="shared" si="179"/>
        <v>0</v>
      </c>
      <c r="AL143" s="132">
        <f t="shared" si="179"/>
        <v>0</v>
      </c>
      <c r="AM143" s="132">
        <f t="shared" si="179"/>
        <v>0</v>
      </c>
      <c r="AN143" s="132">
        <f t="shared" si="179"/>
        <v>1552790440.3</v>
      </c>
      <c r="AO143" s="132">
        <f t="shared" si="179"/>
        <v>0</v>
      </c>
      <c r="AP143" s="132">
        <f t="shared" si="179"/>
        <v>0</v>
      </c>
      <c r="AQ143" s="132">
        <f t="shared" si="179"/>
        <v>0</v>
      </c>
      <c r="AR143" s="132">
        <f t="shared" si="179"/>
        <v>1552790440.3</v>
      </c>
      <c r="AS143" s="132">
        <f t="shared" si="179"/>
        <v>0</v>
      </c>
      <c r="AT143" s="132">
        <f t="shared" si="179"/>
        <v>0</v>
      </c>
      <c r="AU143" s="132">
        <f t="shared" si="179"/>
        <v>0</v>
      </c>
      <c r="AV143" s="132">
        <f t="shared" si="179"/>
        <v>0</v>
      </c>
      <c r="AW143" s="132">
        <f t="shared" si="179"/>
        <v>0</v>
      </c>
      <c r="AX143" s="132">
        <f t="shared" si="179"/>
        <v>0</v>
      </c>
      <c r="AY143" s="132">
        <f t="shared" si="179"/>
        <v>0</v>
      </c>
      <c r="AZ143" s="132">
        <f t="shared" si="179"/>
        <v>0</v>
      </c>
      <c r="BA143" s="132">
        <f t="shared" si="179"/>
        <v>0</v>
      </c>
      <c r="BB143" s="132">
        <f t="shared" ref="BB143:BE143" si="180">SUM(BB144)</f>
        <v>1552790440.3</v>
      </c>
      <c r="BC143" s="132">
        <f t="shared" si="180"/>
        <v>0</v>
      </c>
      <c r="BD143" s="132">
        <f t="shared" si="180"/>
        <v>0</v>
      </c>
      <c r="BE143" s="132">
        <f t="shared" si="180"/>
        <v>0</v>
      </c>
      <c r="BF143" s="129">
        <f t="shared" si="178"/>
        <v>1552790440.3</v>
      </c>
      <c r="BG143" s="132">
        <f t="shared" ref="BG143" si="181">SUM(BG144)</f>
        <v>1552790440.3</v>
      </c>
      <c r="BH143" s="132">
        <f t="shared" ref="BH143" si="182">SUM(BH144)</f>
        <v>0</v>
      </c>
      <c r="BI143" s="5"/>
      <c r="BJ143" s="5"/>
    </row>
    <row r="144" spans="1:62" ht="51.75" thickBot="1" x14ac:dyDescent="0.25">
      <c r="A144" s="18" t="s">
        <v>297</v>
      </c>
      <c r="B144" s="78" t="s">
        <v>298</v>
      </c>
      <c r="C144" s="26">
        <v>46</v>
      </c>
      <c r="D144" s="158" t="s">
        <v>299</v>
      </c>
      <c r="E144" s="133">
        <v>0</v>
      </c>
      <c r="F144" s="134">
        <v>0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f>H144+J144-K144</f>
        <v>0</v>
      </c>
      <c r="M144" s="135">
        <v>0</v>
      </c>
      <c r="N144" s="135">
        <v>0</v>
      </c>
      <c r="O144" s="135">
        <v>0</v>
      </c>
      <c r="P144" s="135">
        <v>0</v>
      </c>
      <c r="Q144" s="135">
        <v>0</v>
      </c>
      <c r="R144" s="136">
        <v>1552790440.3</v>
      </c>
      <c r="S144" s="136">
        <v>0</v>
      </c>
      <c r="T144" s="135">
        <f>P144+R144-S144</f>
        <v>1552790440.3</v>
      </c>
      <c r="U144" s="136">
        <v>1552790440.3</v>
      </c>
      <c r="V144" s="136">
        <v>0</v>
      </c>
      <c r="W144" s="136">
        <v>0</v>
      </c>
      <c r="X144" s="135">
        <f>T144+V144-W144</f>
        <v>1552790440.3</v>
      </c>
      <c r="Y144" s="135">
        <v>0</v>
      </c>
      <c r="Z144" s="135">
        <v>0</v>
      </c>
      <c r="AA144" s="135">
        <v>0</v>
      </c>
      <c r="AB144" s="135">
        <f>X144+Z144-AA144</f>
        <v>1552790440.3</v>
      </c>
      <c r="AC144" s="135">
        <v>0</v>
      </c>
      <c r="AD144" s="135">
        <v>0</v>
      </c>
      <c r="AE144" s="135">
        <v>0</v>
      </c>
      <c r="AF144" s="135">
        <f>AB144+AD144-AE144</f>
        <v>1552790440.3</v>
      </c>
      <c r="AG144" s="135">
        <v>0</v>
      </c>
      <c r="AH144" s="135">
        <v>0</v>
      </c>
      <c r="AI144" s="135">
        <v>0</v>
      </c>
      <c r="AJ144" s="135">
        <f>AF144+AH144-AI144</f>
        <v>1552790440.3</v>
      </c>
      <c r="AK144" s="135">
        <v>0</v>
      </c>
      <c r="AL144" s="135">
        <v>0</v>
      </c>
      <c r="AM144" s="135">
        <v>0</v>
      </c>
      <c r="AN144" s="135">
        <f>AJ144+AL144-AM144</f>
        <v>1552790440.3</v>
      </c>
      <c r="AO144" s="135">
        <v>0</v>
      </c>
      <c r="AP144" s="136">
        <v>0</v>
      </c>
      <c r="AQ144" s="136">
        <v>0</v>
      </c>
      <c r="AR144" s="135">
        <f>AN144+AP144-AQ144</f>
        <v>1552790440.3</v>
      </c>
      <c r="AS144" s="135">
        <v>0</v>
      </c>
      <c r="AT144" s="135"/>
      <c r="AU144" s="135"/>
      <c r="AV144" s="135"/>
      <c r="AW144" s="135"/>
      <c r="AX144" s="135"/>
      <c r="AY144" s="135"/>
      <c r="AZ144" s="135"/>
      <c r="BA144" s="135"/>
      <c r="BB144" s="135">
        <f>F144+J144+N144+R144+V144+Z144+AD144+AH144+AL144+AP144</f>
        <v>1552790440.3</v>
      </c>
      <c r="BC144" s="135"/>
      <c r="BD144" s="135"/>
      <c r="BE144" s="135">
        <f>G144+K144+O144+S144+W144+AA144+AE144+AI144+AM144+AQ144</f>
        <v>0</v>
      </c>
      <c r="BF144" s="166">
        <f>E144+BB144-BE144</f>
        <v>1552790440.3</v>
      </c>
      <c r="BG144" s="137">
        <f>I144+M144+Q144+U144+Y144+AC144+AG144+AK144+AO144+AS144</f>
        <v>1552790440.3</v>
      </c>
      <c r="BH144" s="131">
        <f t="shared" si="97"/>
        <v>0</v>
      </c>
    </row>
    <row r="145" spans="1:62" s="3" customFormat="1" ht="39" thickBot="1" x14ac:dyDescent="0.3">
      <c r="A145" s="8" t="s">
        <v>300</v>
      </c>
      <c r="B145" s="77" t="s">
        <v>301</v>
      </c>
      <c r="C145" s="7"/>
      <c r="D145" s="159"/>
      <c r="E145" s="132">
        <f>SUM(E146:E159)</f>
        <v>0</v>
      </c>
      <c r="F145" s="132">
        <f t="shared" ref="F145:BA145" si="183">F146+F147+F148+F149+F150+F151+F152+F153+F154+F155+F156+F157+F158+F159</f>
        <v>0</v>
      </c>
      <c r="G145" s="132">
        <f t="shared" si="183"/>
        <v>0</v>
      </c>
      <c r="H145" s="132">
        <f t="shared" si="183"/>
        <v>0</v>
      </c>
      <c r="I145" s="132">
        <f t="shared" si="183"/>
        <v>0</v>
      </c>
      <c r="J145" s="132">
        <f t="shared" si="183"/>
        <v>0</v>
      </c>
      <c r="K145" s="132">
        <f t="shared" si="183"/>
        <v>0</v>
      </c>
      <c r="L145" s="132">
        <f t="shared" si="183"/>
        <v>0</v>
      </c>
      <c r="M145" s="132">
        <f t="shared" si="183"/>
        <v>0</v>
      </c>
      <c r="N145" s="132">
        <f t="shared" si="183"/>
        <v>0</v>
      </c>
      <c r="O145" s="132">
        <f t="shared" si="183"/>
        <v>0</v>
      </c>
      <c r="P145" s="132">
        <f t="shared" si="183"/>
        <v>0</v>
      </c>
      <c r="Q145" s="132">
        <f t="shared" si="183"/>
        <v>0</v>
      </c>
      <c r="R145" s="132">
        <f t="shared" si="183"/>
        <v>36176556662.109993</v>
      </c>
      <c r="S145" s="132">
        <f t="shared" si="183"/>
        <v>0</v>
      </c>
      <c r="T145" s="132">
        <f t="shared" si="183"/>
        <v>36176556662.109993</v>
      </c>
      <c r="U145" s="132">
        <f t="shared" si="183"/>
        <v>36146556662.109993</v>
      </c>
      <c r="V145" s="132">
        <f t="shared" si="183"/>
        <v>0</v>
      </c>
      <c r="W145" s="132">
        <f t="shared" si="183"/>
        <v>0</v>
      </c>
      <c r="X145" s="132">
        <f t="shared" si="183"/>
        <v>36176556662.109993</v>
      </c>
      <c r="Y145" s="132">
        <f t="shared" si="183"/>
        <v>0</v>
      </c>
      <c r="Z145" s="132">
        <f t="shared" si="183"/>
        <v>0</v>
      </c>
      <c r="AA145" s="132">
        <f t="shared" si="183"/>
        <v>0</v>
      </c>
      <c r="AB145" s="132">
        <f t="shared" si="183"/>
        <v>36176556662.109993</v>
      </c>
      <c r="AC145" s="132">
        <f t="shared" si="183"/>
        <v>0</v>
      </c>
      <c r="AD145" s="132">
        <f t="shared" si="183"/>
        <v>0</v>
      </c>
      <c r="AE145" s="132">
        <f t="shared" si="183"/>
        <v>0</v>
      </c>
      <c r="AF145" s="132">
        <f t="shared" si="183"/>
        <v>36176556662.109993</v>
      </c>
      <c r="AG145" s="132">
        <f t="shared" si="183"/>
        <v>0</v>
      </c>
      <c r="AH145" s="132">
        <f t="shared" si="183"/>
        <v>0</v>
      </c>
      <c r="AI145" s="132">
        <f t="shared" si="183"/>
        <v>0</v>
      </c>
      <c r="AJ145" s="132">
        <f t="shared" si="183"/>
        <v>36176556662.109993</v>
      </c>
      <c r="AK145" s="132">
        <f t="shared" si="183"/>
        <v>0</v>
      </c>
      <c r="AL145" s="132">
        <f t="shared" si="183"/>
        <v>450000000</v>
      </c>
      <c r="AM145" s="132">
        <f t="shared" si="183"/>
        <v>0</v>
      </c>
      <c r="AN145" s="132">
        <f t="shared" si="183"/>
        <v>36626556662.109993</v>
      </c>
      <c r="AO145" s="132">
        <f t="shared" si="183"/>
        <v>480000000</v>
      </c>
      <c r="AP145" s="132">
        <f t="shared" si="183"/>
        <v>0</v>
      </c>
      <c r="AQ145" s="132">
        <f t="shared" si="183"/>
        <v>1874367343</v>
      </c>
      <c r="AR145" s="132">
        <f t="shared" si="183"/>
        <v>34752189319.109993</v>
      </c>
      <c r="AS145" s="132">
        <f t="shared" si="183"/>
        <v>0</v>
      </c>
      <c r="AT145" s="132">
        <f t="shared" si="183"/>
        <v>0</v>
      </c>
      <c r="AU145" s="132">
        <f t="shared" si="183"/>
        <v>0</v>
      </c>
      <c r="AV145" s="132">
        <f t="shared" si="183"/>
        <v>0</v>
      </c>
      <c r="AW145" s="132">
        <f t="shared" si="183"/>
        <v>0</v>
      </c>
      <c r="AX145" s="132">
        <f t="shared" si="183"/>
        <v>0</v>
      </c>
      <c r="AY145" s="132">
        <f t="shared" si="183"/>
        <v>0</v>
      </c>
      <c r="AZ145" s="132">
        <f t="shared" si="183"/>
        <v>0</v>
      </c>
      <c r="BA145" s="132">
        <f t="shared" si="183"/>
        <v>0</v>
      </c>
      <c r="BB145" s="132">
        <f t="shared" ref="BB145:BE145" si="184">SUM(BB146:BB159)</f>
        <v>36626556662.109993</v>
      </c>
      <c r="BC145" s="132">
        <f t="shared" si="184"/>
        <v>0</v>
      </c>
      <c r="BD145" s="132">
        <f t="shared" si="184"/>
        <v>0</v>
      </c>
      <c r="BE145" s="132">
        <f t="shared" si="184"/>
        <v>1874367343</v>
      </c>
      <c r="BF145" s="129">
        <f t="shared" si="178"/>
        <v>34752189319.109993</v>
      </c>
      <c r="BG145" s="132">
        <f t="shared" ref="BG145" si="185">SUM(BG146:BG159)</f>
        <v>34752189319.109993</v>
      </c>
      <c r="BH145" s="132">
        <f t="shared" ref="BH145" si="186">SUM(BH146:BH159)</f>
        <v>0</v>
      </c>
      <c r="BI145" s="5"/>
      <c r="BJ145" s="5"/>
    </row>
    <row r="146" spans="1:62" ht="39" thickBot="1" x14ac:dyDescent="0.25">
      <c r="A146" s="18" t="s">
        <v>302</v>
      </c>
      <c r="B146" s="78" t="s">
        <v>303</v>
      </c>
      <c r="C146" s="26">
        <v>212</v>
      </c>
      <c r="D146" s="158" t="s">
        <v>304</v>
      </c>
      <c r="E146" s="133">
        <v>0</v>
      </c>
      <c r="F146" s="134">
        <v>0</v>
      </c>
      <c r="G146" s="135">
        <v>0</v>
      </c>
      <c r="H146" s="135">
        <v>0</v>
      </c>
      <c r="I146" s="135">
        <v>0</v>
      </c>
      <c r="J146" s="135">
        <v>0</v>
      </c>
      <c r="K146" s="135">
        <v>0</v>
      </c>
      <c r="L146" s="135">
        <f t="shared" ref="L146:L159" si="187">H146+J146-K146</f>
        <v>0</v>
      </c>
      <c r="M146" s="135">
        <v>0</v>
      </c>
      <c r="N146" s="135">
        <v>0</v>
      </c>
      <c r="O146" s="135">
        <v>0</v>
      </c>
      <c r="P146" s="135">
        <v>0</v>
      </c>
      <c r="Q146" s="135">
        <v>0</v>
      </c>
      <c r="R146" s="136">
        <v>25689689397.630001</v>
      </c>
      <c r="S146" s="136">
        <v>0</v>
      </c>
      <c r="T146" s="135">
        <f t="shared" ref="T146:T159" si="188">P146+R146-S146</f>
        <v>25689689397.630001</v>
      </c>
      <c r="U146" s="136">
        <v>25689689397.630001</v>
      </c>
      <c r="V146" s="136">
        <v>0</v>
      </c>
      <c r="W146" s="136">
        <v>0</v>
      </c>
      <c r="X146" s="135">
        <f t="shared" ref="X146:X159" si="189">T146+V146-W146</f>
        <v>25689689397.630001</v>
      </c>
      <c r="Y146" s="135">
        <v>0</v>
      </c>
      <c r="Z146" s="135">
        <v>0</v>
      </c>
      <c r="AA146" s="135">
        <v>0</v>
      </c>
      <c r="AB146" s="135">
        <f t="shared" ref="AB146:AB159" si="190">X146+Z146-AA146</f>
        <v>25689689397.630001</v>
      </c>
      <c r="AC146" s="135">
        <v>0</v>
      </c>
      <c r="AD146" s="135">
        <v>0</v>
      </c>
      <c r="AE146" s="135">
        <v>0</v>
      </c>
      <c r="AF146" s="135">
        <f t="shared" ref="AF146:AF159" si="191">AB146+AD146-AE146</f>
        <v>25689689397.630001</v>
      </c>
      <c r="AG146" s="135">
        <v>0</v>
      </c>
      <c r="AH146" s="135">
        <v>0</v>
      </c>
      <c r="AI146" s="135">
        <v>0</v>
      </c>
      <c r="AJ146" s="135">
        <f t="shared" ref="AJ146:AJ159" si="192">AF146+AH146-AI146</f>
        <v>25689689397.630001</v>
      </c>
      <c r="AK146" s="135">
        <v>0</v>
      </c>
      <c r="AL146" s="135">
        <v>0</v>
      </c>
      <c r="AM146" s="135">
        <v>0</v>
      </c>
      <c r="AN146" s="135">
        <f t="shared" ref="AN146:AN159" si="193">AJ146+AL146-AM146</f>
        <v>25689689397.630001</v>
      </c>
      <c r="AO146" s="135">
        <v>0</v>
      </c>
      <c r="AP146" s="136">
        <v>0</v>
      </c>
      <c r="AQ146" s="136">
        <v>1874367343</v>
      </c>
      <c r="AR146" s="135">
        <f t="shared" ref="AR146:AR159" si="194">AN146+AP146-AQ146</f>
        <v>23815322054.630001</v>
      </c>
      <c r="AS146" s="135">
        <v>0</v>
      </c>
      <c r="AT146" s="135"/>
      <c r="AU146" s="135"/>
      <c r="AV146" s="135"/>
      <c r="AW146" s="135"/>
      <c r="AX146" s="135"/>
      <c r="AY146" s="135"/>
      <c r="AZ146" s="135"/>
      <c r="BA146" s="135"/>
      <c r="BB146" s="135">
        <f t="shared" ref="BB146:BB159" si="195">F146+J146+N146+R146+V146+Z146+AD146+AH146+AL146+AP146</f>
        <v>25689689397.630001</v>
      </c>
      <c r="BC146" s="135"/>
      <c r="BD146" s="135"/>
      <c r="BE146" s="135">
        <f t="shared" ref="BE146:BE159" si="196">G146+K146+O146+S146+W146+AA146+AE146+AI146+AM146+AQ146</f>
        <v>1874367343</v>
      </c>
      <c r="BF146" s="166">
        <f t="shared" ref="BF146:BF159" si="197">E146+BB146-BE146</f>
        <v>23815322054.630001</v>
      </c>
      <c r="BG146" s="137">
        <f>I146+M146+Q146+U146+Y146+AC146+AG146+AK146+AO146+AS146-1874367343</f>
        <v>23815322054.630001</v>
      </c>
      <c r="BH146" s="131">
        <f t="shared" si="97"/>
        <v>0</v>
      </c>
    </row>
    <row r="147" spans="1:62" ht="39" thickBot="1" x14ac:dyDescent="0.25">
      <c r="A147" s="18" t="s">
        <v>305</v>
      </c>
      <c r="B147" s="78" t="s">
        <v>306</v>
      </c>
      <c r="C147" s="26">
        <v>227</v>
      </c>
      <c r="D147" s="158" t="s">
        <v>307</v>
      </c>
      <c r="E147" s="133">
        <v>0</v>
      </c>
      <c r="F147" s="134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f t="shared" si="187"/>
        <v>0</v>
      </c>
      <c r="M147" s="135">
        <v>0</v>
      </c>
      <c r="N147" s="135">
        <v>0</v>
      </c>
      <c r="O147" s="135">
        <v>0</v>
      </c>
      <c r="P147" s="135">
        <v>0</v>
      </c>
      <c r="Q147" s="135">
        <v>0</v>
      </c>
      <c r="R147" s="136">
        <v>27461188.030000001</v>
      </c>
      <c r="S147" s="136">
        <v>0</v>
      </c>
      <c r="T147" s="135">
        <f t="shared" si="188"/>
        <v>27461188.030000001</v>
      </c>
      <c r="U147" s="136">
        <v>27461188.030000001</v>
      </c>
      <c r="V147" s="136">
        <v>0</v>
      </c>
      <c r="W147" s="136">
        <v>0</v>
      </c>
      <c r="X147" s="135">
        <f t="shared" si="189"/>
        <v>27461188.030000001</v>
      </c>
      <c r="Y147" s="135">
        <v>0</v>
      </c>
      <c r="Z147" s="135">
        <v>0</v>
      </c>
      <c r="AA147" s="135">
        <v>0</v>
      </c>
      <c r="AB147" s="135">
        <f t="shared" si="190"/>
        <v>27461188.030000001</v>
      </c>
      <c r="AC147" s="135">
        <v>0</v>
      </c>
      <c r="AD147" s="135">
        <v>0</v>
      </c>
      <c r="AE147" s="135">
        <v>0</v>
      </c>
      <c r="AF147" s="135">
        <f t="shared" si="191"/>
        <v>27461188.030000001</v>
      </c>
      <c r="AG147" s="135">
        <v>0</v>
      </c>
      <c r="AH147" s="135">
        <v>0</v>
      </c>
      <c r="AI147" s="135">
        <v>0</v>
      </c>
      <c r="AJ147" s="135">
        <f t="shared" si="192"/>
        <v>27461188.030000001</v>
      </c>
      <c r="AK147" s="135">
        <v>0</v>
      </c>
      <c r="AL147" s="135">
        <v>0</v>
      </c>
      <c r="AM147" s="135">
        <v>0</v>
      </c>
      <c r="AN147" s="135">
        <f t="shared" si="193"/>
        <v>27461188.030000001</v>
      </c>
      <c r="AO147" s="135">
        <v>0</v>
      </c>
      <c r="AP147" s="136">
        <v>0</v>
      </c>
      <c r="AQ147" s="136">
        <v>0</v>
      </c>
      <c r="AR147" s="135">
        <f t="shared" si="194"/>
        <v>27461188.030000001</v>
      </c>
      <c r="AS147" s="135">
        <v>0</v>
      </c>
      <c r="AT147" s="135"/>
      <c r="AU147" s="135"/>
      <c r="AV147" s="135"/>
      <c r="AW147" s="135"/>
      <c r="AX147" s="135"/>
      <c r="AY147" s="135"/>
      <c r="AZ147" s="135"/>
      <c r="BA147" s="135"/>
      <c r="BB147" s="135">
        <f t="shared" si="195"/>
        <v>27461188.030000001</v>
      </c>
      <c r="BC147" s="135"/>
      <c r="BD147" s="135"/>
      <c r="BE147" s="135">
        <f t="shared" si="196"/>
        <v>0</v>
      </c>
      <c r="BF147" s="166">
        <f t="shared" si="197"/>
        <v>27461188.030000001</v>
      </c>
      <c r="BG147" s="137">
        <f t="shared" ref="BG147:BG159" si="198">I147+M147+Q147+U147+Y147+AC147+AG147+AK147+AO147+AS147</f>
        <v>27461188.030000001</v>
      </c>
      <c r="BH147" s="131">
        <f t="shared" si="97"/>
        <v>0</v>
      </c>
    </row>
    <row r="148" spans="1:62" ht="39" thickBot="1" x14ac:dyDescent="0.25">
      <c r="A148" s="18" t="s">
        <v>308</v>
      </c>
      <c r="B148" s="78" t="s">
        <v>309</v>
      </c>
      <c r="C148" s="26">
        <v>226</v>
      </c>
      <c r="D148" s="158" t="s">
        <v>310</v>
      </c>
      <c r="E148" s="133">
        <v>0</v>
      </c>
      <c r="F148" s="134">
        <v>0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f t="shared" si="187"/>
        <v>0</v>
      </c>
      <c r="M148" s="135">
        <v>0</v>
      </c>
      <c r="N148" s="135">
        <v>0</v>
      </c>
      <c r="O148" s="135">
        <v>0</v>
      </c>
      <c r="P148" s="135">
        <v>0</v>
      </c>
      <c r="Q148" s="135">
        <v>0</v>
      </c>
      <c r="R148" s="136">
        <v>268906271.97000003</v>
      </c>
      <c r="S148" s="136">
        <v>0</v>
      </c>
      <c r="T148" s="135">
        <f t="shared" si="188"/>
        <v>268906271.97000003</v>
      </c>
      <c r="U148" s="136">
        <v>268906271.97000003</v>
      </c>
      <c r="V148" s="136">
        <v>0</v>
      </c>
      <c r="W148" s="136">
        <v>0</v>
      </c>
      <c r="X148" s="135">
        <f t="shared" si="189"/>
        <v>268906271.97000003</v>
      </c>
      <c r="Y148" s="135">
        <v>0</v>
      </c>
      <c r="Z148" s="135">
        <v>0</v>
      </c>
      <c r="AA148" s="135">
        <v>0</v>
      </c>
      <c r="AB148" s="135">
        <f t="shared" si="190"/>
        <v>268906271.97000003</v>
      </c>
      <c r="AC148" s="135">
        <v>0</v>
      </c>
      <c r="AD148" s="135">
        <v>0</v>
      </c>
      <c r="AE148" s="135">
        <v>0</v>
      </c>
      <c r="AF148" s="135">
        <f t="shared" si="191"/>
        <v>268906271.97000003</v>
      </c>
      <c r="AG148" s="135">
        <v>0</v>
      </c>
      <c r="AH148" s="135">
        <v>0</v>
      </c>
      <c r="AI148" s="135">
        <v>0</v>
      </c>
      <c r="AJ148" s="135">
        <f t="shared" si="192"/>
        <v>268906271.97000003</v>
      </c>
      <c r="AK148" s="135">
        <v>0</v>
      </c>
      <c r="AL148" s="135">
        <v>0</v>
      </c>
      <c r="AM148" s="135">
        <v>0</v>
      </c>
      <c r="AN148" s="135">
        <f t="shared" si="193"/>
        <v>268906271.97000003</v>
      </c>
      <c r="AO148" s="135">
        <v>0</v>
      </c>
      <c r="AP148" s="136">
        <v>0</v>
      </c>
      <c r="AQ148" s="136">
        <v>0</v>
      </c>
      <c r="AR148" s="135">
        <f t="shared" si="194"/>
        <v>268906271.97000003</v>
      </c>
      <c r="AS148" s="135">
        <v>0</v>
      </c>
      <c r="AT148" s="135"/>
      <c r="AU148" s="135"/>
      <c r="AV148" s="135"/>
      <c r="AW148" s="135"/>
      <c r="AX148" s="135"/>
      <c r="AY148" s="135"/>
      <c r="AZ148" s="135"/>
      <c r="BA148" s="135"/>
      <c r="BB148" s="135">
        <f t="shared" si="195"/>
        <v>268906271.97000003</v>
      </c>
      <c r="BC148" s="135"/>
      <c r="BD148" s="135"/>
      <c r="BE148" s="135">
        <f t="shared" si="196"/>
        <v>0</v>
      </c>
      <c r="BF148" s="166">
        <f t="shared" si="197"/>
        <v>268906271.97000003</v>
      </c>
      <c r="BG148" s="137">
        <f t="shared" si="198"/>
        <v>268906271.97000003</v>
      </c>
      <c r="BH148" s="131">
        <f t="shared" si="97"/>
        <v>0</v>
      </c>
    </row>
    <row r="149" spans="1:62" ht="39" thickBot="1" x14ac:dyDescent="0.25">
      <c r="A149" s="18" t="s">
        <v>311</v>
      </c>
      <c r="B149" s="78" t="s">
        <v>312</v>
      </c>
      <c r="C149" s="26">
        <v>232</v>
      </c>
      <c r="D149" s="158" t="s">
        <v>313</v>
      </c>
      <c r="E149" s="133">
        <v>0</v>
      </c>
      <c r="F149" s="134">
        <v>0</v>
      </c>
      <c r="G149" s="135">
        <v>0</v>
      </c>
      <c r="H149" s="135">
        <v>0</v>
      </c>
      <c r="I149" s="135">
        <v>0</v>
      </c>
      <c r="J149" s="135">
        <v>0</v>
      </c>
      <c r="K149" s="135">
        <v>0</v>
      </c>
      <c r="L149" s="135">
        <f t="shared" si="187"/>
        <v>0</v>
      </c>
      <c r="M149" s="135">
        <v>0</v>
      </c>
      <c r="N149" s="135">
        <v>0</v>
      </c>
      <c r="O149" s="135">
        <v>0</v>
      </c>
      <c r="P149" s="135">
        <v>0</v>
      </c>
      <c r="Q149" s="135">
        <v>0</v>
      </c>
      <c r="R149" s="136">
        <v>2844239471.5300002</v>
      </c>
      <c r="S149" s="136">
        <v>0</v>
      </c>
      <c r="T149" s="135">
        <f t="shared" si="188"/>
        <v>2844239471.5300002</v>
      </c>
      <c r="U149" s="136">
        <v>2814239471.5300002</v>
      </c>
      <c r="V149" s="136">
        <v>0</v>
      </c>
      <c r="W149" s="136">
        <v>0</v>
      </c>
      <c r="X149" s="135">
        <f t="shared" si="189"/>
        <v>2844239471.5300002</v>
      </c>
      <c r="Y149" s="135">
        <v>0</v>
      </c>
      <c r="Z149" s="135">
        <v>0</v>
      </c>
      <c r="AA149" s="135">
        <v>0</v>
      </c>
      <c r="AB149" s="135">
        <f t="shared" si="190"/>
        <v>2844239471.5300002</v>
      </c>
      <c r="AC149" s="135">
        <v>0</v>
      </c>
      <c r="AD149" s="135">
        <v>0</v>
      </c>
      <c r="AE149" s="135">
        <v>0</v>
      </c>
      <c r="AF149" s="135">
        <f t="shared" si="191"/>
        <v>2844239471.5300002</v>
      </c>
      <c r="AG149" s="135">
        <v>0</v>
      </c>
      <c r="AH149" s="135">
        <v>0</v>
      </c>
      <c r="AI149" s="135">
        <v>0</v>
      </c>
      <c r="AJ149" s="135">
        <f t="shared" si="192"/>
        <v>2844239471.5300002</v>
      </c>
      <c r="AK149" s="135">
        <v>0</v>
      </c>
      <c r="AL149" s="135">
        <v>0</v>
      </c>
      <c r="AM149" s="135">
        <v>0</v>
      </c>
      <c r="AN149" s="135">
        <f t="shared" si="193"/>
        <v>2844239471.5300002</v>
      </c>
      <c r="AO149" s="135">
        <v>30000000</v>
      </c>
      <c r="AP149" s="136">
        <v>0</v>
      </c>
      <c r="AQ149" s="136">
        <v>0</v>
      </c>
      <c r="AR149" s="135">
        <f t="shared" si="194"/>
        <v>2844239471.5300002</v>
      </c>
      <c r="AS149" s="135">
        <v>0</v>
      </c>
      <c r="AT149" s="135"/>
      <c r="AU149" s="135"/>
      <c r="AV149" s="135"/>
      <c r="AW149" s="135"/>
      <c r="AX149" s="135"/>
      <c r="AY149" s="135"/>
      <c r="AZ149" s="135"/>
      <c r="BA149" s="135"/>
      <c r="BB149" s="135">
        <f t="shared" si="195"/>
        <v>2844239471.5300002</v>
      </c>
      <c r="BC149" s="135"/>
      <c r="BD149" s="135"/>
      <c r="BE149" s="135">
        <f t="shared" si="196"/>
        <v>0</v>
      </c>
      <c r="BF149" s="166">
        <f t="shared" si="197"/>
        <v>2844239471.5300002</v>
      </c>
      <c r="BG149" s="167">
        <f t="shared" si="198"/>
        <v>2844239471.5300002</v>
      </c>
      <c r="BH149" s="131">
        <f t="shared" si="97"/>
        <v>0</v>
      </c>
    </row>
    <row r="150" spans="1:62" ht="26.25" thickBot="1" x14ac:dyDescent="0.25">
      <c r="A150" s="18" t="s">
        <v>314</v>
      </c>
      <c r="B150" s="78" t="s">
        <v>315</v>
      </c>
      <c r="C150" s="26">
        <v>229</v>
      </c>
      <c r="D150" s="158" t="s">
        <v>316</v>
      </c>
      <c r="E150" s="133">
        <v>0</v>
      </c>
      <c r="F150" s="134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f t="shared" si="187"/>
        <v>0</v>
      </c>
      <c r="M150" s="135">
        <v>0</v>
      </c>
      <c r="N150" s="135">
        <v>0</v>
      </c>
      <c r="O150" s="135">
        <v>0</v>
      </c>
      <c r="P150" s="135">
        <v>0</v>
      </c>
      <c r="Q150" s="135">
        <v>0</v>
      </c>
      <c r="R150" s="136">
        <v>823828665.02999997</v>
      </c>
      <c r="S150" s="136">
        <v>0</v>
      </c>
      <c r="T150" s="135">
        <f t="shared" si="188"/>
        <v>823828665.02999997</v>
      </c>
      <c r="U150" s="136">
        <v>823828665.02999997</v>
      </c>
      <c r="V150" s="136">
        <v>0</v>
      </c>
      <c r="W150" s="136">
        <v>0</v>
      </c>
      <c r="X150" s="135">
        <f t="shared" si="189"/>
        <v>823828665.02999997</v>
      </c>
      <c r="Y150" s="135">
        <v>0</v>
      </c>
      <c r="Z150" s="135">
        <v>0</v>
      </c>
      <c r="AA150" s="135">
        <v>0</v>
      </c>
      <c r="AB150" s="135">
        <f t="shared" si="190"/>
        <v>823828665.02999997</v>
      </c>
      <c r="AC150" s="135">
        <v>0</v>
      </c>
      <c r="AD150" s="135">
        <v>0</v>
      </c>
      <c r="AE150" s="135">
        <v>0</v>
      </c>
      <c r="AF150" s="135">
        <f t="shared" si="191"/>
        <v>823828665.02999997</v>
      </c>
      <c r="AG150" s="135">
        <v>0</v>
      </c>
      <c r="AH150" s="135">
        <v>0</v>
      </c>
      <c r="AI150" s="135">
        <v>0</v>
      </c>
      <c r="AJ150" s="135">
        <f t="shared" si="192"/>
        <v>823828665.02999997</v>
      </c>
      <c r="AK150" s="135">
        <v>0</v>
      </c>
      <c r="AL150" s="135">
        <v>0</v>
      </c>
      <c r="AM150" s="135">
        <v>0</v>
      </c>
      <c r="AN150" s="135">
        <f t="shared" si="193"/>
        <v>823828665.02999997</v>
      </c>
      <c r="AO150" s="135">
        <v>0</v>
      </c>
      <c r="AP150" s="136">
        <v>0</v>
      </c>
      <c r="AQ150" s="136">
        <v>0</v>
      </c>
      <c r="AR150" s="135">
        <f t="shared" si="194"/>
        <v>823828665.02999997</v>
      </c>
      <c r="AS150" s="135">
        <v>0</v>
      </c>
      <c r="AT150" s="135"/>
      <c r="AU150" s="135"/>
      <c r="AV150" s="135"/>
      <c r="AW150" s="135"/>
      <c r="AX150" s="135"/>
      <c r="AY150" s="135"/>
      <c r="AZ150" s="135"/>
      <c r="BA150" s="135"/>
      <c r="BB150" s="135">
        <f t="shared" si="195"/>
        <v>823828665.02999997</v>
      </c>
      <c r="BC150" s="135"/>
      <c r="BD150" s="135"/>
      <c r="BE150" s="135">
        <f t="shared" si="196"/>
        <v>0</v>
      </c>
      <c r="BF150" s="166">
        <f t="shared" si="197"/>
        <v>823828665.02999997</v>
      </c>
      <c r="BG150" s="137">
        <f t="shared" si="198"/>
        <v>823828665.02999997</v>
      </c>
      <c r="BH150" s="131">
        <f t="shared" ref="BH150:BH213" si="199">+BG150-BF150</f>
        <v>0</v>
      </c>
    </row>
    <row r="151" spans="1:62" ht="26.25" thickBot="1" x14ac:dyDescent="0.25">
      <c r="A151" s="18" t="s">
        <v>317</v>
      </c>
      <c r="B151" s="78" t="s">
        <v>318</v>
      </c>
      <c r="C151" s="26">
        <v>217</v>
      </c>
      <c r="D151" s="158" t="s">
        <v>319</v>
      </c>
      <c r="E151" s="133">
        <v>0</v>
      </c>
      <c r="F151" s="134">
        <v>0</v>
      </c>
      <c r="G151" s="135">
        <v>0</v>
      </c>
      <c r="H151" s="135">
        <v>0</v>
      </c>
      <c r="I151" s="135">
        <v>0</v>
      </c>
      <c r="J151" s="135">
        <v>0</v>
      </c>
      <c r="K151" s="135">
        <v>0</v>
      </c>
      <c r="L151" s="135">
        <f t="shared" si="187"/>
        <v>0</v>
      </c>
      <c r="M151" s="135">
        <v>0</v>
      </c>
      <c r="N151" s="135">
        <v>0</v>
      </c>
      <c r="O151" s="135">
        <v>0</v>
      </c>
      <c r="P151" s="135">
        <v>0</v>
      </c>
      <c r="Q151" s="135">
        <v>0</v>
      </c>
      <c r="R151" s="136">
        <v>222571229.22999999</v>
      </c>
      <c r="S151" s="136">
        <v>0</v>
      </c>
      <c r="T151" s="135">
        <f t="shared" si="188"/>
        <v>222571229.22999999</v>
      </c>
      <c r="U151" s="136">
        <v>222571229.22999999</v>
      </c>
      <c r="V151" s="136">
        <v>0</v>
      </c>
      <c r="W151" s="136">
        <v>0</v>
      </c>
      <c r="X151" s="135">
        <f t="shared" si="189"/>
        <v>222571229.22999999</v>
      </c>
      <c r="Y151" s="135">
        <v>0</v>
      </c>
      <c r="Z151" s="135">
        <v>0</v>
      </c>
      <c r="AA151" s="135">
        <v>0</v>
      </c>
      <c r="AB151" s="135">
        <f t="shared" si="190"/>
        <v>222571229.22999999</v>
      </c>
      <c r="AC151" s="135">
        <v>0</v>
      </c>
      <c r="AD151" s="135">
        <v>0</v>
      </c>
      <c r="AE151" s="135">
        <v>0</v>
      </c>
      <c r="AF151" s="135">
        <f t="shared" si="191"/>
        <v>222571229.22999999</v>
      </c>
      <c r="AG151" s="135">
        <v>0</v>
      </c>
      <c r="AH151" s="135">
        <v>0</v>
      </c>
      <c r="AI151" s="135">
        <v>0</v>
      </c>
      <c r="AJ151" s="135">
        <f t="shared" si="192"/>
        <v>222571229.22999999</v>
      </c>
      <c r="AK151" s="135">
        <v>0</v>
      </c>
      <c r="AL151" s="135">
        <v>0</v>
      </c>
      <c r="AM151" s="135">
        <v>0</v>
      </c>
      <c r="AN151" s="135">
        <f t="shared" si="193"/>
        <v>222571229.22999999</v>
      </c>
      <c r="AO151" s="135">
        <v>0</v>
      </c>
      <c r="AP151" s="136">
        <v>0</v>
      </c>
      <c r="AQ151" s="136">
        <v>0</v>
      </c>
      <c r="AR151" s="135">
        <f t="shared" si="194"/>
        <v>222571229.22999999</v>
      </c>
      <c r="AS151" s="135">
        <v>0</v>
      </c>
      <c r="AT151" s="135"/>
      <c r="AU151" s="135"/>
      <c r="AV151" s="135"/>
      <c r="AW151" s="135"/>
      <c r="AX151" s="135"/>
      <c r="AY151" s="135"/>
      <c r="AZ151" s="135"/>
      <c r="BA151" s="135"/>
      <c r="BB151" s="135">
        <f t="shared" si="195"/>
        <v>222571229.22999999</v>
      </c>
      <c r="BC151" s="135"/>
      <c r="BD151" s="135"/>
      <c r="BE151" s="135">
        <f t="shared" si="196"/>
        <v>0</v>
      </c>
      <c r="BF151" s="166">
        <f t="shared" si="197"/>
        <v>222571229.22999999</v>
      </c>
      <c r="BG151" s="137">
        <f t="shared" si="198"/>
        <v>222571229.22999999</v>
      </c>
      <c r="BH151" s="131">
        <f t="shared" si="199"/>
        <v>0</v>
      </c>
    </row>
    <row r="152" spans="1:62" ht="39" thickBot="1" x14ac:dyDescent="0.25">
      <c r="A152" s="18" t="s">
        <v>320</v>
      </c>
      <c r="B152" s="78" t="s">
        <v>321</v>
      </c>
      <c r="C152" s="26">
        <v>26</v>
      </c>
      <c r="D152" s="158" t="s">
        <v>322</v>
      </c>
      <c r="E152" s="133">
        <v>0</v>
      </c>
      <c r="F152" s="134">
        <v>0</v>
      </c>
      <c r="G152" s="135">
        <v>0</v>
      </c>
      <c r="H152" s="135">
        <v>0</v>
      </c>
      <c r="I152" s="135">
        <v>0</v>
      </c>
      <c r="J152" s="135">
        <v>0</v>
      </c>
      <c r="K152" s="135">
        <v>0</v>
      </c>
      <c r="L152" s="135">
        <f t="shared" si="187"/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6">
        <v>3284337011</v>
      </c>
      <c r="S152" s="136">
        <v>0</v>
      </c>
      <c r="T152" s="135">
        <f t="shared" si="188"/>
        <v>3284337011</v>
      </c>
      <c r="U152" s="136">
        <v>3284337011</v>
      </c>
      <c r="V152" s="136">
        <v>0</v>
      </c>
      <c r="W152" s="136">
        <v>0</v>
      </c>
      <c r="X152" s="135">
        <f t="shared" si="189"/>
        <v>3284337011</v>
      </c>
      <c r="Y152" s="135">
        <v>0</v>
      </c>
      <c r="Z152" s="135">
        <v>0</v>
      </c>
      <c r="AA152" s="135">
        <v>0</v>
      </c>
      <c r="AB152" s="135">
        <f t="shared" si="190"/>
        <v>3284337011</v>
      </c>
      <c r="AC152" s="135">
        <v>0</v>
      </c>
      <c r="AD152" s="135">
        <v>0</v>
      </c>
      <c r="AE152" s="135">
        <v>0</v>
      </c>
      <c r="AF152" s="135">
        <f t="shared" si="191"/>
        <v>3284337011</v>
      </c>
      <c r="AG152" s="135">
        <v>0</v>
      </c>
      <c r="AH152" s="135">
        <v>0</v>
      </c>
      <c r="AI152" s="135">
        <v>0</v>
      </c>
      <c r="AJ152" s="135">
        <f t="shared" si="192"/>
        <v>3284337011</v>
      </c>
      <c r="AK152" s="135">
        <v>0</v>
      </c>
      <c r="AL152" s="135">
        <v>0</v>
      </c>
      <c r="AM152" s="135">
        <v>0</v>
      </c>
      <c r="AN152" s="135">
        <f t="shared" si="193"/>
        <v>3284337011</v>
      </c>
      <c r="AO152" s="135">
        <v>0</v>
      </c>
      <c r="AP152" s="136">
        <v>0</v>
      </c>
      <c r="AQ152" s="136">
        <v>0</v>
      </c>
      <c r="AR152" s="135">
        <f t="shared" si="194"/>
        <v>3284337011</v>
      </c>
      <c r="AS152" s="135">
        <v>0</v>
      </c>
      <c r="AT152" s="135"/>
      <c r="AU152" s="135"/>
      <c r="AV152" s="135"/>
      <c r="AW152" s="135"/>
      <c r="AX152" s="135"/>
      <c r="AY152" s="135"/>
      <c r="AZ152" s="135"/>
      <c r="BA152" s="135"/>
      <c r="BB152" s="135">
        <f t="shared" si="195"/>
        <v>3284337011</v>
      </c>
      <c r="BC152" s="135"/>
      <c r="BD152" s="135"/>
      <c r="BE152" s="135">
        <f t="shared" si="196"/>
        <v>0</v>
      </c>
      <c r="BF152" s="166">
        <f t="shared" si="197"/>
        <v>3284337011</v>
      </c>
      <c r="BG152" s="137">
        <f t="shared" si="198"/>
        <v>3284337011</v>
      </c>
      <c r="BH152" s="131">
        <f t="shared" si="199"/>
        <v>0</v>
      </c>
    </row>
    <row r="153" spans="1:62" ht="39" thickBot="1" x14ac:dyDescent="0.25">
      <c r="A153" s="18" t="s">
        <v>323</v>
      </c>
      <c r="B153" s="78" t="s">
        <v>324</v>
      </c>
      <c r="C153" s="26">
        <v>21</v>
      </c>
      <c r="D153" s="158" t="s">
        <v>325</v>
      </c>
      <c r="E153" s="133">
        <v>0</v>
      </c>
      <c r="F153" s="134">
        <v>0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f t="shared" si="187"/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6">
        <v>125222888.01000001</v>
      </c>
      <c r="S153" s="136">
        <v>0</v>
      </c>
      <c r="T153" s="135">
        <f t="shared" si="188"/>
        <v>125222888.01000001</v>
      </c>
      <c r="U153" s="136">
        <v>125222888.01000001</v>
      </c>
      <c r="V153" s="136">
        <v>0</v>
      </c>
      <c r="W153" s="136">
        <v>0</v>
      </c>
      <c r="X153" s="135">
        <f t="shared" si="189"/>
        <v>125222888.01000001</v>
      </c>
      <c r="Y153" s="135">
        <v>0</v>
      </c>
      <c r="Z153" s="135">
        <v>0</v>
      </c>
      <c r="AA153" s="135">
        <v>0</v>
      </c>
      <c r="AB153" s="135">
        <f t="shared" si="190"/>
        <v>125222888.01000001</v>
      </c>
      <c r="AC153" s="135">
        <v>0</v>
      </c>
      <c r="AD153" s="135">
        <v>0</v>
      </c>
      <c r="AE153" s="135">
        <v>0</v>
      </c>
      <c r="AF153" s="135">
        <f t="shared" si="191"/>
        <v>125222888.01000001</v>
      </c>
      <c r="AG153" s="135">
        <v>0</v>
      </c>
      <c r="AH153" s="135">
        <v>0</v>
      </c>
      <c r="AI153" s="135">
        <v>0</v>
      </c>
      <c r="AJ153" s="135">
        <f t="shared" si="192"/>
        <v>125222888.01000001</v>
      </c>
      <c r="AK153" s="135">
        <v>0</v>
      </c>
      <c r="AL153" s="135">
        <v>0</v>
      </c>
      <c r="AM153" s="135">
        <v>0</v>
      </c>
      <c r="AN153" s="135">
        <f t="shared" si="193"/>
        <v>125222888.01000001</v>
      </c>
      <c r="AO153" s="135">
        <v>0</v>
      </c>
      <c r="AP153" s="136">
        <v>0</v>
      </c>
      <c r="AQ153" s="136">
        <v>0</v>
      </c>
      <c r="AR153" s="135">
        <f t="shared" si="194"/>
        <v>125222888.01000001</v>
      </c>
      <c r="AS153" s="135">
        <v>0</v>
      </c>
      <c r="AT153" s="135"/>
      <c r="AU153" s="135"/>
      <c r="AV153" s="135"/>
      <c r="AW153" s="135"/>
      <c r="AX153" s="135"/>
      <c r="AY153" s="135"/>
      <c r="AZ153" s="135"/>
      <c r="BA153" s="135"/>
      <c r="BB153" s="135">
        <f t="shared" si="195"/>
        <v>125222888.01000001</v>
      </c>
      <c r="BC153" s="135"/>
      <c r="BD153" s="135"/>
      <c r="BE153" s="135">
        <f t="shared" si="196"/>
        <v>0</v>
      </c>
      <c r="BF153" s="166">
        <f t="shared" si="197"/>
        <v>125222888.01000001</v>
      </c>
      <c r="BG153" s="137">
        <f t="shared" si="198"/>
        <v>125222888.01000001</v>
      </c>
      <c r="BH153" s="131">
        <f t="shared" si="199"/>
        <v>0</v>
      </c>
    </row>
    <row r="154" spans="1:62" ht="39" thickBot="1" x14ac:dyDescent="0.25">
      <c r="A154" s="18" t="s">
        <v>326</v>
      </c>
      <c r="B154" s="78" t="s">
        <v>327</v>
      </c>
      <c r="C154" s="26">
        <v>23</v>
      </c>
      <c r="D154" s="158" t="s">
        <v>328</v>
      </c>
      <c r="E154" s="133">
        <v>0</v>
      </c>
      <c r="F154" s="134">
        <v>0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f t="shared" si="187"/>
        <v>0</v>
      </c>
      <c r="M154" s="135">
        <v>0</v>
      </c>
      <c r="N154" s="135">
        <v>0</v>
      </c>
      <c r="O154" s="135">
        <v>0</v>
      </c>
      <c r="P154" s="135">
        <v>0</v>
      </c>
      <c r="Q154" s="135">
        <v>0</v>
      </c>
      <c r="R154" s="136">
        <v>2680876</v>
      </c>
      <c r="S154" s="136">
        <v>0</v>
      </c>
      <c r="T154" s="135">
        <f t="shared" si="188"/>
        <v>2680876</v>
      </c>
      <c r="U154" s="136">
        <v>2680876</v>
      </c>
      <c r="V154" s="136">
        <v>0</v>
      </c>
      <c r="W154" s="136">
        <v>0</v>
      </c>
      <c r="X154" s="135">
        <f t="shared" si="189"/>
        <v>2680876</v>
      </c>
      <c r="Y154" s="135">
        <v>0</v>
      </c>
      <c r="Z154" s="135">
        <v>0</v>
      </c>
      <c r="AA154" s="135">
        <v>0</v>
      </c>
      <c r="AB154" s="135">
        <f t="shared" si="190"/>
        <v>2680876</v>
      </c>
      <c r="AC154" s="135">
        <v>0</v>
      </c>
      <c r="AD154" s="135">
        <v>0</v>
      </c>
      <c r="AE154" s="135">
        <v>0</v>
      </c>
      <c r="AF154" s="135">
        <f t="shared" si="191"/>
        <v>2680876</v>
      </c>
      <c r="AG154" s="135">
        <v>0</v>
      </c>
      <c r="AH154" s="135">
        <v>0</v>
      </c>
      <c r="AI154" s="135">
        <v>0</v>
      </c>
      <c r="AJ154" s="135">
        <f t="shared" si="192"/>
        <v>2680876</v>
      </c>
      <c r="AK154" s="135">
        <v>0</v>
      </c>
      <c r="AL154" s="135">
        <v>0</v>
      </c>
      <c r="AM154" s="135">
        <v>0</v>
      </c>
      <c r="AN154" s="135">
        <f t="shared" si="193"/>
        <v>2680876</v>
      </c>
      <c r="AO154" s="135">
        <v>0</v>
      </c>
      <c r="AP154" s="136">
        <v>0</v>
      </c>
      <c r="AQ154" s="136">
        <v>0</v>
      </c>
      <c r="AR154" s="135">
        <f t="shared" si="194"/>
        <v>2680876</v>
      </c>
      <c r="AS154" s="135">
        <v>0</v>
      </c>
      <c r="AT154" s="135"/>
      <c r="AU154" s="135"/>
      <c r="AV154" s="135"/>
      <c r="AW154" s="135"/>
      <c r="AX154" s="135"/>
      <c r="AY154" s="135"/>
      <c r="AZ154" s="135"/>
      <c r="BA154" s="135"/>
      <c r="BB154" s="135">
        <f t="shared" si="195"/>
        <v>2680876</v>
      </c>
      <c r="BC154" s="135"/>
      <c r="BD154" s="135"/>
      <c r="BE154" s="135">
        <f t="shared" si="196"/>
        <v>0</v>
      </c>
      <c r="BF154" s="166">
        <f t="shared" si="197"/>
        <v>2680876</v>
      </c>
      <c r="BG154" s="137">
        <f t="shared" si="198"/>
        <v>2680876</v>
      </c>
      <c r="BH154" s="131">
        <f t="shared" si="199"/>
        <v>0</v>
      </c>
    </row>
    <row r="155" spans="1:62" ht="26.25" thickBot="1" x14ac:dyDescent="0.25">
      <c r="A155" s="18" t="s">
        <v>329</v>
      </c>
      <c r="B155" s="78" t="s">
        <v>330</v>
      </c>
      <c r="C155" s="26">
        <v>231</v>
      </c>
      <c r="D155" s="158" t="s">
        <v>331</v>
      </c>
      <c r="E155" s="133">
        <v>0</v>
      </c>
      <c r="F155" s="134">
        <v>0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f t="shared" si="187"/>
        <v>0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36">
        <v>77451294</v>
      </c>
      <c r="S155" s="136">
        <v>0</v>
      </c>
      <c r="T155" s="135">
        <f t="shared" si="188"/>
        <v>77451294</v>
      </c>
      <c r="U155" s="136">
        <v>77451294</v>
      </c>
      <c r="V155" s="136">
        <v>0</v>
      </c>
      <c r="W155" s="136">
        <v>0</v>
      </c>
      <c r="X155" s="135">
        <f t="shared" si="189"/>
        <v>77451294</v>
      </c>
      <c r="Y155" s="135">
        <v>0</v>
      </c>
      <c r="Z155" s="135">
        <v>0</v>
      </c>
      <c r="AA155" s="135">
        <v>0</v>
      </c>
      <c r="AB155" s="135">
        <f t="shared" si="190"/>
        <v>77451294</v>
      </c>
      <c r="AC155" s="135">
        <v>0</v>
      </c>
      <c r="AD155" s="135">
        <v>0</v>
      </c>
      <c r="AE155" s="135">
        <v>0</v>
      </c>
      <c r="AF155" s="135">
        <f t="shared" si="191"/>
        <v>77451294</v>
      </c>
      <c r="AG155" s="135">
        <v>0</v>
      </c>
      <c r="AH155" s="135">
        <v>0</v>
      </c>
      <c r="AI155" s="135">
        <v>0</v>
      </c>
      <c r="AJ155" s="135">
        <f t="shared" si="192"/>
        <v>77451294</v>
      </c>
      <c r="AK155" s="135">
        <v>0</v>
      </c>
      <c r="AL155" s="135">
        <v>0</v>
      </c>
      <c r="AM155" s="135">
        <v>0</v>
      </c>
      <c r="AN155" s="135">
        <f t="shared" si="193"/>
        <v>77451294</v>
      </c>
      <c r="AO155" s="135">
        <v>0</v>
      </c>
      <c r="AP155" s="136">
        <v>0</v>
      </c>
      <c r="AQ155" s="136">
        <v>0</v>
      </c>
      <c r="AR155" s="135">
        <f t="shared" si="194"/>
        <v>77451294</v>
      </c>
      <c r="AS155" s="135">
        <v>0</v>
      </c>
      <c r="AT155" s="135"/>
      <c r="AU155" s="135"/>
      <c r="AV155" s="135"/>
      <c r="AW155" s="135"/>
      <c r="AX155" s="135"/>
      <c r="AY155" s="135"/>
      <c r="AZ155" s="135"/>
      <c r="BA155" s="135"/>
      <c r="BB155" s="135">
        <f t="shared" si="195"/>
        <v>77451294</v>
      </c>
      <c r="BC155" s="135"/>
      <c r="BD155" s="135"/>
      <c r="BE155" s="135">
        <f t="shared" si="196"/>
        <v>0</v>
      </c>
      <c r="BF155" s="166">
        <f t="shared" si="197"/>
        <v>77451294</v>
      </c>
      <c r="BG155" s="137">
        <f t="shared" si="198"/>
        <v>77451294</v>
      </c>
      <c r="BH155" s="131">
        <f t="shared" si="199"/>
        <v>0</v>
      </c>
    </row>
    <row r="156" spans="1:62" ht="51.75" thickBot="1" x14ac:dyDescent="0.25">
      <c r="A156" s="18" t="s">
        <v>332</v>
      </c>
      <c r="B156" s="78" t="s">
        <v>333</v>
      </c>
      <c r="C156" s="26">
        <v>225</v>
      </c>
      <c r="D156" s="158" t="s">
        <v>334</v>
      </c>
      <c r="E156" s="133">
        <v>0</v>
      </c>
      <c r="F156" s="134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f t="shared" si="187"/>
        <v>0</v>
      </c>
      <c r="M156" s="135">
        <v>0</v>
      </c>
      <c r="N156" s="135">
        <v>0</v>
      </c>
      <c r="O156" s="135">
        <v>0</v>
      </c>
      <c r="P156" s="135">
        <v>0</v>
      </c>
      <c r="Q156" s="135">
        <v>0</v>
      </c>
      <c r="R156" s="136">
        <v>185000</v>
      </c>
      <c r="S156" s="136">
        <v>0</v>
      </c>
      <c r="T156" s="135">
        <f t="shared" si="188"/>
        <v>185000</v>
      </c>
      <c r="U156" s="136">
        <v>185000</v>
      </c>
      <c r="V156" s="136">
        <v>0</v>
      </c>
      <c r="W156" s="136">
        <v>0</v>
      </c>
      <c r="X156" s="135">
        <f t="shared" si="189"/>
        <v>185000</v>
      </c>
      <c r="Y156" s="135">
        <v>0</v>
      </c>
      <c r="Z156" s="135">
        <v>0</v>
      </c>
      <c r="AA156" s="135">
        <v>0</v>
      </c>
      <c r="AB156" s="135">
        <f t="shared" si="190"/>
        <v>185000</v>
      </c>
      <c r="AC156" s="135">
        <v>0</v>
      </c>
      <c r="AD156" s="135">
        <v>0</v>
      </c>
      <c r="AE156" s="135">
        <v>0</v>
      </c>
      <c r="AF156" s="135">
        <f t="shared" si="191"/>
        <v>185000</v>
      </c>
      <c r="AG156" s="135">
        <v>0</v>
      </c>
      <c r="AH156" s="135">
        <v>0</v>
      </c>
      <c r="AI156" s="135">
        <v>0</v>
      </c>
      <c r="AJ156" s="135">
        <f t="shared" si="192"/>
        <v>185000</v>
      </c>
      <c r="AK156" s="135">
        <v>0</v>
      </c>
      <c r="AL156" s="135">
        <v>0</v>
      </c>
      <c r="AM156" s="135">
        <v>0</v>
      </c>
      <c r="AN156" s="135">
        <f t="shared" si="193"/>
        <v>185000</v>
      </c>
      <c r="AO156" s="135">
        <v>0</v>
      </c>
      <c r="AP156" s="136">
        <v>0</v>
      </c>
      <c r="AQ156" s="136">
        <v>0</v>
      </c>
      <c r="AR156" s="135">
        <f t="shared" si="194"/>
        <v>185000</v>
      </c>
      <c r="AS156" s="135">
        <v>0</v>
      </c>
      <c r="AT156" s="135"/>
      <c r="AU156" s="135"/>
      <c r="AV156" s="135"/>
      <c r="AW156" s="135"/>
      <c r="AX156" s="135"/>
      <c r="AY156" s="135"/>
      <c r="AZ156" s="135"/>
      <c r="BA156" s="135"/>
      <c r="BB156" s="135">
        <f t="shared" si="195"/>
        <v>185000</v>
      </c>
      <c r="BC156" s="135"/>
      <c r="BD156" s="135"/>
      <c r="BE156" s="135">
        <f t="shared" si="196"/>
        <v>0</v>
      </c>
      <c r="BF156" s="166">
        <f t="shared" si="197"/>
        <v>185000</v>
      </c>
      <c r="BG156" s="137">
        <f t="shared" si="198"/>
        <v>185000</v>
      </c>
      <c r="BH156" s="131">
        <f t="shared" si="199"/>
        <v>0</v>
      </c>
    </row>
    <row r="157" spans="1:62" ht="39" thickBot="1" x14ac:dyDescent="0.25">
      <c r="A157" s="18" t="s">
        <v>335</v>
      </c>
      <c r="B157" s="78" t="s">
        <v>336</v>
      </c>
      <c r="C157" s="26">
        <v>224</v>
      </c>
      <c r="D157" s="158" t="s">
        <v>337</v>
      </c>
      <c r="E157" s="133">
        <v>0</v>
      </c>
      <c r="F157" s="134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f t="shared" si="187"/>
        <v>0</v>
      </c>
      <c r="M157" s="135">
        <v>0</v>
      </c>
      <c r="N157" s="135">
        <v>0</v>
      </c>
      <c r="O157" s="135">
        <v>0</v>
      </c>
      <c r="P157" s="135">
        <v>0</v>
      </c>
      <c r="Q157" s="135">
        <v>0</v>
      </c>
      <c r="R157" s="136">
        <v>1538715252.51</v>
      </c>
      <c r="S157" s="136">
        <v>0</v>
      </c>
      <c r="T157" s="135">
        <f t="shared" si="188"/>
        <v>1538715252.51</v>
      </c>
      <c r="U157" s="136">
        <v>1538715252.51</v>
      </c>
      <c r="V157" s="136">
        <v>0</v>
      </c>
      <c r="W157" s="136">
        <v>0</v>
      </c>
      <c r="X157" s="135">
        <f t="shared" si="189"/>
        <v>1538715252.51</v>
      </c>
      <c r="Y157" s="135">
        <v>0</v>
      </c>
      <c r="Z157" s="135">
        <v>0</v>
      </c>
      <c r="AA157" s="135">
        <v>0</v>
      </c>
      <c r="AB157" s="135">
        <f t="shared" si="190"/>
        <v>1538715252.51</v>
      </c>
      <c r="AC157" s="135">
        <v>0</v>
      </c>
      <c r="AD157" s="135">
        <v>0</v>
      </c>
      <c r="AE157" s="135">
        <v>0</v>
      </c>
      <c r="AF157" s="135">
        <f t="shared" si="191"/>
        <v>1538715252.51</v>
      </c>
      <c r="AG157" s="135">
        <v>0</v>
      </c>
      <c r="AH157" s="135">
        <v>0</v>
      </c>
      <c r="AI157" s="135">
        <v>0</v>
      </c>
      <c r="AJ157" s="135">
        <f t="shared" si="192"/>
        <v>1538715252.51</v>
      </c>
      <c r="AK157" s="135">
        <v>0</v>
      </c>
      <c r="AL157" s="135">
        <v>450000000</v>
      </c>
      <c r="AM157" s="135">
        <v>0</v>
      </c>
      <c r="AN157" s="135">
        <f t="shared" si="193"/>
        <v>1988715252.51</v>
      </c>
      <c r="AO157" s="135">
        <v>450000000</v>
      </c>
      <c r="AP157" s="136">
        <v>0</v>
      </c>
      <c r="AQ157" s="136">
        <v>0</v>
      </c>
      <c r="AR157" s="135">
        <f t="shared" si="194"/>
        <v>1988715252.51</v>
      </c>
      <c r="AS157" s="135">
        <v>0</v>
      </c>
      <c r="AT157" s="135"/>
      <c r="AU157" s="135"/>
      <c r="AV157" s="135"/>
      <c r="AW157" s="135"/>
      <c r="AX157" s="135"/>
      <c r="AY157" s="135"/>
      <c r="AZ157" s="135"/>
      <c r="BA157" s="135"/>
      <c r="BB157" s="135">
        <f t="shared" si="195"/>
        <v>1988715252.51</v>
      </c>
      <c r="BC157" s="135"/>
      <c r="BD157" s="135"/>
      <c r="BE157" s="135">
        <f t="shared" si="196"/>
        <v>0</v>
      </c>
      <c r="BF157" s="166">
        <f t="shared" si="197"/>
        <v>1988715252.51</v>
      </c>
      <c r="BG157" s="137">
        <f t="shared" si="198"/>
        <v>1988715252.51</v>
      </c>
      <c r="BH157" s="131">
        <f t="shared" si="199"/>
        <v>0</v>
      </c>
    </row>
    <row r="158" spans="1:62" ht="39" thickBot="1" x14ac:dyDescent="0.25">
      <c r="A158" s="18" t="s">
        <v>338</v>
      </c>
      <c r="B158" s="78" t="s">
        <v>339</v>
      </c>
      <c r="C158" s="26">
        <v>234</v>
      </c>
      <c r="D158" s="158" t="s">
        <v>340</v>
      </c>
      <c r="E158" s="133">
        <v>0</v>
      </c>
      <c r="F158" s="134">
        <v>0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f t="shared" si="187"/>
        <v>0</v>
      </c>
      <c r="M158" s="135">
        <v>0</v>
      </c>
      <c r="N158" s="135">
        <v>0</v>
      </c>
      <c r="O158" s="135">
        <v>0</v>
      </c>
      <c r="P158" s="135">
        <v>0</v>
      </c>
      <c r="Q158" s="135">
        <v>0</v>
      </c>
      <c r="R158" s="136">
        <v>1242697555.3099999</v>
      </c>
      <c r="S158" s="136">
        <v>0</v>
      </c>
      <c r="T158" s="135">
        <f t="shared" si="188"/>
        <v>1242697555.3099999</v>
      </c>
      <c r="U158" s="136">
        <v>1242697555.3099999</v>
      </c>
      <c r="V158" s="136">
        <v>0</v>
      </c>
      <c r="W158" s="136">
        <v>0</v>
      </c>
      <c r="X158" s="135">
        <f t="shared" si="189"/>
        <v>1242697555.3099999</v>
      </c>
      <c r="Y158" s="135">
        <v>0</v>
      </c>
      <c r="Z158" s="135">
        <v>0</v>
      </c>
      <c r="AA158" s="135">
        <v>0</v>
      </c>
      <c r="AB158" s="135">
        <f t="shared" si="190"/>
        <v>1242697555.3099999</v>
      </c>
      <c r="AC158" s="135">
        <v>0</v>
      </c>
      <c r="AD158" s="135">
        <v>0</v>
      </c>
      <c r="AE158" s="135">
        <v>0</v>
      </c>
      <c r="AF158" s="135">
        <f t="shared" si="191"/>
        <v>1242697555.3099999</v>
      </c>
      <c r="AG158" s="135">
        <v>0</v>
      </c>
      <c r="AH158" s="135">
        <v>0</v>
      </c>
      <c r="AI158" s="135">
        <v>0</v>
      </c>
      <c r="AJ158" s="135">
        <f t="shared" si="192"/>
        <v>1242697555.3099999</v>
      </c>
      <c r="AK158" s="135">
        <v>0</v>
      </c>
      <c r="AL158" s="135">
        <v>0</v>
      </c>
      <c r="AM158" s="135">
        <v>0</v>
      </c>
      <c r="AN158" s="135">
        <f t="shared" si="193"/>
        <v>1242697555.3099999</v>
      </c>
      <c r="AO158" s="135">
        <v>0</v>
      </c>
      <c r="AP158" s="136">
        <v>0</v>
      </c>
      <c r="AQ158" s="136">
        <v>0</v>
      </c>
      <c r="AR158" s="135">
        <f t="shared" si="194"/>
        <v>1242697555.3099999</v>
      </c>
      <c r="AS158" s="135">
        <v>0</v>
      </c>
      <c r="AT158" s="135"/>
      <c r="AU158" s="135"/>
      <c r="AV158" s="135"/>
      <c r="AW158" s="135"/>
      <c r="AX158" s="135"/>
      <c r="AY158" s="135"/>
      <c r="AZ158" s="135"/>
      <c r="BA158" s="135"/>
      <c r="BB158" s="135">
        <f t="shared" si="195"/>
        <v>1242697555.3099999</v>
      </c>
      <c r="BC158" s="135"/>
      <c r="BD158" s="135"/>
      <c r="BE158" s="135">
        <f t="shared" si="196"/>
        <v>0</v>
      </c>
      <c r="BF158" s="166">
        <f t="shared" si="197"/>
        <v>1242697555.3099999</v>
      </c>
      <c r="BG158" s="137">
        <f t="shared" si="198"/>
        <v>1242697555.3099999</v>
      </c>
      <c r="BH158" s="131">
        <f t="shared" si="199"/>
        <v>0</v>
      </c>
    </row>
    <row r="159" spans="1:62" ht="39" thickBot="1" x14ac:dyDescent="0.25">
      <c r="A159" s="18" t="s">
        <v>341</v>
      </c>
      <c r="B159" s="78" t="s">
        <v>342</v>
      </c>
      <c r="C159" s="26">
        <v>228</v>
      </c>
      <c r="D159" s="158" t="s">
        <v>342</v>
      </c>
      <c r="E159" s="133">
        <v>0</v>
      </c>
      <c r="F159" s="134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f t="shared" si="187"/>
        <v>0</v>
      </c>
      <c r="M159" s="135">
        <v>0</v>
      </c>
      <c r="N159" s="135">
        <v>0</v>
      </c>
      <c r="O159" s="135">
        <v>0</v>
      </c>
      <c r="P159" s="135">
        <v>0</v>
      </c>
      <c r="Q159" s="135">
        <v>0</v>
      </c>
      <c r="R159" s="136">
        <v>28570561.859999999</v>
      </c>
      <c r="S159" s="136">
        <v>0</v>
      </c>
      <c r="T159" s="135">
        <f t="shared" si="188"/>
        <v>28570561.859999999</v>
      </c>
      <c r="U159" s="136">
        <v>28570561.859999999</v>
      </c>
      <c r="V159" s="136">
        <v>0</v>
      </c>
      <c r="W159" s="136">
        <v>0</v>
      </c>
      <c r="X159" s="135">
        <f t="shared" si="189"/>
        <v>28570561.859999999</v>
      </c>
      <c r="Y159" s="135">
        <v>0</v>
      </c>
      <c r="Z159" s="135">
        <v>0</v>
      </c>
      <c r="AA159" s="135">
        <v>0</v>
      </c>
      <c r="AB159" s="135">
        <f t="shared" si="190"/>
        <v>28570561.859999999</v>
      </c>
      <c r="AC159" s="135">
        <v>0</v>
      </c>
      <c r="AD159" s="135">
        <v>0</v>
      </c>
      <c r="AE159" s="135">
        <v>0</v>
      </c>
      <c r="AF159" s="135">
        <f t="shared" si="191"/>
        <v>28570561.859999999</v>
      </c>
      <c r="AG159" s="135">
        <v>0</v>
      </c>
      <c r="AH159" s="135">
        <v>0</v>
      </c>
      <c r="AI159" s="135">
        <v>0</v>
      </c>
      <c r="AJ159" s="135">
        <f t="shared" si="192"/>
        <v>28570561.859999999</v>
      </c>
      <c r="AK159" s="135">
        <v>0</v>
      </c>
      <c r="AL159" s="135">
        <v>0</v>
      </c>
      <c r="AM159" s="135">
        <v>0</v>
      </c>
      <c r="AN159" s="135">
        <f t="shared" si="193"/>
        <v>28570561.859999999</v>
      </c>
      <c r="AO159" s="135">
        <v>0</v>
      </c>
      <c r="AP159" s="136">
        <v>0</v>
      </c>
      <c r="AQ159" s="136">
        <v>0</v>
      </c>
      <c r="AR159" s="135">
        <f t="shared" si="194"/>
        <v>28570561.859999999</v>
      </c>
      <c r="AS159" s="135">
        <v>0</v>
      </c>
      <c r="AT159" s="135"/>
      <c r="AU159" s="135"/>
      <c r="AV159" s="135"/>
      <c r="AW159" s="135"/>
      <c r="AX159" s="135"/>
      <c r="AY159" s="135"/>
      <c r="AZ159" s="135"/>
      <c r="BA159" s="135"/>
      <c r="BB159" s="135">
        <f t="shared" si="195"/>
        <v>28570561.859999999</v>
      </c>
      <c r="BC159" s="135"/>
      <c r="BD159" s="135"/>
      <c r="BE159" s="135">
        <f t="shared" si="196"/>
        <v>0</v>
      </c>
      <c r="BF159" s="166">
        <f t="shared" si="197"/>
        <v>28570561.859999999</v>
      </c>
      <c r="BG159" s="137">
        <f t="shared" si="198"/>
        <v>28570561.859999999</v>
      </c>
      <c r="BH159" s="131">
        <f t="shared" si="199"/>
        <v>0</v>
      </c>
    </row>
    <row r="160" spans="1:62" s="3" customFormat="1" ht="26.25" thickBot="1" x14ac:dyDescent="0.3">
      <c r="A160" s="8" t="s">
        <v>343</v>
      </c>
      <c r="B160" s="77" t="s">
        <v>344</v>
      </c>
      <c r="C160" s="7"/>
      <c r="D160" s="159"/>
      <c r="E160" s="132">
        <f>E161+E164</f>
        <v>0</v>
      </c>
      <c r="F160" s="132">
        <f t="shared" ref="F160:U160" si="200">F161+F164</f>
        <v>0</v>
      </c>
      <c r="G160" s="132">
        <f t="shared" si="200"/>
        <v>0</v>
      </c>
      <c r="H160" s="132">
        <f t="shared" si="200"/>
        <v>0</v>
      </c>
      <c r="I160" s="132">
        <f t="shared" si="200"/>
        <v>0</v>
      </c>
      <c r="J160" s="132">
        <f t="shared" si="200"/>
        <v>0</v>
      </c>
      <c r="K160" s="132">
        <f t="shared" si="200"/>
        <v>0</v>
      </c>
      <c r="L160" s="132">
        <f t="shared" si="200"/>
        <v>0</v>
      </c>
      <c r="M160" s="132">
        <f t="shared" si="200"/>
        <v>0</v>
      </c>
      <c r="N160" s="132">
        <f t="shared" si="200"/>
        <v>0</v>
      </c>
      <c r="O160" s="132">
        <f t="shared" si="200"/>
        <v>0</v>
      </c>
      <c r="P160" s="132">
        <f t="shared" si="200"/>
        <v>0</v>
      </c>
      <c r="Q160" s="132">
        <f t="shared" si="200"/>
        <v>0</v>
      </c>
      <c r="R160" s="132">
        <f t="shared" si="200"/>
        <v>0</v>
      </c>
      <c r="S160" s="132">
        <f t="shared" si="200"/>
        <v>0</v>
      </c>
      <c r="T160" s="132">
        <f t="shared" si="200"/>
        <v>0</v>
      </c>
      <c r="U160" s="132">
        <f t="shared" si="200"/>
        <v>0</v>
      </c>
      <c r="V160" s="132">
        <f t="shared" ref="V160:AW160" si="201">V161+V164</f>
        <v>39163718808.790001</v>
      </c>
      <c r="W160" s="132">
        <f t="shared" si="201"/>
        <v>0</v>
      </c>
      <c r="X160" s="132">
        <f t="shared" si="201"/>
        <v>39163718808.790001</v>
      </c>
      <c r="Y160" s="132">
        <f t="shared" si="201"/>
        <v>39163718808.790001</v>
      </c>
      <c r="Z160" s="132">
        <f t="shared" si="201"/>
        <v>0</v>
      </c>
      <c r="AA160" s="132">
        <f t="shared" si="201"/>
        <v>0</v>
      </c>
      <c r="AB160" s="132">
        <f t="shared" si="201"/>
        <v>39163718808.790001</v>
      </c>
      <c r="AC160" s="132">
        <f t="shared" si="201"/>
        <v>0</v>
      </c>
      <c r="AD160" s="132">
        <f t="shared" si="201"/>
        <v>0</v>
      </c>
      <c r="AE160" s="132">
        <f t="shared" si="201"/>
        <v>0</v>
      </c>
      <c r="AF160" s="132">
        <f t="shared" si="201"/>
        <v>39163718808.790001</v>
      </c>
      <c r="AG160" s="132">
        <f t="shared" si="201"/>
        <v>0</v>
      </c>
      <c r="AH160" s="132">
        <f t="shared" si="201"/>
        <v>0</v>
      </c>
      <c r="AI160" s="132">
        <f t="shared" si="201"/>
        <v>0</v>
      </c>
      <c r="AJ160" s="132">
        <f t="shared" si="201"/>
        <v>39163718808.790001</v>
      </c>
      <c r="AK160" s="132">
        <f t="shared" ref="AK160:AT160" si="202">AK161+AK164</f>
        <v>0</v>
      </c>
      <c r="AL160" s="132">
        <f t="shared" si="202"/>
        <v>0</v>
      </c>
      <c r="AM160" s="132">
        <f t="shared" si="202"/>
        <v>0</v>
      </c>
      <c r="AN160" s="132">
        <f t="shared" si="202"/>
        <v>39163718808.790001</v>
      </c>
      <c r="AO160" s="132">
        <f t="shared" si="202"/>
        <v>0</v>
      </c>
      <c r="AP160" s="132">
        <f t="shared" si="202"/>
        <v>0</v>
      </c>
      <c r="AQ160" s="132">
        <f t="shared" si="202"/>
        <v>0</v>
      </c>
      <c r="AR160" s="132">
        <f t="shared" si="202"/>
        <v>39163718808.790001</v>
      </c>
      <c r="AS160" s="132">
        <f t="shared" si="202"/>
        <v>0</v>
      </c>
      <c r="AT160" s="132">
        <f t="shared" si="202"/>
        <v>0</v>
      </c>
      <c r="AU160" s="132">
        <f t="shared" si="201"/>
        <v>0</v>
      </c>
      <c r="AV160" s="132">
        <f t="shared" si="201"/>
        <v>0</v>
      </c>
      <c r="AW160" s="132">
        <f t="shared" si="201"/>
        <v>0</v>
      </c>
      <c r="AX160" s="132">
        <f t="shared" ref="AX160:BG160" si="203">AX161+AX164</f>
        <v>0</v>
      </c>
      <c r="AY160" s="132">
        <f t="shared" si="203"/>
        <v>0</v>
      </c>
      <c r="AZ160" s="132">
        <f t="shared" si="203"/>
        <v>0</v>
      </c>
      <c r="BA160" s="132">
        <f t="shared" si="203"/>
        <v>0</v>
      </c>
      <c r="BB160" s="132">
        <f t="shared" si="203"/>
        <v>39163718808.790001</v>
      </c>
      <c r="BC160" s="132"/>
      <c r="BD160" s="132"/>
      <c r="BE160" s="132">
        <f t="shared" si="203"/>
        <v>0</v>
      </c>
      <c r="BF160" s="129">
        <f t="shared" ref="BF160:BF167" si="204">+E160+BB160-BE160</f>
        <v>39163718808.790001</v>
      </c>
      <c r="BG160" s="138">
        <f t="shared" si="203"/>
        <v>39163718808.790001</v>
      </c>
      <c r="BH160" s="131">
        <f t="shared" si="199"/>
        <v>0</v>
      </c>
      <c r="BI160" s="5"/>
      <c r="BJ160" s="5"/>
    </row>
    <row r="161" spans="1:62" s="3" customFormat="1" ht="15.75" thickBot="1" x14ac:dyDescent="0.3">
      <c r="A161" s="8" t="s">
        <v>345</v>
      </c>
      <c r="B161" s="77" t="s">
        <v>286</v>
      </c>
      <c r="C161" s="7"/>
      <c r="D161" s="159"/>
      <c r="E161" s="132">
        <f>E162</f>
        <v>0</v>
      </c>
      <c r="F161" s="132">
        <f t="shared" ref="F161:V162" si="205">F162</f>
        <v>0</v>
      </c>
      <c r="G161" s="132">
        <f t="shared" si="205"/>
        <v>0</v>
      </c>
      <c r="H161" s="132">
        <f t="shared" si="205"/>
        <v>0</v>
      </c>
      <c r="I161" s="132">
        <f t="shared" si="205"/>
        <v>0</v>
      </c>
      <c r="J161" s="132">
        <f t="shared" si="205"/>
        <v>0</v>
      </c>
      <c r="K161" s="132">
        <f t="shared" si="205"/>
        <v>0</v>
      </c>
      <c r="L161" s="132">
        <f t="shared" si="205"/>
        <v>0</v>
      </c>
      <c r="M161" s="132">
        <f t="shared" si="205"/>
        <v>0</v>
      </c>
      <c r="N161" s="132">
        <f t="shared" si="205"/>
        <v>0</v>
      </c>
      <c r="O161" s="132">
        <f t="shared" si="205"/>
        <v>0</v>
      </c>
      <c r="P161" s="132">
        <f t="shared" si="205"/>
        <v>0</v>
      </c>
      <c r="Q161" s="132">
        <f t="shared" si="205"/>
        <v>0</v>
      </c>
      <c r="R161" s="132">
        <f t="shared" si="205"/>
        <v>0</v>
      </c>
      <c r="S161" s="132">
        <f t="shared" si="205"/>
        <v>0</v>
      </c>
      <c r="T161" s="132">
        <f t="shared" si="205"/>
        <v>0</v>
      </c>
      <c r="U161" s="132">
        <f t="shared" si="205"/>
        <v>0</v>
      </c>
      <c r="V161" s="132">
        <f t="shared" si="205"/>
        <v>533497011.54000002</v>
      </c>
      <c r="W161" s="132">
        <f t="shared" ref="V161:AW162" si="206">W162</f>
        <v>0</v>
      </c>
      <c r="X161" s="132">
        <f t="shared" si="206"/>
        <v>533497011.54000002</v>
      </c>
      <c r="Y161" s="132">
        <f t="shared" si="206"/>
        <v>533497011.54000002</v>
      </c>
      <c r="Z161" s="132">
        <f t="shared" si="206"/>
        <v>0</v>
      </c>
      <c r="AA161" s="132">
        <f t="shared" si="206"/>
        <v>0</v>
      </c>
      <c r="AB161" s="132">
        <f t="shared" si="206"/>
        <v>533497011.54000002</v>
      </c>
      <c r="AC161" s="132">
        <f t="shared" si="206"/>
        <v>0</v>
      </c>
      <c r="AD161" s="132">
        <f t="shared" si="206"/>
        <v>0</v>
      </c>
      <c r="AE161" s="132">
        <f t="shared" si="206"/>
        <v>0</v>
      </c>
      <c r="AF161" s="132">
        <f t="shared" si="206"/>
        <v>533497011.54000002</v>
      </c>
      <c r="AG161" s="132">
        <f t="shared" si="206"/>
        <v>0</v>
      </c>
      <c r="AH161" s="132">
        <f t="shared" si="206"/>
        <v>0</v>
      </c>
      <c r="AI161" s="132">
        <f t="shared" si="206"/>
        <v>0</v>
      </c>
      <c r="AJ161" s="132">
        <f t="shared" si="206"/>
        <v>533497011.54000002</v>
      </c>
      <c r="AK161" s="132">
        <f t="shared" si="206"/>
        <v>0</v>
      </c>
      <c r="AL161" s="132">
        <f t="shared" si="206"/>
        <v>0</v>
      </c>
      <c r="AM161" s="132">
        <f t="shared" si="206"/>
        <v>0</v>
      </c>
      <c r="AN161" s="132">
        <f t="shared" si="206"/>
        <v>533497011.54000002</v>
      </c>
      <c r="AO161" s="132">
        <f t="shared" si="206"/>
        <v>0</v>
      </c>
      <c r="AP161" s="132">
        <f t="shared" si="206"/>
        <v>0</v>
      </c>
      <c r="AQ161" s="132">
        <f t="shared" si="206"/>
        <v>0</v>
      </c>
      <c r="AR161" s="132">
        <f t="shared" si="206"/>
        <v>533497011.54000002</v>
      </c>
      <c r="AS161" s="132">
        <f t="shared" si="206"/>
        <v>0</v>
      </c>
      <c r="AT161" s="132">
        <f t="shared" si="206"/>
        <v>0</v>
      </c>
      <c r="AU161" s="132">
        <f t="shared" si="206"/>
        <v>0</v>
      </c>
      <c r="AV161" s="132">
        <f t="shared" si="206"/>
        <v>0</v>
      </c>
      <c r="AW161" s="132">
        <f t="shared" si="206"/>
        <v>0</v>
      </c>
      <c r="AX161" s="132">
        <f t="shared" ref="AX161:BG162" si="207">AX162</f>
        <v>0</v>
      </c>
      <c r="AY161" s="132">
        <f t="shared" si="207"/>
        <v>0</v>
      </c>
      <c r="AZ161" s="132">
        <f t="shared" si="207"/>
        <v>0</v>
      </c>
      <c r="BA161" s="132">
        <f t="shared" si="207"/>
        <v>0</v>
      </c>
      <c r="BB161" s="132">
        <f t="shared" si="207"/>
        <v>533497011.54000002</v>
      </c>
      <c r="BC161" s="132"/>
      <c r="BD161" s="132"/>
      <c r="BE161" s="132">
        <f t="shared" si="207"/>
        <v>0</v>
      </c>
      <c r="BF161" s="129">
        <f t="shared" si="204"/>
        <v>533497011.54000002</v>
      </c>
      <c r="BG161" s="138">
        <f t="shared" si="207"/>
        <v>533497011.54000002</v>
      </c>
      <c r="BH161" s="131">
        <f t="shared" si="199"/>
        <v>0</v>
      </c>
      <c r="BI161" s="5"/>
      <c r="BJ161" s="5"/>
    </row>
    <row r="162" spans="1:62" s="3" customFormat="1" ht="39" thickBot="1" x14ac:dyDescent="0.3">
      <c r="A162" s="8" t="s">
        <v>346</v>
      </c>
      <c r="B162" s="77" t="s">
        <v>347</v>
      </c>
      <c r="C162" s="7"/>
      <c r="D162" s="159"/>
      <c r="E162" s="132">
        <f>E163</f>
        <v>0</v>
      </c>
      <c r="F162" s="132">
        <f t="shared" si="205"/>
        <v>0</v>
      </c>
      <c r="G162" s="132">
        <f t="shared" si="205"/>
        <v>0</v>
      </c>
      <c r="H162" s="132">
        <f t="shared" si="205"/>
        <v>0</v>
      </c>
      <c r="I162" s="132">
        <f t="shared" si="205"/>
        <v>0</v>
      </c>
      <c r="J162" s="132">
        <f t="shared" si="205"/>
        <v>0</v>
      </c>
      <c r="K162" s="132">
        <f t="shared" si="205"/>
        <v>0</v>
      </c>
      <c r="L162" s="132">
        <f t="shared" si="205"/>
        <v>0</v>
      </c>
      <c r="M162" s="132">
        <f t="shared" si="205"/>
        <v>0</v>
      </c>
      <c r="N162" s="132">
        <f t="shared" si="205"/>
        <v>0</v>
      </c>
      <c r="O162" s="132">
        <f t="shared" si="205"/>
        <v>0</v>
      </c>
      <c r="P162" s="132">
        <f t="shared" si="205"/>
        <v>0</v>
      </c>
      <c r="Q162" s="132">
        <f t="shared" si="205"/>
        <v>0</v>
      </c>
      <c r="R162" s="132">
        <f t="shared" si="205"/>
        <v>0</v>
      </c>
      <c r="S162" s="132">
        <f t="shared" si="205"/>
        <v>0</v>
      </c>
      <c r="T162" s="132">
        <f t="shared" si="205"/>
        <v>0</v>
      </c>
      <c r="U162" s="132">
        <f t="shared" si="205"/>
        <v>0</v>
      </c>
      <c r="V162" s="132">
        <f t="shared" si="206"/>
        <v>533497011.54000002</v>
      </c>
      <c r="W162" s="132">
        <f t="shared" si="206"/>
        <v>0</v>
      </c>
      <c r="X162" s="132">
        <f t="shared" si="206"/>
        <v>533497011.54000002</v>
      </c>
      <c r="Y162" s="132">
        <f t="shared" si="206"/>
        <v>533497011.54000002</v>
      </c>
      <c r="Z162" s="132">
        <f t="shared" si="206"/>
        <v>0</v>
      </c>
      <c r="AA162" s="132">
        <f t="shared" si="206"/>
        <v>0</v>
      </c>
      <c r="AB162" s="132">
        <f t="shared" si="206"/>
        <v>533497011.54000002</v>
      </c>
      <c r="AC162" s="132">
        <f t="shared" si="206"/>
        <v>0</v>
      </c>
      <c r="AD162" s="132">
        <f t="shared" si="206"/>
        <v>0</v>
      </c>
      <c r="AE162" s="132">
        <f t="shared" si="206"/>
        <v>0</v>
      </c>
      <c r="AF162" s="132">
        <f t="shared" si="206"/>
        <v>533497011.54000002</v>
      </c>
      <c r="AG162" s="132">
        <f t="shared" si="206"/>
        <v>0</v>
      </c>
      <c r="AH162" s="132">
        <f t="shared" si="206"/>
        <v>0</v>
      </c>
      <c r="AI162" s="132">
        <f t="shared" si="206"/>
        <v>0</v>
      </c>
      <c r="AJ162" s="132">
        <f t="shared" si="206"/>
        <v>533497011.54000002</v>
      </c>
      <c r="AK162" s="132">
        <f t="shared" si="206"/>
        <v>0</v>
      </c>
      <c r="AL162" s="132">
        <f t="shared" si="206"/>
        <v>0</v>
      </c>
      <c r="AM162" s="132">
        <f t="shared" si="206"/>
        <v>0</v>
      </c>
      <c r="AN162" s="132">
        <f t="shared" si="206"/>
        <v>533497011.54000002</v>
      </c>
      <c r="AO162" s="132">
        <f t="shared" si="206"/>
        <v>0</v>
      </c>
      <c r="AP162" s="132">
        <f t="shared" si="206"/>
        <v>0</v>
      </c>
      <c r="AQ162" s="132">
        <f t="shared" si="206"/>
        <v>0</v>
      </c>
      <c r="AR162" s="132">
        <f t="shared" si="206"/>
        <v>533497011.54000002</v>
      </c>
      <c r="AS162" s="132">
        <f t="shared" si="206"/>
        <v>0</v>
      </c>
      <c r="AT162" s="132">
        <f t="shared" si="206"/>
        <v>0</v>
      </c>
      <c r="AU162" s="132">
        <f t="shared" si="206"/>
        <v>0</v>
      </c>
      <c r="AV162" s="132">
        <f t="shared" si="206"/>
        <v>0</v>
      </c>
      <c r="AW162" s="132">
        <f t="shared" si="206"/>
        <v>0</v>
      </c>
      <c r="AX162" s="132">
        <f t="shared" si="207"/>
        <v>0</v>
      </c>
      <c r="AY162" s="132">
        <f t="shared" si="207"/>
        <v>0</v>
      </c>
      <c r="AZ162" s="132">
        <f t="shared" si="207"/>
        <v>0</v>
      </c>
      <c r="BA162" s="132">
        <f t="shared" si="207"/>
        <v>0</v>
      </c>
      <c r="BB162" s="132">
        <f t="shared" si="207"/>
        <v>533497011.54000002</v>
      </c>
      <c r="BC162" s="132"/>
      <c r="BD162" s="132"/>
      <c r="BE162" s="132">
        <f t="shared" si="207"/>
        <v>0</v>
      </c>
      <c r="BF162" s="129">
        <f t="shared" si="204"/>
        <v>533497011.54000002</v>
      </c>
      <c r="BG162" s="138">
        <f t="shared" si="207"/>
        <v>533497011.54000002</v>
      </c>
      <c r="BH162" s="131">
        <f t="shared" si="199"/>
        <v>0</v>
      </c>
      <c r="BI162" s="5"/>
      <c r="BJ162" s="5"/>
    </row>
    <row r="163" spans="1:62" ht="26.25" thickBot="1" x14ac:dyDescent="0.25">
      <c r="A163" s="18" t="s">
        <v>348</v>
      </c>
      <c r="B163" s="78" t="s">
        <v>349</v>
      </c>
      <c r="C163" s="26">
        <v>350</v>
      </c>
      <c r="D163" s="158" t="s">
        <v>350</v>
      </c>
      <c r="E163" s="133">
        <v>0</v>
      </c>
      <c r="F163" s="134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f>H163+J163-K163</f>
        <v>0</v>
      </c>
      <c r="M163" s="135">
        <v>0</v>
      </c>
      <c r="N163" s="135">
        <v>0</v>
      </c>
      <c r="O163" s="135">
        <v>0</v>
      </c>
      <c r="P163" s="135">
        <v>0</v>
      </c>
      <c r="Q163" s="135">
        <v>0</v>
      </c>
      <c r="R163" s="136">
        <v>0</v>
      </c>
      <c r="S163" s="136">
        <v>0</v>
      </c>
      <c r="T163" s="135">
        <f>P163+R163-S163</f>
        <v>0</v>
      </c>
      <c r="U163" s="136">
        <v>0</v>
      </c>
      <c r="V163" s="136">
        <v>533497011.54000002</v>
      </c>
      <c r="W163" s="136">
        <v>0</v>
      </c>
      <c r="X163" s="135">
        <f>T163+V163-W163</f>
        <v>533497011.54000002</v>
      </c>
      <c r="Y163" s="135">
        <v>533497011.54000002</v>
      </c>
      <c r="Z163" s="135">
        <v>0</v>
      </c>
      <c r="AA163" s="135">
        <v>0</v>
      </c>
      <c r="AB163" s="135">
        <f>X163+Z163-AA163</f>
        <v>533497011.54000002</v>
      </c>
      <c r="AC163" s="135">
        <v>0</v>
      </c>
      <c r="AD163" s="135">
        <v>0</v>
      </c>
      <c r="AE163" s="135">
        <v>0</v>
      </c>
      <c r="AF163" s="135">
        <f>AB163+AD163-AE163</f>
        <v>533497011.54000002</v>
      </c>
      <c r="AG163" s="135">
        <v>0</v>
      </c>
      <c r="AH163" s="135">
        <v>0</v>
      </c>
      <c r="AI163" s="135">
        <v>0</v>
      </c>
      <c r="AJ163" s="135">
        <f>AF163+AH163-AI163</f>
        <v>533497011.54000002</v>
      </c>
      <c r="AK163" s="135">
        <v>0</v>
      </c>
      <c r="AL163" s="135">
        <v>0</v>
      </c>
      <c r="AM163" s="135">
        <v>0</v>
      </c>
      <c r="AN163" s="135">
        <f>AJ163+AL163-AM163</f>
        <v>533497011.54000002</v>
      </c>
      <c r="AO163" s="135">
        <v>0</v>
      </c>
      <c r="AP163" s="136">
        <v>0</v>
      </c>
      <c r="AQ163" s="136">
        <v>0</v>
      </c>
      <c r="AR163" s="135">
        <f>AN163+AP163-AQ163</f>
        <v>533497011.54000002</v>
      </c>
      <c r="AS163" s="135">
        <v>0</v>
      </c>
      <c r="AT163" s="135"/>
      <c r="AU163" s="135"/>
      <c r="AV163" s="135"/>
      <c r="AW163" s="135"/>
      <c r="AX163" s="135"/>
      <c r="AY163" s="135"/>
      <c r="AZ163" s="135"/>
      <c r="BA163" s="135"/>
      <c r="BB163" s="135">
        <f>F163+J163+N163+R163+V163+Z163+AD163+AH163+AL163+AP163</f>
        <v>533497011.54000002</v>
      </c>
      <c r="BC163" s="135"/>
      <c r="BD163" s="135"/>
      <c r="BE163" s="135">
        <f>G163+K163+O163+S163+W163+AA163+AE163+AI163+AM163+AQ163</f>
        <v>0</v>
      </c>
      <c r="BF163" s="166">
        <f>E163+BB163-BE163</f>
        <v>533497011.54000002</v>
      </c>
      <c r="BG163" s="137">
        <f>I163+M163+Q163+U163+Y163+AC163+AG163+AK163+AO163+AS163</f>
        <v>533497011.54000002</v>
      </c>
      <c r="BH163" s="131">
        <f t="shared" si="199"/>
        <v>0</v>
      </c>
    </row>
    <row r="164" spans="1:62" s="3" customFormat="1" ht="26.25" thickBot="1" x14ac:dyDescent="0.3">
      <c r="A164" s="8" t="s">
        <v>351</v>
      </c>
      <c r="B164" s="77" t="s">
        <v>352</v>
      </c>
      <c r="C164" s="7"/>
      <c r="D164" s="159"/>
      <c r="E164" s="132">
        <f>E165+E167</f>
        <v>0</v>
      </c>
      <c r="F164" s="132">
        <f t="shared" ref="F164:U164" si="208">F165+F167</f>
        <v>0</v>
      </c>
      <c r="G164" s="132">
        <f t="shared" si="208"/>
        <v>0</v>
      </c>
      <c r="H164" s="132">
        <f t="shared" si="208"/>
        <v>0</v>
      </c>
      <c r="I164" s="132">
        <f t="shared" si="208"/>
        <v>0</v>
      </c>
      <c r="J164" s="132">
        <f t="shared" si="208"/>
        <v>0</v>
      </c>
      <c r="K164" s="132">
        <f t="shared" si="208"/>
        <v>0</v>
      </c>
      <c r="L164" s="132">
        <f t="shared" si="208"/>
        <v>0</v>
      </c>
      <c r="M164" s="132">
        <f t="shared" si="208"/>
        <v>0</v>
      </c>
      <c r="N164" s="132">
        <f t="shared" si="208"/>
        <v>0</v>
      </c>
      <c r="O164" s="132">
        <f t="shared" si="208"/>
        <v>0</v>
      </c>
      <c r="P164" s="132">
        <f t="shared" si="208"/>
        <v>0</v>
      </c>
      <c r="Q164" s="132">
        <f t="shared" si="208"/>
        <v>0</v>
      </c>
      <c r="R164" s="132">
        <f t="shared" si="208"/>
        <v>0</v>
      </c>
      <c r="S164" s="132">
        <f t="shared" si="208"/>
        <v>0</v>
      </c>
      <c r="T164" s="132">
        <f t="shared" si="208"/>
        <v>0</v>
      </c>
      <c r="U164" s="132">
        <f t="shared" si="208"/>
        <v>0</v>
      </c>
      <c r="V164" s="132">
        <f t="shared" ref="V164:AW164" si="209">V165+V167</f>
        <v>38630221797.25</v>
      </c>
      <c r="W164" s="132">
        <f t="shared" si="209"/>
        <v>0</v>
      </c>
      <c r="X164" s="132">
        <f t="shared" si="209"/>
        <v>38630221797.25</v>
      </c>
      <c r="Y164" s="132">
        <f t="shared" si="209"/>
        <v>38630221797.25</v>
      </c>
      <c r="Z164" s="132">
        <f t="shared" si="209"/>
        <v>0</v>
      </c>
      <c r="AA164" s="132">
        <f t="shared" si="209"/>
        <v>0</v>
      </c>
      <c r="AB164" s="132">
        <f t="shared" si="209"/>
        <v>38630221797.25</v>
      </c>
      <c r="AC164" s="132">
        <f t="shared" si="209"/>
        <v>0</v>
      </c>
      <c r="AD164" s="132">
        <f t="shared" si="209"/>
        <v>0</v>
      </c>
      <c r="AE164" s="132">
        <f t="shared" si="209"/>
        <v>0</v>
      </c>
      <c r="AF164" s="132">
        <f t="shared" si="209"/>
        <v>38630221797.25</v>
      </c>
      <c r="AG164" s="132">
        <f t="shared" si="209"/>
        <v>0</v>
      </c>
      <c r="AH164" s="132">
        <f t="shared" si="209"/>
        <v>0</v>
      </c>
      <c r="AI164" s="132">
        <f t="shared" si="209"/>
        <v>0</v>
      </c>
      <c r="AJ164" s="132">
        <f t="shared" si="209"/>
        <v>38630221797.25</v>
      </c>
      <c r="AK164" s="132">
        <f t="shared" ref="AK164:AT164" si="210">AK165+AK167</f>
        <v>0</v>
      </c>
      <c r="AL164" s="132">
        <f t="shared" si="210"/>
        <v>0</v>
      </c>
      <c r="AM164" s="132">
        <f t="shared" si="210"/>
        <v>0</v>
      </c>
      <c r="AN164" s="132">
        <f t="shared" si="210"/>
        <v>38630221797.25</v>
      </c>
      <c r="AO164" s="132">
        <f t="shared" si="210"/>
        <v>0</v>
      </c>
      <c r="AP164" s="132">
        <f t="shared" si="210"/>
        <v>0</v>
      </c>
      <c r="AQ164" s="132">
        <f t="shared" si="210"/>
        <v>0</v>
      </c>
      <c r="AR164" s="132">
        <f t="shared" si="210"/>
        <v>38630221797.25</v>
      </c>
      <c r="AS164" s="132">
        <f t="shared" si="210"/>
        <v>0</v>
      </c>
      <c r="AT164" s="132">
        <f t="shared" si="210"/>
        <v>0</v>
      </c>
      <c r="AU164" s="132">
        <f t="shared" si="209"/>
        <v>0</v>
      </c>
      <c r="AV164" s="132">
        <f t="shared" si="209"/>
        <v>0</v>
      </c>
      <c r="AW164" s="132">
        <f t="shared" si="209"/>
        <v>0</v>
      </c>
      <c r="AX164" s="132">
        <f t="shared" ref="AX164:BG164" si="211">AX165+AX167</f>
        <v>0</v>
      </c>
      <c r="AY164" s="132">
        <f t="shared" si="211"/>
        <v>0</v>
      </c>
      <c r="AZ164" s="132">
        <f t="shared" si="211"/>
        <v>0</v>
      </c>
      <c r="BA164" s="132">
        <f t="shared" si="211"/>
        <v>0</v>
      </c>
      <c r="BB164" s="132">
        <f t="shared" si="211"/>
        <v>38630221797.25</v>
      </c>
      <c r="BC164" s="132"/>
      <c r="BD164" s="132"/>
      <c r="BE164" s="132">
        <f t="shared" si="211"/>
        <v>0</v>
      </c>
      <c r="BF164" s="129">
        <f t="shared" si="204"/>
        <v>38630221797.25</v>
      </c>
      <c r="BG164" s="138">
        <f t="shared" si="211"/>
        <v>38630221797.25</v>
      </c>
      <c r="BH164" s="131">
        <f t="shared" si="199"/>
        <v>0</v>
      </c>
      <c r="BI164" s="5"/>
      <c r="BJ164" s="5"/>
    </row>
    <row r="165" spans="1:62" s="3" customFormat="1" ht="15.75" thickBot="1" x14ac:dyDescent="0.3">
      <c r="A165" s="8" t="s">
        <v>353</v>
      </c>
      <c r="B165" s="77" t="s">
        <v>175</v>
      </c>
      <c r="C165" s="7"/>
      <c r="D165" s="159"/>
      <c r="E165" s="132">
        <f>E166</f>
        <v>0</v>
      </c>
      <c r="F165" s="132">
        <f t="shared" ref="F165:BG165" si="212">F166</f>
        <v>0</v>
      </c>
      <c r="G165" s="132">
        <f t="shared" si="212"/>
        <v>0</v>
      </c>
      <c r="H165" s="132">
        <f t="shared" si="212"/>
        <v>0</v>
      </c>
      <c r="I165" s="132">
        <f t="shared" si="212"/>
        <v>0</v>
      </c>
      <c r="J165" s="132">
        <f t="shared" si="212"/>
        <v>0</v>
      </c>
      <c r="K165" s="132">
        <f t="shared" si="212"/>
        <v>0</v>
      </c>
      <c r="L165" s="132">
        <f t="shared" si="212"/>
        <v>0</v>
      </c>
      <c r="M165" s="132">
        <f t="shared" si="212"/>
        <v>0</v>
      </c>
      <c r="N165" s="132">
        <f t="shared" si="212"/>
        <v>0</v>
      </c>
      <c r="O165" s="132">
        <f t="shared" si="212"/>
        <v>0</v>
      </c>
      <c r="P165" s="132">
        <f t="shared" si="212"/>
        <v>0</v>
      </c>
      <c r="Q165" s="132">
        <f t="shared" si="212"/>
        <v>0</v>
      </c>
      <c r="R165" s="132">
        <f t="shared" si="212"/>
        <v>0</v>
      </c>
      <c r="S165" s="132">
        <f t="shared" si="212"/>
        <v>0</v>
      </c>
      <c r="T165" s="132">
        <f t="shared" si="212"/>
        <v>0</v>
      </c>
      <c r="U165" s="132">
        <f t="shared" si="212"/>
        <v>0</v>
      </c>
      <c r="V165" s="132">
        <f t="shared" si="212"/>
        <v>13808329946.370001</v>
      </c>
      <c r="W165" s="132">
        <f t="shared" si="212"/>
        <v>0</v>
      </c>
      <c r="X165" s="132">
        <f t="shared" si="212"/>
        <v>13808329946.370001</v>
      </c>
      <c r="Y165" s="132">
        <f t="shared" si="212"/>
        <v>13808329946.370001</v>
      </c>
      <c r="Z165" s="132">
        <f t="shared" si="212"/>
        <v>0</v>
      </c>
      <c r="AA165" s="132">
        <f t="shared" si="212"/>
        <v>0</v>
      </c>
      <c r="AB165" s="132">
        <f t="shared" si="212"/>
        <v>13808329946.370001</v>
      </c>
      <c r="AC165" s="132">
        <f t="shared" si="212"/>
        <v>0</v>
      </c>
      <c r="AD165" s="132">
        <f t="shared" si="212"/>
        <v>0</v>
      </c>
      <c r="AE165" s="132">
        <f t="shared" si="212"/>
        <v>0</v>
      </c>
      <c r="AF165" s="132">
        <f t="shared" si="212"/>
        <v>13808329946.370001</v>
      </c>
      <c r="AG165" s="132">
        <f t="shared" si="212"/>
        <v>0</v>
      </c>
      <c r="AH165" s="132">
        <f t="shared" si="212"/>
        <v>0</v>
      </c>
      <c r="AI165" s="132">
        <f t="shared" si="212"/>
        <v>0</v>
      </c>
      <c r="AJ165" s="132">
        <f t="shared" si="212"/>
        <v>13808329946.370001</v>
      </c>
      <c r="AK165" s="132">
        <f t="shared" si="212"/>
        <v>0</v>
      </c>
      <c r="AL165" s="132">
        <f t="shared" si="212"/>
        <v>0</v>
      </c>
      <c r="AM165" s="132">
        <f t="shared" si="212"/>
        <v>0</v>
      </c>
      <c r="AN165" s="132">
        <f t="shared" si="212"/>
        <v>13808329946.370001</v>
      </c>
      <c r="AO165" s="132">
        <f t="shared" si="212"/>
        <v>0</v>
      </c>
      <c r="AP165" s="132">
        <f t="shared" si="212"/>
        <v>0</v>
      </c>
      <c r="AQ165" s="132">
        <f t="shared" si="212"/>
        <v>0</v>
      </c>
      <c r="AR165" s="132">
        <f t="shared" si="212"/>
        <v>13808329946.370001</v>
      </c>
      <c r="AS165" s="132">
        <f t="shared" si="212"/>
        <v>0</v>
      </c>
      <c r="AT165" s="132">
        <f t="shared" si="212"/>
        <v>0</v>
      </c>
      <c r="AU165" s="132">
        <f t="shared" si="212"/>
        <v>0</v>
      </c>
      <c r="AV165" s="132">
        <f t="shared" si="212"/>
        <v>0</v>
      </c>
      <c r="AW165" s="132">
        <f t="shared" si="212"/>
        <v>0</v>
      </c>
      <c r="AX165" s="132">
        <f t="shared" si="212"/>
        <v>0</v>
      </c>
      <c r="AY165" s="132">
        <f t="shared" si="212"/>
        <v>0</v>
      </c>
      <c r="AZ165" s="132">
        <f t="shared" si="212"/>
        <v>0</v>
      </c>
      <c r="BA165" s="132">
        <f t="shared" si="212"/>
        <v>0</v>
      </c>
      <c r="BB165" s="132">
        <f t="shared" si="212"/>
        <v>13808329946.370001</v>
      </c>
      <c r="BC165" s="132"/>
      <c r="BD165" s="132"/>
      <c r="BE165" s="132">
        <f t="shared" si="212"/>
        <v>0</v>
      </c>
      <c r="BF165" s="129">
        <f t="shared" si="204"/>
        <v>13808329946.370001</v>
      </c>
      <c r="BG165" s="138">
        <f t="shared" si="212"/>
        <v>13808329946.370001</v>
      </c>
      <c r="BH165" s="131">
        <f t="shared" si="199"/>
        <v>0</v>
      </c>
      <c r="BI165" s="5"/>
      <c r="BJ165" s="5"/>
    </row>
    <row r="166" spans="1:62" ht="39" thickBot="1" x14ac:dyDescent="0.25">
      <c r="A166" s="18" t="s">
        <v>354</v>
      </c>
      <c r="B166" s="78" t="s">
        <v>355</v>
      </c>
      <c r="C166" s="26">
        <v>353</v>
      </c>
      <c r="D166" s="158" t="s">
        <v>258</v>
      </c>
      <c r="E166" s="133">
        <v>0</v>
      </c>
      <c r="F166" s="134">
        <v>0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f>H166+J166-K166</f>
        <v>0</v>
      </c>
      <c r="M166" s="135">
        <v>0</v>
      </c>
      <c r="N166" s="135">
        <v>0</v>
      </c>
      <c r="O166" s="135">
        <v>0</v>
      </c>
      <c r="P166" s="135">
        <v>0</v>
      </c>
      <c r="Q166" s="135">
        <v>0</v>
      </c>
      <c r="R166" s="136">
        <v>0</v>
      </c>
      <c r="S166" s="136">
        <v>0</v>
      </c>
      <c r="T166" s="135">
        <f>P166+R166-S166</f>
        <v>0</v>
      </c>
      <c r="U166" s="136">
        <v>0</v>
      </c>
      <c r="V166" s="136">
        <v>13808329946.370001</v>
      </c>
      <c r="W166" s="136">
        <v>0</v>
      </c>
      <c r="X166" s="135">
        <f>T166+V166-W166</f>
        <v>13808329946.370001</v>
      </c>
      <c r="Y166" s="135">
        <v>13808329946.370001</v>
      </c>
      <c r="Z166" s="135">
        <v>0</v>
      </c>
      <c r="AA166" s="135">
        <v>0</v>
      </c>
      <c r="AB166" s="135">
        <f>X166+Z166-AA166</f>
        <v>13808329946.370001</v>
      </c>
      <c r="AC166" s="135">
        <v>0</v>
      </c>
      <c r="AD166" s="135">
        <v>0</v>
      </c>
      <c r="AE166" s="135">
        <v>0</v>
      </c>
      <c r="AF166" s="135">
        <f>AB166+AD166-AE166</f>
        <v>13808329946.370001</v>
      </c>
      <c r="AG166" s="135">
        <v>0</v>
      </c>
      <c r="AH166" s="135">
        <v>0</v>
      </c>
      <c r="AI166" s="135">
        <v>0</v>
      </c>
      <c r="AJ166" s="135">
        <f>AF166+AH166-AI166</f>
        <v>13808329946.370001</v>
      </c>
      <c r="AK166" s="135">
        <v>0</v>
      </c>
      <c r="AL166" s="135">
        <v>0</v>
      </c>
      <c r="AM166" s="135">
        <v>0</v>
      </c>
      <c r="AN166" s="135">
        <f>AJ166+AL166-AM166</f>
        <v>13808329946.370001</v>
      </c>
      <c r="AO166" s="135">
        <v>0</v>
      </c>
      <c r="AP166" s="136">
        <v>0</v>
      </c>
      <c r="AQ166" s="136">
        <v>0</v>
      </c>
      <c r="AR166" s="135">
        <f>AN166+AP166-AQ166</f>
        <v>13808329946.370001</v>
      </c>
      <c r="AS166" s="135">
        <v>0</v>
      </c>
      <c r="AT166" s="135"/>
      <c r="AU166" s="135"/>
      <c r="AV166" s="135"/>
      <c r="AW166" s="135"/>
      <c r="AX166" s="135"/>
      <c r="AY166" s="135"/>
      <c r="AZ166" s="135"/>
      <c r="BA166" s="135"/>
      <c r="BB166" s="135">
        <f>F166+J166+N166+R166+V166+Z166+AD166+AH166+AL166+AP166</f>
        <v>13808329946.370001</v>
      </c>
      <c r="BC166" s="135"/>
      <c r="BD166" s="135"/>
      <c r="BE166" s="135">
        <f>G166+K166+O166+S166+W166+AA166+AE166+AI166+AM166+AQ166</f>
        <v>0</v>
      </c>
      <c r="BF166" s="166">
        <f>E166+BB166-BE166</f>
        <v>13808329946.370001</v>
      </c>
      <c r="BG166" s="137">
        <f>I166+M166+Q166+U166+Y166+AC166+AG166+AK166+AO166+AS166</f>
        <v>13808329946.370001</v>
      </c>
      <c r="BH166" s="131">
        <f t="shared" si="199"/>
        <v>0</v>
      </c>
    </row>
    <row r="167" spans="1:62" s="3" customFormat="1" ht="39" thickBot="1" x14ac:dyDescent="0.3">
      <c r="A167" s="8" t="s">
        <v>356</v>
      </c>
      <c r="B167" s="77" t="s">
        <v>357</v>
      </c>
      <c r="C167" s="7"/>
      <c r="D167" s="159"/>
      <c r="E167" s="132">
        <f>SUM(E168:E174)</f>
        <v>0</v>
      </c>
      <c r="F167" s="132">
        <f t="shared" ref="F167:BG167" si="213">SUM(F168:F174)</f>
        <v>0</v>
      </c>
      <c r="G167" s="132">
        <f t="shared" si="213"/>
        <v>0</v>
      </c>
      <c r="H167" s="132">
        <f t="shared" si="213"/>
        <v>0</v>
      </c>
      <c r="I167" s="132">
        <f t="shared" si="213"/>
        <v>0</v>
      </c>
      <c r="J167" s="132">
        <f t="shared" si="213"/>
        <v>0</v>
      </c>
      <c r="K167" s="132">
        <f t="shared" si="213"/>
        <v>0</v>
      </c>
      <c r="L167" s="132">
        <f t="shared" si="213"/>
        <v>0</v>
      </c>
      <c r="M167" s="132">
        <f t="shared" si="213"/>
        <v>0</v>
      </c>
      <c r="N167" s="132">
        <f t="shared" si="213"/>
        <v>0</v>
      </c>
      <c r="O167" s="132">
        <f t="shared" si="213"/>
        <v>0</v>
      </c>
      <c r="P167" s="132">
        <f t="shared" si="213"/>
        <v>0</v>
      </c>
      <c r="Q167" s="132">
        <f t="shared" si="213"/>
        <v>0</v>
      </c>
      <c r="R167" s="132">
        <f t="shared" si="213"/>
        <v>0</v>
      </c>
      <c r="S167" s="132">
        <f t="shared" si="213"/>
        <v>0</v>
      </c>
      <c r="T167" s="132">
        <f t="shared" si="213"/>
        <v>0</v>
      </c>
      <c r="U167" s="132">
        <f t="shared" si="213"/>
        <v>0</v>
      </c>
      <c r="V167" s="132">
        <f t="shared" si="213"/>
        <v>24821891850.880001</v>
      </c>
      <c r="W167" s="132">
        <f t="shared" si="213"/>
        <v>0</v>
      </c>
      <c r="X167" s="132">
        <f t="shared" si="213"/>
        <v>24821891850.880001</v>
      </c>
      <c r="Y167" s="132">
        <f t="shared" si="213"/>
        <v>24821891850.880001</v>
      </c>
      <c r="Z167" s="132">
        <f t="shared" si="213"/>
        <v>0</v>
      </c>
      <c r="AA167" s="132">
        <f t="shared" si="213"/>
        <v>0</v>
      </c>
      <c r="AB167" s="132">
        <f t="shared" si="213"/>
        <v>24821891850.880001</v>
      </c>
      <c r="AC167" s="132">
        <f t="shared" si="213"/>
        <v>0</v>
      </c>
      <c r="AD167" s="132">
        <f t="shared" si="213"/>
        <v>0</v>
      </c>
      <c r="AE167" s="132">
        <f t="shared" si="213"/>
        <v>0</v>
      </c>
      <c r="AF167" s="132">
        <f t="shared" si="213"/>
        <v>24821891850.880001</v>
      </c>
      <c r="AG167" s="132">
        <f t="shared" si="213"/>
        <v>0</v>
      </c>
      <c r="AH167" s="132">
        <f t="shared" si="213"/>
        <v>0</v>
      </c>
      <c r="AI167" s="132">
        <f t="shared" si="213"/>
        <v>0</v>
      </c>
      <c r="AJ167" s="132">
        <f t="shared" si="213"/>
        <v>24821891850.880001</v>
      </c>
      <c r="AK167" s="132">
        <f t="shared" si="213"/>
        <v>0</v>
      </c>
      <c r="AL167" s="132">
        <f t="shared" si="213"/>
        <v>0</v>
      </c>
      <c r="AM167" s="132">
        <f t="shared" si="213"/>
        <v>0</v>
      </c>
      <c r="AN167" s="132">
        <f t="shared" si="213"/>
        <v>24821891850.880001</v>
      </c>
      <c r="AO167" s="132">
        <f t="shared" si="213"/>
        <v>0</v>
      </c>
      <c r="AP167" s="132">
        <f t="shared" si="213"/>
        <v>0</v>
      </c>
      <c r="AQ167" s="132">
        <f t="shared" si="213"/>
        <v>0</v>
      </c>
      <c r="AR167" s="132">
        <f t="shared" si="213"/>
        <v>24821891850.880001</v>
      </c>
      <c r="AS167" s="132">
        <f t="shared" si="213"/>
        <v>0</v>
      </c>
      <c r="AT167" s="132">
        <f t="shared" si="213"/>
        <v>0</v>
      </c>
      <c r="AU167" s="132">
        <f t="shared" si="213"/>
        <v>0</v>
      </c>
      <c r="AV167" s="132">
        <f t="shared" si="213"/>
        <v>0</v>
      </c>
      <c r="AW167" s="132">
        <f t="shared" si="213"/>
        <v>0</v>
      </c>
      <c r="AX167" s="132">
        <f t="shared" si="213"/>
        <v>0</v>
      </c>
      <c r="AY167" s="132">
        <f t="shared" si="213"/>
        <v>0</v>
      </c>
      <c r="AZ167" s="132">
        <f t="shared" si="213"/>
        <v>0</v>
      </c>
      <c r="BA167" s="132">
        <f t="shared" si="213"/>
        <v>0</v>
      </c>
      <c r="BB167" s="132">
        <f t="shared" si="213"/>
        <v>24821891850.880001</v>
      </c>
      <c r="BC167" s="132"/>
      <c r="BD167" s="132"/>
      <c r="BE167" s="132">
        <f t="shared" si="213"/>
        <v>0</v>
      </c>
      <c r="BF167" s="129">
        <f t="shared" si="204"/>
        <v>24821891850.880001</v>
      </c>
      <c r="BG167" s="138">
        <f t="shared" si="213"/>
        <v>24821891850.880001</v>
      </c>
      <c r="BH167" s="131">
        <f t="shared" si="199"/>
        <v>0</v>
      </c>
      <c r="BI167" s="5"/>
      <c r="BJ167" s="5"/>
    </row>
    <row r="168" spans="1:62" ht="26.25" thickBot="1" x14ac:dyDescent="0.25">
      <c r="A168" s="18" t="s">
        <v>358</v>
      </c>
      <c r="B168" s="78" t="s">
        <v>359</v>
      </c>
      <c r="C168" s="26">
        <v>352</v>
      </c>
      <c r="D168" s="158" t="s">
        <v>360</v>
      </c>
      <c r="E168" s="133">
        <v>0</v>
      </c>
      <c r="F168" s="134">
        <v>0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f t="shared" ref="L168:L174" si="214">H168+J168-K168</f>
        <v>0</v>
      </c>
      <c r="M168" s="135">
        <v>0</v>
      </c>
      <c r="N168" s="135">
        <v>0</v>
      </c>
      <c r="O168" s="135">
        <v>0</v>
      </c>
      <c r="P168" s="135">
        <v>0</v>
      </c>
      <c r="Q168" s="135">
        <v>0</v>
      </c>
      <c r="R168" s="136">
        <v>0</v>
      </c>
      <c r="S168" s="136">
        <v>0</v>
      </c>
      <c r="T168" s="135">
        <f t="shared" ref="T168:T174" si="215">P168+R168-S168</f>
        <v>0</v>
      </c>
      <c r="U168" s="136">
        <v>0</v>
      </c>
      <c r="V168" s="136">
        <v>719310006.35000002</v>
      </c>
      <c r="W168" s="136">
        <v>0</v>
      </c>
      <c r="X168" s="135">
        <f t="shared" ref="X168:X174" si="216">T168+V168-W168</f>
        <v>719310006.35000002</v>
      </c>
      <c r="Y168" s="135">
        <v>719310006.35000002</v>
      </c>
      <c r="Z168" s="135">
        <v>0</v>
      </c>
      <c r="AA168" s="135">
        <v>0</v>
      </c>
      <c r="AB168" s="135">
        <f t="shared" ref="AB168:AB174" si="217">X168+Z168-AA168</f>
        <v>719310006.35000002</v>
      </c>
      <c r="AC168" s="135">
        <v>0</v>
      </c>
      <c r="AD168" s="135">
        <v>0</v>
      </c>
      <c r="AE168" s="135">
        <v>0</v>
      </c>
      <c r="AF168" s="135">
        <f t="shared" ref="AF168:AF174" si="218">AB168+AD168-AE168</f>
        <v>719310006.35000002</v>
      </c>
      <c r="AG168" s="135">
        <v>0</v>
      </c>
      <c r="AH168" s="135">
        <v>0</v>
      </c>
      <c r="AI168" s="135">
        <v>0</v>
      </c>
      <c r="AJ168" s="135">
        <f t="shared" ref="AJ168:AJ174" si="219">AF168+AH168-AI168</f>
        <v>719310006.35000002</v>
      </c>
      <c r="AK168" s="135">
        <v>0</v>
      </c>
      <c r="AL168" s="135">
        <v>0</v>
      </c>
      <c r="AM168" s="135">
        <v>0</v>
      </c>
      <c r="AN168" s="135">
        <f t="shared" ref="AN168:AN174" si="220">AJ168+AL168-AM168</f>
        <v>719310006.35000002</v>
      </c>
      <c r="AO168" s="135">
        <v>0</v>
      </c>
      <c r="AP168" s="136">
        <v>0</v>
      </c>
      <c r="AQ168" s="136">
        <v>0</v>
      </c>
      <c r="AR168" s="135">
        <f t="shared" ref="AR168:AR174" si="221">AN168+AP168-AQ168</f>
        <v>719310006.35000002</v>
      </c>
      <c r="AS168" s="135">
        <v>0</v>
      </c>
      <c r="AT168" s="135"/>
      <c r="AU168" s="135"/>
      <c r="AV168" s="135"/>
      <c r="AW168" s="135"/>
      <c r="AX168" s="135"/>
      <c r="AY168" s="135"/>
      <c r="AZ168" s="135"/>
      <c r="BA168" s="135"/>
      <c r="BB168" s="135">
        <f t="shared" ref="BB168:BB174" si="222">F168+J168+N168+R168+V168+Z168+AD168+AH168+AL168+AP168</f>
        <v>719310006.35000002</v>
      </c>
      <c r="BC168" s="135"/>
      <c r="BD168" s="135"/>
      <c r="BE168" s="135">
        <f t="shared" ref="BE168:BE174" si="223">G168+K168+O168+S168+W168+AA168+AE168+AI168+AM168+AQ168</f>
        <v>0</v>
      </c>
      <c r="BF168" s="166">
        <f t="shared" ref="BF168:BF174" si="224">E168+BB168-BE168</f>
        <v>719310006.35000002</v>
      </c>
      <c r="BG168" s="137">
        <f t="shared" ref="BG168:BG174" si="225">I168+M168+Q168+U168+Y168+AC168+AG168+AK168+AO168+AS168</f>
        <v>719310006.35000002</v>
      </c>
      <c r="BH168" s="131">
        <f t="shared" si="199"/>
        <v>0</v>
      </c>
    </row>
    <row r="169" spans="1:62" ht="26.25" thickBot="1" x14ac:dyDescent="0.25">
      <c r="A169" s="18" t="s">
        <v>361</v>
      </c>
      <c r="B169" s="78" t="s">
        <v>362</v>
      </c>
      <c r="C169" s="26">
        <v>367</v>
      </c>
      <c r="D169" s="158" t="s">
        <v>363</v>
      </c>
      <c r="E169" s="133">
        <v>0</v>
      </c>
      <c r="F169" s="134">
        <v>0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f t="shared" si="214"/>
        <v>0</v>
      </c>
      <c r="M169" s="135">
        <v>0</v>
      </c>
      <c r="N169" s="135">
        <v>0</v>
      </c>
      <c r="O169" s="135">
        <v>0</v>
      </c>
      <c r="P169" s="135">
        <v>0</v>
      </c>
      <c r="Q169" s="135">
        <v>0</v>
      </c>
      <c r="R169" s="136">
        <v>0</v>
      </c>
      <c r="S169" s="136">
        <v>0</v>
      </c>
      <c r="T169" s="135">
        <f t="shared" si="215"/>
        <v>0</v>
      </c>
      <c r="U169" s="136">
        <v>0</v>
      </c>
      <c r="V169" s="136">
        <v>1650646261.8</v>
      </c>
      <c r="W169" s="136">
        <v>0</v>
      </c>
      <c r="X169" s="135">
        <f t="shared" si="216"/>
        <v>1650646261.8</v>
      </c>
      <c r="Y169" s="135">
        <v>1650646261.8</v>
      </c>
      <c r="Z169" s="135">
        <v>0</v>
      </c>
      <c r="AA169" s="135">
        <v>0</v>
      </c>
      <c r="AB169" s="135">
        <f t="shared" si="217"/>
        <v>1650646261.8</v>
      </c>
      <c r="AC169" s="135">
        <v>0</v>
      </c>
      <c r="AD169" s="135">
        <v>0</v>
      </c>
      <c r="AE169" s="135">
        <v>0</v>
      </c>
      <c r="AF169" s="135">
        <f t="shared" si="218"/>
        <v>1650646261.8</v>
      </c>
      <c r="AG169" s="135">
        <v>0</v>
      </c>
      <c r="AH169" s="135">
        <v>0</v>
      </c>
      <c r="AI169" s="135">
        <v>0</v>
      </c>
      <c r="AJ169" s="135">
        <f t="shared" si="219"/>
        <v>1650646261.8</v>
      </c>
      <c r="AK169" s="135">
        <v>0</v>
      </c>
      <c r="AL169" s="135">
        <v>0</v>
      </c>
      <c r="AM169" s="135">
        <v>0</v>
      </c>
      <c r="AN169" s="135">
        <f t="shared" si="220"/>
        <v>1650646261.8</v>
      </c>
      <c r="AO169" s="135">
        <v>0</v>
      </c>
      <c r="AP169" s="136">
        <v>0</v>
      </c>
      <c r="AQ169" s="136">
        <v>0</v>
      </c>
      <c r="AR169" s="135">
        <f t="shared" si="221"/>
        <v>1650646261.8</v>
      </c>
      <c r="AS169" s="135">
        <v>0</v>
      </c>
      <c r="AT169" s="135"/>
      <c r="AU169" s="135"/>
      <c r="AV169" s="135"/>
      <c r="AW169" s="135"/>
      <c r="AX169" s="135"/>
      <c r="AY169" s="135"/>
      <c r="AZ169" s="135"/>
      <c r="BA169" s="135"/>
      <c r="BB169" s="135">
        <f t="shared" si="222"/>
        <v>1650646261.8</v>
      </c>
      <c r="BC169" s="135"/>
      <c r="BD169" s="135"/>
      <c r="BE169" s="135">
        <f t="shared" si="223"/>
        <v>0</v>
      </c>
      <c r="BF169" s="166">
        <f t="shared" si="224"/>
        <v>1650646261.8</v>
      </c>
      <c r="BG169" s="137">
        <f t="shared" si="225"/>
        <v>1650646261.8</v>
      </c>
      <c r="BH169" s="131">
        <f t="shared" si="199"/>
        <v>0</v>
      </c>
    </row>
    <row r="170" spans="1:62" ht="39" thickBot="1" x14ac:dyDescent="0.25">
      <c r="A170" s="18" t="s">
        <v>364</v>
      </c>
      <c r="B170" s="78" t="s">
        <v>365</v>
      </c>
      <c r="C170" s="26">
        <v>368</v>
      </c>
      <c r="D170" s="158" t="s">
        <v>366</v>
      </c>
      <c r="E170" s="133">
        <v>0</v>
      </c>
      <c r="F170" s="134">
        <v>0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f t="shared" si="214"/>
        <v>0</v>
      </c>
      <c r="M170" s="135">
        <v>0</v>
      </c>
      <c r="N170" s="135">
        <v>0</v>
      </c>
      <c r="O170" s="135">
        <v>0</v>
      </c>
      <c r="P170" s="135">
        <v>0</v>
      </c>
      <c r="Q170" s="135">
        <v>0</v>
      </c>
      <c r="R170" s="136">
        <v>0</v>
      </c>
      <c r="S170" s="136">
        <v>0</v>
      </c>
      <c r="T170" s="135">
        <f t="shared" si="215"/>
        <v>0</v>
      </c>
      <c r="U170" s="136">
        <v>0</v>
      </c>
      <c r="V170" s="136">
        <v>373365000</v>
      </c>
      <c r="W170" s="136">
        <v>0</v>
      </c>
      <c r="X170" s="135">
        <f t="shared" si="216"/>
        <v>373365000</v>
      </c>
      <c r="Y170" s="135">
        <v>373365000</v>
      </c>
      <c r="Z170" s="135">
        <v>0</v>
      </c>
      <c r="AA170" s="135">
        <v>0</v>
      </c>
      <c r="AB170" s="135">
        <f t="shared" si="217"/>
        <v>373365000</v>
      </c>
      <c r="AC170" s="135">
        <v>0</v>
      </c>
      <c r="AD170" s="135">
        <v>0</v>
      </c>
      <c r="AE170" s="135">
        <v>0</v>
      </c>
      <c r="AF170" s="135">
        <f t="shared" si="218"/>
        <v>373365000</v>
      </c>
      <c r="AG170" s="135">
        <v>0</v>
      </c>
      <c r="AH170" s="135">
        <v>0</v>
      </c>
      <c r="AI170" s="135">
        <v>0</v>
      </c>
      <c r="AJ170" s="135">
        <f t="shared" si="219"/>
        <v>373365000</v>
      </c>
      <c r="AK170" s="135">
        <v>0</v>
      </c>
      <c r="AL170" s="135">
        <v>0</v>
      </c>
      <c r="AM170" s="135">
        <v>0</v>
      </c>
      <c r="AN170" s="135">
        <f t="shared" si="220"/>
        <v>373365000</v>
      </c>
      <c r="AO170" s="135">
        <v>0</v>
      </c>
      <c r="AP170" s="136">
        <v>0</v>
      </c>
      <c r="AQ170" s="136">
        <v>0</v>
      </c>
      <c r="AR170" s="135">
        <f t="shared" si="221"/>
        <v>373365000</v>
      </c>
      <c r="AS170" s="135">
        <v>0</v>
      </c>
      <c r="AT170" s="135"/>
      <c r="AU170" s="135"/>
      <c r="AV170" s="135"/>
      <c r="AW170" s="135"/>
      <c r="AX170" s="135"/>
      <c r="AY170" s="135"/>
      <c r="AZ170" s="135"/>
      <c r="BA170" s="135"/>
      <c r="BB170" s="135">
        <f t="shared" si="222"/>
        <v>373365000</v>
      </c>
      <c r="BC170" s="135"/>
      <c r="BD170" s="135"/>
      <c r="BE170" s="135">
        <f t="shared" si="223"/>
        <v>0</v>
      </c>
      <c r="BF170" s="166">
        <f t="shared" si="224"/>
        <v>373365000</v>
      </c>
      <c r="BG170" s="137">
        <f t="shared" si="225"/>
        <v>373365000</v>
      </c>
      <c r="BH170" s="131">
        <f t="shared" si="199"/>
        <v>0</v>
      </c>
    </row>
    <row r="171" spans="1:62" ht="39" thickBot="1" x14ac:dyDescent="0.25">
      <c r="A171" s="18" t="s">
        <v>367</v>
      </c>
      <c r="B171" s="78" t="s">
        <v>368</v>
      </c>
      <c r="C171" s="26">
        <v>365</v>
      </c>
      <c r="D171" s="158" t="s">
        <v>368</v>
      </c>
      <c r="E171" s="133">
        <v>0</v>
      </c>
      <c r="F171" s="134">
        <v>0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f t="shared" si="214"/>
        <v>0</v>
      </c>
      <c r="M171" s="135">
        <v>0</v>
      </c>
      <c r="N171" s="135">
        <v>0</v>
      </c>
      <c r="O171" s="135">
        <v>0</v>
      </c>
      <c r="P171" s="135">
        <v>0</v>
      </c>
      <c r="Q171" s="135">
        <v>0</v>
      </c>
      <c r="R171" s="136">
        <v>0</v>
      </c>
      <c r="S171" s="136">
        <v>0</v>
      </c>
      <c r="T171" s="135">
        <f t="shared" si="215"/>
        <v>0</v>
      </c>
      <c r="U171" s="136">
        <v>0</v>
      </c>
      <c r="V171" s="136">
        <v>83158481.730000004</v>
      </c>
      <c r="W171" s="136">
        <v>0</v>
      </c>
      <c r="X171" s="135">
        <f t="shared" si="216"/>
        <v>83158481.730000004</v>
      </c>
      <c r="Y171" s="135">
        <v>83158481.730000004</v>
      </c>
      <c r="Z171" s="135">
        <v>0</v>
      </c>
      <c r="AA171" s="135">
        <v>0</v>
      </c>
      <c r="AB171" s="135">
        <f t="shared" si="217"/>
        <v>83158481.730000004</v>
      </c>
      <c r="AC171" s="135">
        <v>0</v>
      </c>
      <c r="AD171" s="135">
        <v>0</v>
      </c>
      <c r="AE171" s="135">
        <v>0</v>
      </c>
      <c r="AF171" s="135">
        <f t="shared" si="218"/>
        <v>83158481.730000004</v>
      </c>
      <c r="AG171" s="135">
        <v>0</v>
      </c>
      <c r="AH171" s="135">
        <v>0</v>
      </c>
      <c r="AI171" s="135">
        <v>0</v>
      </c>
      <c r="AJ171" s="135">
        <f t="shared" si="219"/>
        <v>83158481.730000004</v>
      </c>
      <c r="AK171" s="135">
        <v>0</v>
      </c>
      <c r="AL171" s="135">
        <v>0</v>
      </c>
      <c r="AM171" s="135">
        <v>0</v>
      </c>
      <c r="AN171" s="135">
        <f t="shared" si="220"/>
        <v>83158481.730000004</v>
      </c>
      <c r="AO171" s="135">
        <v>0</v>
      </c>
      <c r="AP171" s="136">
        <v>0</v>
      </c>
      <c r="AQ171" s="136">
        <v>0</v>
      </c>
      <c r="AR171" s="135">
        <f t="shared" si="221"/>
        <v>83158481.730000004</v>
      </c>
      <c r="AS171" s="135">
        <v>0</v>
      </c>
      <c r="AT171" s="135"/>
      <c r="AU171" s="135"/>
      <c r="AV171" s="135"/>
      <c r="AW171" s="135"/>
      <c r="AX171" s="135"/>
      <c r="AY171" s="135"/>
      <c r="AZ171" s="135"/>
      <c r="BA171" s="135"/>
      <c r="BB171" s="135">
        <f t="shared" si="222"/>
        <v>83158481.730000004</v>
      </c>
      <c r="BC171" s="135"/>
      <c r="BD171" s="135"/>
      <c r="BE171" s="135">
        <f t="shared" si="223"/>
        <v>0</v>
      </c>
      <c r="BF171" s="166">
        <f t="shared" si="224"/>
        <v>83158481.730000004</v>
      </c>
      <c r="BG171" s="137">
        <f t="shared" si="225"/>
        <v>83158481.730000004</v>
      </c>
      <c r="BH171" s="131">
        <f t="shared" si="199"/>
        <v>0</v>
      </c>
    </row>
    <row r="172" spans="1:62" ht="39" thickBot="1" x14ac:dyDescent="0.25">
      <c r="A172" s="18" t="s">
        <v>369</v>
      </c>
      <c r="B172" s="78" t="s">
        <v>261</v>
      </c>
      <c r="C172" s="26">
        <v>364</v>
      </c>
      <c r="D172" s="158" t="s">
        <v>261</v>
      </c>
      <c r="E172" s="133">
        <v>0</v>
      </c>
      <c r="F172" s="134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f t="shared" si="214"/>
        <v>0</v>
      </c>
      <c r="M172" s="135">
        <v>0</v>
      </c>
      <c r="N172" s="135">
        <v>0</v>
      </c>
      <c r="O172" s="135">
        <v>0</v>
      </c>
      <c r="P172" s="135">
        <v>0</v>
      </c>
      <c r="Q172" s="135">
        <v>0</v>
      </c>
      <c r="R172" s="136">
        <v>0</v>
      </c>
      <c r="S172" s="136">
        <v>0</v>
      </c>
      <c r="T172" s="135">
        <f t="shared" si="215"/>
        <v>0</v>
      </c>
      <c r="U172" s="136">
        <v>0</v>
      </c>
      <c r="V172" s="136">
        <v>17740049190.75</v>
      </c>
      <c r="W172" s="136">
        <v>0</v>
      </c>
      <c r="X172" s="135">
        <f t="shared" si="216"/>
        <v>17740049190.75</v>
      </c>
      <c r="Y172" s="135">
        <v>17740049190.75</v>
      </c>
      <c r="Z172" s="135">
        <v>0</v>
      </c>
      <c r="AA172" s="135">
        <v>0</v>
      </c>
      <c r="AB172" s="135">
        <f t="shared" si="217"/>
        <v>17740049190.75</v>
      </c>
      <c r="AC172" s="135">
        <v>0</v>
      </c>
      <c r="AD172" s="135">
        <v>0</v>
      </c>
      <c r="AE172" s="135">
        <v>0</v>
      </c>
      <c r="AF172" s="135">
        <f t="shared" si="218"/>
        <v>17740049190.75</v>
      </c>
      <c r="AG172" s="135">
        <v>0</v>
      </c>
      <c r="AH172" s="135">
        <v>0</v>
      </c>
      <c r="AI172" s="135">
        <v>0</v>
      </c>
      <c r="AJ172" s="135">
        <f t="shared" si="219"/>
        <v>17740049190.75</v>
      </c>
      <c r="AK172" s="135">
        <v>0</v>
      </c>
      <c r="AL172" s="135">
        <v>0</v>
      </c>
      <c r="AM172" s="135">
        <v>0</v>
      </c>
      <c r="AN172" s="135">
        <f t="shared" si="220"/>
        <v>17740049190.75</v>
      </c>
      <c r="AO172" s="135">
        <v>0</v>
      </c>
      <c r="AP172" s="136">
        <v>0</v>
      </c>
      <c r="AQ172" s="136">
        <v>0</v>
      </c>
      <c r="AR172" s="135">
        <f t="shared" si="221"/>
        <v>17740049190.75</v>
      </c>
      <c r="AS172" s="135">
        <v>0</v>
      </c>
      <c r="AT172" s="135"/>
      <c r="AU172" s="135"/>
      <c r="AV172" s="135"/>
      <c r="AW172" s="135"/>
      <c r="AX172" s="135"/>
      <c r="AY172" s="135"/>
      <c r="AZ172" s="135"/>
      <c r="BA172" s="135"/>
      <c r="BB172" s="135">
        <f t="shared" si="222"/>
        <v>17740049190.75</v>
      </c>
      <c r="BC172" s="135"/>
      <c r="BD172" s="135"/>
      <c r="BE172" s="135">
        <f t="shared" si="223"/>
        <v>0</v>
      </c>
      <c r="BF172" s="166">
        <f t="shared" si="224"/>
        <v>17740049190.75</v>
      </c>
      <c r="BG172" s="137">
        <f t="shared" si="225"/>
        <v>17740049190.75</v>
      </c>
      <c r="BH172" s="131">
        <f t="shared" si="199"/>
        <v>0</v>
      </c>
    </row>
    <row r="173" spans="1:62" ht="39" thickBot="1" x14ac:dyDescent="0.25">
      <c r="A173" s="18" t="s">
        <v>370</v>
      </c>
      <c r="B173" s="78" t="s">
        <v>371</v>
      </c>
      <c r="C173" s="26">
        <v>370</v>
      </c>
      <c r="D173" s="158" t="s">
        <v>372</v>
      </c>
      <c r="E173" s="133">
        <v>0</v>
      </c>
      <c r="F173" s="134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f t="shared" si="214"/>
        <v>0</v>
      </c>
      <c r="M173" s="135">
        <v>0</v>
      </c>
      <c r="N173" s="135">
        <v>0</v>
      </c>
      <c r="O173" s="135">
        <v>0</v>
      </c>
      <c r="P173" s="135">
        <v>0</v>
      </c>
      <c r="Q173" s="135">
        <v>0</v>
      </c>
      <c r="R173" s="136">
        <v>0</v>
      </c>
      <c r="S173" s="136">
        <v>0</v>
      </c>
      <c r="T173" s="135">
        <f t="shared" si="215"/>
        <v>0</v>
      </c>
      <c r="U173" s="136">
        <v>0</v>
      </c>
      <c r="V173" s="136">
        <v>3208035758.75</v>
      </c>
      <c r="W173" s="136">
        <v>0</v>
      </c>
      <c r="X173" s="135">
        <f t="shared" si="216"/>
        <v>3208035758.75</v>
      </c>
      <c r="Y173" s="135">
        <v>3208035758.75</v>
      </c>
      <c r="Z173" s="135">
        <v>0</v>
      </c>
      <c r="AA173" s="135">
        <v>0</v>
      </c>
      <c r="AB173" s="135">
        <f t="shared" si="217"/>
        <v>3208035758.75</v>
      </c>
      <c r="AC173" s="135">
        <v>0</v>
      </c>
      <c r="AD173" s="135">
        <v>0</v>
      </c>
      <c r="AE173" s="135">
        <v>0</v>
      </c>
      <c r="AF173" s="135">
        <f t="shared" si="218"/>
        <v>3208035758.75</v>
      </c>
      <c r="AG173" s="135">
        <v>0</v>
      </c>
      <c r="AH173" s="135">
        <v>0</v>
      </c>
      <c r="AI173" s="135">
        <v>0</v>
      </c>
      <c r="AJ173" s="135">
        <f t="shared" si="219"/>
        <v>3208035758.75</v>
      </c>
      <c r="AK173" s="135">
        <v>0</v>
      </c>
      <c r="AL173" s="135">
        <v>0</v>
      </c>
      <c r="AM173" s="135">
        <v>0</v>
      </c>
      <c r="AN173" s="135">
        <f t="shared" si="220"/>
        <v>3208035758.75</v>
      </c>
      <c r="AO173" s="135">
        <v>0</v>
      </c>
      <c r="AP173" s="136">
        <v>0</v>
      </c>
      <c r="AQ173" s="136">
        <v>0</v>
      </c>
      <c r="AR173" s="135">
        <f t="shared" si="221"/>
        <v>3208035758.75</v>
      </c>
      <c r="AS173" s="135">
        <v>0</v>
      </c>
      <c r="AT173" s="135"/>
      <c r="AU173" s="135"/>
      <c r="AV173" s="135"/>
      <c r="AW173" s="135"/>
      <c r="AX173" s="135"/>
      <c r="AY173" s="135"/>
      <c r="AZ173" s="135"/>
      <c r="BA173" s="135"/>
      <c r="BB173" s="135">
        <f t="shared" si="222"/>
        <v>3208035758.75</v>
      </c>
      <c r="BC173" s="135"/>
      <c r="BD173" s="135"/>
      <c r="BE173" s="135">
        <f t="shared" si="223"/>
        <v>0</v>
      </c>
      <c r="BF173" s="166">
        <f t="shared" si="224"/>
        <v>3208035758.75</v>
      </c>
      <c r="BG173" s="137">
        <f t="shared" si="225"/>
        <v>3208035758.75</v>
      </c>
      <c r="BH173" s="131">
        <f t="shared" si="199"/>
        <v>0</v>
      </c>
    </row>
    <row r="174" spans="1:62" ht="26.25" thickBot="1" x14ac:dyDescent="0.25">
      <c r="A174" s="18" t="s">
        <v>373</v>
      </c>
      <c r="B174" s="78" t="s">
        <v>374</v>
      </c>
      <c r="C174" s="26">
        <v>362</v>
      </c>
      <c r="D174" s="158" t="s">
        <v>375</v>
      </c>
      <c r="E174" s="133">
        <v>0</v>
      </c>
      <c r="F174" s="134">
        <v>0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f t="shared" si="214"/>
        <v>0</v>
      </c>
      <c r="M174" s="135">
        <v>0</v>
      </c>
      <c r="N174" s="135">
        <v>0</v>
      </c>
      <c r="O174" s="135">
        <v>0</v>
      </c>
      <c r="P174" s="135">
        <v>0</v>
      </c>
      <c r="Q174" s="135">
        <v>0</v>
      </c>
      <c r="R174" s="136">
        <v>0</v>
      </c>
      <c r="S174" s="136">
        <v>0</v>
      </c>
      <c r="T174" s="135">
        <f t="shared" si="215"/>
        <v>0</v>
      </c>
      <c r="U174" s="136">
        <v>0</v>
      </c>
      <c r="V174" s="136">
        <v>1047327151.5</v>
      </c>
      <c r="W174" s="136">
        <v>0</v>
      </c>
      <c r="X174" s="135">
        <f t="shared" si="216"/>
        <v>1047327151.5</v>
      </c>
      <c r="Y174" s="135">
        <v>1047327151.5</v>
      </c>
      <c r="Z174" s="135">
        <v>0</v>
      </c>
      <c r="AA174" s="135">
        <v>0</v>
      </c>
      <c r="AB174" s="135">
        <f t="shared" si="217"/>
        <v>1047327151.5</v>
      </c>
      <c r="AC174" s="135">
        <v>0</v>
      </c>
      <c r="AD174" s="135">
        <v>0</v>
      </c>
      <c r="AE174" s="135">
        <v>0</v>
      </c>
      <c r="AF174" s="135">
        <f t="shared" si="218"/>
        <v>1047327151.5</v>
      </c>
      <c r="AG174" s="135">
        <v>0</v>
      </c>
      <c r="AH174" s="135">
        <v>0</v>
      </c>
      <c r="AI174" s="135">
        <v>0</v>
      </c>
      <c r="AJ174" s="135">
        <f t="shared" si="219"/>
        <v>1047327151.5</v>
      </c>
      <c r="AK174" s="135">
        <v>0</v>
      </c>
      <c r="AL174" s="135">
        <v>0</v>
      </c>
      <c r="AM174" s="135">
        <v>0</v>
      </c>
      <c r="AN174" s="135">
        <f t="shared" si="220"/>
        <v>1047327151.5</v>
      </c>
      <c r="AO174" s="135">
        <v>0</v>
      </c>
      <c r="AP174" s="136">
        <v>0</v>
      </c>
      <c r="AQ174" s="136">
        <v>0</v>
      </c>
      <c r="AR174" s="135">
        <f t="shared" si="221"/>
        <v>1047327151.5</v>
      </c>
      <c r="AS174" s="135">
        <v>0</v>
      </c>
      <c r="AT174" s="135"/>
      <c r="AU174" s="135"/>
      <c r="AV174" s="135"/>
      <c r="AW174" s="135"/>
      <c r="AX174" s="135"/>
      <c r="AY174" s="135"/>
      <c r="AZ174" s="135"/>
      <c r="BA174" s="135"/>
      <c r="BB174" s="135">
        <f t="shared" si="222"/>
        <v>1047327151.5</v>
      </c>
      <c r="BC174" s="135"/>
      <c r="BD174" s="135"/>
      <c r="BE174" s="135">
        <f t="shared" si="223"/>
        <v>0</v>
      </c>
      <c r="BF174" s="166">
        <f t="shared" si="224"/>
        <v>1047327151.5</v>
      </c>
      <c r="BG174" s="137">
        <f t="shared" si="225"/>
        <v>1047327151.5</v>
      </c>
      <c r="BH174" s="131">
        <f t="shared" si="199"/>
        <v>0</v>
      </c>
    </row>
    <row r="175" spans="1:62" s="3" customFormat="1" ht="15.75" thickBot="1" x14ac:dyDescent="0.3">
      <c r="A175" s="8" t="s">
        <v>376</v>
      </c>
      <c r="B175" s="77" t="s">
        <v>377</v>
      </c>
      <c r="C175" s="7"/>
      <c r="D175" s="159"/>
      <c r="E175" s="132">
        <f>E176</f>
        <v>0</v>
      </c>
      <c r="F175" s="132">
        <f t="shared" ref="F175:BG175" si="226">F176</f>
        <v>0</v>
      </c>
      <c r="G175" s="132">
        <f t="shared" si="226"/>
        <v>0</v>
      </c>
      <c r="H175" s="132">
        <f t="shared" si="226"/>
        <v>0</v>
      </c>
      <c r="I175" s="132">
        <f t="shared" si="226"/>
        <v>0</v>
      </c>
      <c r="J175" s="132">
        <f t="shared" si="226"/>
        <v>0</v>
      </c>
      <c r="K175" s="132">
        <f t="shared" si="226"/>
        <v>0</v>
      </c>
      <c r="L175" s="132">
        <f t="shared" si="226"/>
        <v>0</v>
      </c>
      <c r="M175" s="132">
        <f t="shared" si="226"/>
        <v>0</v>
      </c>
      <c r="N175" s="132">
        <f t="shared" si="226"/>
        <v>0</v>
      </c>
      <c r="O175" s="132">
        <f t="shared" si="226"/>
        <v>0</v>
      </c>
      <c r="P175" s="132">
        <f t="shared" si="226"/>
        <v>0</v>
      </c>
      <c r="Q175" s="132">
        <f t="shared" si="226"/>
        <v>0</v>
      </c>
      <c r="R175" s="132">
        <f t="shared" si="226"/>
        <v>0</v>
      </c>
      <c r="S175" s="132">
        <f t="shared" si="226"/>
        <v>0</v>
      </c>
      <c r="T175" s="132">
        <f t="shared" si="226"/>
        <v>0</v>
      </c>
      <c r="U175" s="132">
        <f t="shared" si="226"/>
        <v>0</v>
      </c>
      <c r="V175" s="132">
        <f t="shared" si="226"/>
        <v>0</v>
      </c>
      <c r="W175" s="132">
        <f t="shared" si="226"/>
        <v>0</v>
      </c>
      <c r="X175" s="132">
        <f t="shared" si="226"/>
        <v>0</v>
      </c>
      <c r="Y175" s="132">
        <f t="shared" si="226"/>
        <v>0</v>
      </c>
      <c r="Z175" s="132">
        <f t="shared" si="226"/>
        <v>0</v>
      </c>
      <c r="AA175" s="132">
        <f t="shared" si="226"/>
        <v>0</v>
      </c>
      <c r="AB175" s="132">
        <f t="shared" si="226"/>
        <v>0</v>
      </c>
      <c r="AC175" s="132">
        <f t="shared" si="226"/>
        <v>0</v>
      </c>
      <c r="AD175" s="132">
        <f t="shared" si="226"/>
        <v>0</v>
      </c>
      <c r="AE175" s="132">
        <f t="shared" si="226"/>
        <v>0</v>
      </c>
      <c r="AF175" s="132">
        <f t="shared" si="226"/>
        <v>0</v>
      </c>
      <c r="AG175" s="132">
        <f t="shared" si="226"/>
        <v>0</v>
      </c>
      <c r="AH175" s="132">
        <f t="shared" si="226"/>
        <v>0</v>
      </c>
      <c r="AI175" s="132">
        <f t="shared" si="226"/>
        <v>0</v>
      </c>
      <c r="AJ175" s="132">
        <f t="shared" si="226"/>
        <v>0</v>
      </c>
      <c r="AK175" s="132">
        <f t="shared" si="226"/>
        <v>0</v>
      </c>
      <c r="AL175" s="132">
        <f t="shared" si="226"/>
        <v>0</v>
      </c>
      <c r="AM175" s="132">
        <f t="shared" si="226"/>
        <v>0</v>
      </c>
      <c r="AN175" s="132">
        <f t="shared" si="226"/>
        <v>0</v>
      </c>
      <c r="AO175" s="132">
        <f t="shared" si="226"/>
        <v>0</v>
      </c>
      <c r="AP175" s="132">
        <f t="shared" si="226"/>
        <v>0</v>
      </c>
      <c r="AQ175" s="132">
        <f t="shared" si="226"/>
        <v>0</v>
      </c>
      <c r="AR175" s="132">
        <f t="shared" si="226"/>
        <v>0</v>
      </c>
      <c r="AS175" s="132">
        <f t="shared" si="226"/>
        <v>0</v>
      </c>
      <c r="AT175" s="132">
        <f t="shared" si="226"/>
        <v>0</v>
      </c>
      <c r="AU175" s="132">
        <f t="shared" si="226"/>
        <v>0</v>
      </c>
      <c r="AV175" s="132">
        <f t="shared" si="226"/>
        <v>0</v>
      </c>
      <c r="AW175" s="132">
        <f t="shared" si="226"/>
        <v>0</v>
      </c>
      <c r="AX175" s="132">
        <f t="shared" si="226"/>
        <v>0</v>
      </c>
      <c r="AY175" s="132">
        <f t="shared" si="226"/>
        <v>0</v>
      </c>
      <c r="AZ175" s="132">
        <f t="shared" si="226"/>
        <v>0</v>
      </c>
      <c r="BA175" s="132">
        <f t="shared" si="226"/>
        <v>0</v>
      </c>
      <c r="BB175" s="132">
        <f t="shared" si="226"/>
        <v>0</v>
      </c>
      <c r="BC175" s="132"/>
      <c r="BD175" s="132"/>
      <c r="BE175" s="132">
        <f t="shared" si="226"/>
        <v>0</v>
      </c>
      <c r="BF175" s="129">
        <f t="shared" ref="BF175:BF179" si="227">+E175+BB175-BE175</f>
        <v>0</v>
      </c>
      <c r="BG175" s="138">
        <f t="shared" si="226"/>
        <v>0</v>
      </c>
      <c r="BH175" s="131">
        <f t="shared" si="199"/>
        <v>0</v>
      </c>
      <c r="BI175" s="5"/>
      <c r="BJ175" s="5"/>
    </row>
    <row r="176" spans="1:62" ht="15" thickBot="1" x14ac:dyDescent="0.25">
      <c r="A176" s="18" t="s">
        <v>378</v>
      </c>
      <c r="B176" s="78" t="s">
        <v>379</v>
      </c>
      <c r="C176" s="26">
        <v>22</v>
      </c>
      <c r="D176" s="158" t="s">
        <v>377</v>
      </c>
      <c r="E176" s="133">
        <v>0</v>
      </c>
      <c r="F176" s="134">
        <v>0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f>H176+J176-K176</f>
        <v>0</v>
      </c>
      <c r="M176" s="135">
        <v>0</v>
      </c>
      <c r="N176" s="135">
        <v>0</v>
      </c>
      <c r="O176" s="135">
        <v>0</v>
      </c>
      <c r="P176" s="135">
        <v>0</v>
      </c>
      <c r="Q176" s="135">
        <v>0</v>
      </c>
      <c r="R176" s="136">
        <v>0</v>
      </c>
      <c r="S176" s="136">
        <v>0</v>
      </c>
      <c r="T176" s="135">
        <f>P176+R176-S176</f>
        <v>0</v>
      </c>
      <c r="U176" s="136">
        <v>0</v>
      </c>
      <c r="V176" s="136">
        <v>0</v>
      </c>
      <c r="W176" s="136">
        <v>0</v>
      </c>
      <c r="X176" s="135">
        <f>T176+V176-W176</f>
        <v>0</v>
      </c>
      <c r="Y176" s="135">
        <v>0</v>
      </c>
      <c r="Z176" s="135">
        <v>0</v>
      </c>
      <c r="AA176" s="135">
        <v>0</v>
      </c>
      <c r="AB176" s="135">
        <f>X176+Z176-AA176</f>
        <v>0</v>
      </c>
      <c r="AC176" s="135">
        <v>0</v>
      </c>
      <c r="AD176" s="135">
        <v>0</v>
      </c>
      <c r="AE176" s="135">
        <v>0</v>
      </c>
      <c r="AF176" s="135">
        <f>AB176+AD176-AE176</f>
        <v>0</v>
      </c>
      <c r="AG176" s="135">
        <v>0</v>
      </c>
      <c r="AH176" s="135">
        <v>0</v>
      </c>
      <c r="AI176" s="135">
        <v>0</v>
      </c>
      <c r="AJ176" s="135">
        <f>AF176+AH176-AI176</f>
        <v>0</v>
      </c>
      <c r="AK176" s="135">
        <v>0</v>
      </c>
      <c r="AL176" s="135">
        <v>0</v>
      </c>
      <c r="AM176" s="135">
        <v>0</v>
      </c>
      <c r="AN176" s="135">
        <f>AJ176+AL176-AM176</f>
        <v>0</v>
      </c>
      <c r="AO176" s="135">
        <v>0</v>
      </c>
      <c r="AP176" s="136">
        <v>0</v>
      </c>
      <c r="AQ176" s="136">
        <v>0</v>
      </c>
      <c r="AR176" s="135">
        <f>AN176+AP176-AQ176</f>
        <v>0</v>
      </c>
      <c r="AS176" s="135">
        <v>0</v>
      </c>
      <c r="AT176" s="135"/>
      <c r="AU176" s="135"/>
      <c r="AV176" s="135"/>
      <c r="AW176" s="135"/>
      <c r="AX176" s="135"/>
      <c r="AY176" s="135"/>
      <c r="AZ176" s="135"/>
      <c r="BA176" s="135"/>
      <c r="BB176" s="135">
        <f>F176+J176+N176+R176+V176+Z176+AD176+AH176+AL176+AP176</f>
        <v>0</v>
      </c>
      <c r="BC176" s="135"/>
      <c r="BD176" s="135"/>
      <c r="BE176" s="135">
        <f>G176+K176+O176+S176+W176+AA176+AE176+AI176+AM176+AQ176</f>
        <v>0</v>
      </c>
      <c r="BF176" s="135">
        <f>E176+BB176-BE176</f>
        <v>0</v>
      </c>
      <c r="BG176" s="137">
        <f>I176+M176+Q176+U176+Y176+AC176+AG176+AK176+AO176+AS176</f>
        <v>0</v>
      </c>
      <c r="BH176" s="131">
        <f t="shared" si="199"/>
        <v>0</v>
      </c>
    </row>
    <row r="177" spans="1:62" s="3" customFormat="1" ht="15.75" thickBot="1" x14ac:dyDescent="0.3">
      <c r="A177" s="8" t="s">
        <v>380</v>
      </c>
      <c r="B177" s="77" t="s">
        <v>381</v>
      </c>
      <c r="C177" s="7"/>
      <c r="D177" s="159"/>
      <c r="E177" s="132">
        <f>SUM(E178:E179)</f>
        <v>5299474525</v>
      </c>
      <c r="F177" s="132">
        <f t="shared" ref="F177:BA177" si="228">F178+F179</f>
        <v>0</v>
      </c>
      <c r="G177" s="132">
        <f t="shared" si="228"/>
        <v>0</v>
      </c>
      <c r="H177" s="132">
        <f t="shared" si="228"/>
        <v>5299474525</v>
      </c>
      <c r="I177" s="132">
        <f t="shared" si="228"/>
        <v>210427348.53999999</v>
      </c>
      <c r="J177" s="132">
        <f t="shared" si="228"/>
        <v>0</v>
      </c>
      <c r="K177" s="132">
        <f t="shared" si="228"/>
        <v>0</v>
      </c>
      <c r="L177" s="132">
        <f t="shared" si="228"/>
        <v>5299474525</v>
      </c>
      <c r="M177" s="132">
        <f t="shared" si="228"/>
        <v>539484461.47000003</v>
      </c>
      <c r="N177" s="132">
        <f t="shared" si="228"/>
        <v>0</v>
      </c>
      <c r="O177" s="132">
        <f t="shared" si="228"/>
        <v>0</v>
      </c>
      <c r="P177" s="132">
        <f t="shared" si="228"/>
        <v>5299474525</v>
      </c>
      <c r="Q177" s="132">
        <f t="shared" si="228"/>
        <v>433736177.06999999</v>
      </c>
      <c r="R177" s="132">
        <f t="shared" si="228"/>
        <v>0</v>
      </c>
      <c r="S177" s="132">
        <f t="shared" si="228"/>
        <v>0</v>
      </c>
      <c r="T177" s="132">
        <f t="shared" si="228"/>
        <v>5299474525</v>
      </c>
      <c r="U177" s="132">
        <f t="shared" si="228"/>
        <v>284980407.06</v>
      </c>
      <c r="V177" s="132">
        <f t="shared" si="228"/>
        <v>0</v>
      </c>
      <c r="W177" s="132">
        <f t="shared" si="228"/>
        <v>0</v>
      </c>
      <c r="X177" s="132">
        <f t="shared" si="228"/>
        <v>5299474525</v>
      </c>
      <c r="Y177" s="132">
        <f t="shared" si="228"/>
        <v>624449781.57000005</v>
      </c>
      <c r="Z177" s="132">
        <f t="shared" si="228"/>
        <v>71235356.400000006</v>
      </c>
      <c r="AA177" s="132">
        <f t="shared" si="228"/>
        <v>0</v>
      </c>
      <c r="AB177" s="132">
        <f t="shared" si="228"/>
        <v>5370709881.3999996</v>
      </c>
      <c r="AC177" s="132">
        <f t="shared" si="228"/>
        <v>499180431.99000001</v>
      </c>
      <c r="AD177" s="132">
        <f t="shared" si="228"/>
        <v>0</v>
      </c>
      <c r="AE177" s="132">
        <f t="shared" si="228"/>
        <v>0</v>
      </c>
      <c r="AF177" s="132">
        <f t="shared" si="228"/>
        <v>5370709881.3999996</v>
      </c>
      <c r="AG177" s="132">
        <f t="shared" si="228"/>
        <v>374983962.90000004</v>
      </c>
      <c r="AH177" s="132">
        <f t="shared" si="228"/>
        <v>0</v>
      </c>
      <c r="AI177" s="132">
        <f t="shared" si="228"/>
        <v>0</v>
      </c>
      <c r="AJ177" s="132">
        <f t="shared" si="228"/>
        <v>5370709881.3999996</v>
      </c>
      <c r="AK177" s="132">
        <f t="shared" si="228"/>
        <v>726303330.63999999</v>
      </c>
      <c r="AL177" s="132">
        <f t="shared" si="228"/>
        <v>0</v>
      </c>
      <c r="AM177" s="132">
        <f t="shared" si="228"/>
        <v>0</v>
      </c>
      <c r="AN177" s="132">
        <f t="shared" si="228"/>
        <v>5370709881.3999996</v>
      </c>
      <c r="AO177" s="132">
        <f t="shared" si="228"/>
        <v>524028482.75999999</v>
      </c>
      <c r="AP177" s="132">
        <f t="shared" si="228"/>
        <v>0</v>
      </c>
      <c r="AQ177" s="132">
        <f t="shared" si="228"/>
        <v>0</v>
      </c>
      <c r="AR177" s="132">
        <f t="shared" si="228"/>
        <v>5370709881.3999996</v>
      </c>
      <c r="AS177" s="132">
        <f t="shared" si="228"/>
        <v>233947615.47</v>
      </c>
      <c r="AT177" s="132">
        <f t="shared" si="228"/>
        <v>0</v>
      </c>
      <c r="AU177" s="132">
        <f t="shared" si="228"/>
        <v>0</v>
      </c>
      <c r="AV177" s="132">
        <f t="shared" si="228"/>
        <v>0</v>
      </c>
      <c r="AW177" s="132">
        <f t="shared" si="228"/>
        <v>0</v>
      </c>
      <c r="AX177" s="132">
        <f t="shared" si="228"/>
        <v>0</v>
      </c>
      <c r="AY177" s="132">
        <f t="shared" si="228"/>
        <v>0</v>
      </c>
      <c r="AZ177" s="132">
        <f t="shared" si="228"/>
        <v>0</v>
      </c>
      <c r="BA177" s="132">
        <f t="shared" si="228"/>
        <v>0</v>
      </c>
      <c r="BB177" s="132">
        <f t="shared" ref="BB177:BE177" si="229">SUM(BB178:BB179)</f>
        <v>71235356.400000006</v>
      </c>
      <c r="BC177" s="132">
        <f t="shared" si="229"/>
        <v>0</v>
      </c>
      <c r="BD177" s="132">
        <f t="shared" si="229"/>
        <v>0</v>
      </c>
      <c r="BE177" s="132">
        <f t="shared" si="229"/>
        <v>0</v>
      </c>
      <c r="BF177" s="129">
        <f t="shared" si="227"/>
        <v>5370709881.3999996</v>
      </c>
      <c r="BG177" s="132">
        <f t="shared" ref="BG177" si="230">SUM(BG178:BG179)</f>
        <v>6481184954.9099998</v>
      </c>
      <c r="BH177" s="132">
        <f>+BG177-BF177</f>
        <v>1110475073.5100002</v>
      </c>
      <c r="BI177" s="5"/>
      <c r="BJ177" s="5"/>
    </row>
    <row r="178" spans="1:62" ht="39" thickBot="1" x14ac:dyDescent="0.25">
      <c r="A178" s="18" t="s">
        <v>382</v>
      </c>
      <c r="B178" s="78" t="s">
        <v>383</v>
      </c>
      <c r="C178" s="26">
        <v>10</v>
      </c>
      <c r="D178" s="158" t="s">
        <v>39</v>
      </c>
      <c r="E178" s="133">
        <v>0</v>
      </c>
      <c r="F178" s="134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f>H178+J178-K178</f>
        <v>0</v>
      </c>
      <c r="M178" s="135">
        <v>73792258.659999996</v>
      </c>
      <c r="N178" s="135">
        <v>0</v>
      </c>
      <c r="O178" s="135">
        <v>0</v>
      </c>
      <c r="P178" s="135">
        <v>0</v>
      </c>
      <c r="Q178" s="135">
        <v>50567242</v>
      </c>
      <c r="R178" s="136">
        <v>0</v>
      </c>
      <c r="S178" s="136">
        <v>0</v>
      </c>
      <c r="T178" s="135">
        <f>P178+R178-S178</f>
        <v>0</v>
      </c>
      <c r="U178" s="136">
        <v>65997584.229999997</v>
      </c>
      <c r="V178" s="136">
        <v>0</v>
      </c>
      <c r="W178" s="136">
        <v>0</v>
      </c>
      <c r="X178" s="135">
        <f>T178+V178-W178</f>
        <v>0</v>
      </c>
      <c r="Y178" s="135">
        <v>65692316.780000001</v>
      </c>
      <c r="Z178" s="135">
        <v>0</v>
      </c>
      <c r="AA178" s="135">
        <v>0</v>
      </c>
      <c r="AB178" s="135">
        <f>X178+Z178-AA178</f>
        <v>0</v>
      </c>
      <c r="AC178" s="135">
        <v>62237824.5</v>
      </c>
      <c r="AD178" s="135">
        <v>0</v>
      </c>
      <c r="AE178" s="135">
        <v>0</v>
      </c>
      <c r="AF178" s="135">
        <f>AB178+AD178-AE178</f>
        <v>0</v>
      </c>
      <c r="AG178" s="135">
        <v>100228083.23999999</v>
      </c>
      <c r="AH178" s="135">
        <v>0</v>
      </c>
      <c r="AI178" s="135">
        <v>0</v>
      </c>
      <c r="AJ178" s="135">
        <f>AF178+AH178-AI178</f>
        <v>0</v>
      </c>
      <c r="AK178" s="135">
        <v>61918365.890000001</v>
      </c>
      <c r="AL178" s="135">
        <v>0</v>
      </c>
      <c r="AM178" s="135">
        <v>0</v>
      </c>
      <c r="AN178" s="135">
        <f>AJ178+AL178-AM178</f>
        <v>0</v>
      </c>
      <c r="AO178" s="135">
        <v>61559737.140000001</v>
      </c>
      <c r="AP178" s="136">
        <v>0</v>
      </c>
      <c r="AQ178" s="136">
        <v>0</v>
      </c>
      <c r="AR178" s="135">
        <f>AN178+AP178-AQ178</f>
        <v>0</v>
      </c>
      <c r="AS178" s="135">
        <v>64206815.710000001</v>
      </c>
      <c r="AT178" s="135"/>
      <c r="AU178" s="135"/>
      <c r="AV178" s="135"/>
      <c r="AW178" s="135"/>
      <c r="AX178" s="135"/>
      <c r="AY178" s="135"/>
      <c r="AZ178" s="135"/>
      <c r="BA178" s="135"/>
      <c r="BB178" s="135">
        <f>F178+J178+N178+R178+V178+Z178+AD178+AH178+AL178+AP178</f>
        <v>0</v>
      </c>
      <c r="BC178" s="135"/>
      <c r="BD178" s="135"/>
      <c r="BE178" s="135">
        <f>G178+K178+O178+S178+W178+AA178+AE178+AI178+AM178+AQ178</f>
        <v>0</v>
      </c>
      <c r="BF178" s="135">
        <f>E178+BB178-BE178</f>
        <v>0</v>
      </c>
      <c r="BG178" s="137">
        <v>746813141</v>
      </c>
      <c r="BH178" s="131">
        <f t="shared" si="199"/>
        <v>746813141</v>
      </c>
    </row>
    <row r="179" spans="1:62" s="3" customFormat="1" ht="26.25" thickBot="1" x14ac:dyDescent="0.25">
      <c r="A179" s="18" t="s">
        <v>384</v>
      </c>
      <c r="B179" s="78" t="s">
        <v>385</v>
      </c>
      <c r="C179" s="26"/>
      <c r="D179" s="158"/>
      <c r="E179" s="133">
        <f>SUM(E180:E183)</f>
        <v>5299474525</v>
      </c>
      <c r="F179" s="133">
        <f t="shared" ref="F179:U179" si="231">F180+F182+F183</f>
        <v>0</v>
      </c>
      <c r="G179" s="133">
        <f t="shared" si="231"/>
        <v>0</v>
      </c>
      <c r="H179" s="133">
        <f t="shared" si="231"/>
        <v>5299474525</v>
      </c>
      <c r="I179" s="133">
        <f t="shared" si="231"/>
        <v>210427348.53999999</v>
      </c>
      <c r="J179" s="133">
        <f t="shared" si="231"/>
        <v>0</v>
      </c>
      <c r="K179" s="133">
        <f t="shared" si="231"/>
        <v>0</v>
      </c>
      <c r="L179" s="133">
        <f t="shared" si="231"/>
        <v>5299474525</v>
      </c>
      <c r="M179" s="133">
        <f t="shared" si="231"/>
        <v>465692202.81</v>
      </c>
      <c r="N179" s="133">
        <f t="shared" si="231"/>
        <v>0</v>
      </c>
      <c r="O179" s="133">
        <f t="shared" si="231"/>
        <v>0</v>
      </c>
      <c r="P179" s="133">
        <f t="shared" si="231"/>
        <v>5299474525</v>
      </c>
      <c r="Q179" s="133">
        <f t="shared" si="231"/>
        <v>383168935.06999999</v>
      </c>
      <c r="R179" s="133">
        <f t="shared" si="231"/>
        <v>0</v>
      </c>
      <c r="S179" s="133">
        <f t="shared" si="231"/>
        <v>0</v>
      </c>
      <c r="T179" s="133">
        <f t="shared" si="231"/>
        <v>5299474525</v>
      </c>
      <c r="U179" s="133">
        <f t="shared" si="231"/>
        <v>218982822.82999998</v>
      </c>
      <c r="V179" s="133">
        <f t="shared" ref="V179:AW179" si="232">V180+V182+V183</f>
        <v>0</v>
      </c>
      <c r="W179" s="133">
        <f t="shared" si="232"/>
        <v>0</v>
      </c>
      <c r="X179" s="133">
        <f t="shared" si="232"/>
        <v>5299474525</v>
      </c>
      <c r="Y179" s="133">
        <f t="shared" si="232"/>
        <v>558757464.79000008</v>
      </c>
      <c r="Z179" s="133">
        <f t="shared" si="232"/>
        <v>71235356.400000006</v>
      </c>
      <c r="AA179" s="133">
        <f t="shared" si="232"/>
        <v>0</v>
      </c>
      <c r="AB179" s="133">
        <f t="shared" si="232"/>
        <v>5370709881.3999996</v>
      </c>
      <c r="AC179" s="133">
        <f t="shared" si="232"/>
        <v>436942607.49000001</v>
      </c>
      <c r="AD179" s="133">
        <f t="shared" si="232"/>
        <v>0</v>
      </c>
      <c r="AE179" s="133">
        <f t="shared" si="232"/>
        <v>0</v>
      </c>
      <c r="AF179" s="133">
        <f t="shared" si="232"/>
        <v>5370709881.3999996</v>
      </c>
      <c r="AG179" s="133">
        <f t="shared" si="232"/>
        <v>274755879.66000003</v>
      </c>
      <c r="AH179" s="133">
        <f t="shared" si="232"/>
        <v>0</v>
      </c>
      <c r="AI179" s="133">
        <f t="shared" si="232"/>
        <v>0</v>
      </c>
      <c r="AJ179" s="133">
        <f t="shared" si="232"/>
        <v>5370709881.3999996</v>
      </c>
      <c r="AK179" s="133">
        <f t="shared" ref="AK179:AT179" si="233">AK180+AK182+AK183</f>
        <v>664384964.75</v>
      </c>
      <c r="AL179" s="133">
        <f t="shared" si="233"/>
        <v>0</v>
      </c>
      <c r="AM179" s="133">
        <f t="shared" si="233"/>
        <v>0</v>
      </c>
      <c r="AN179" s="133">
        <f t="shared" si="233"/>
        <v>5370709881.3999996</v>
      </c>
      <c r="AO179" s="133">
        <f t="shared" si="233"/>
        <v>462468745.62</v>
      </c>
      <c r="AP179" s="133">
        <f t="shared" si="233"/>
        <v>0</v>
      </c>
      <c r="AQ179" s="133">
        <f t="shared" si="233"/>
        <v>0</v>
      </c>
      <c r="AR179" s="133">
        <f t="shared" si="233"/>
        <v>5370709881.3999996</v>
      </c>
      <c r="AS179" s="133">
        <f t="shared" si="233"/>
        <v>169740799.75999999</v>
      </c>
      <c r="AT179" s="133">
        <f t="shared" si="233"/>
        <v>0</v>
      </c>
      <c r="AU179" s="133">
        <f t="shared" si="232"/>
        <v>0</v>
      </c>
      <c r="AV179" s="133">
        <f t="shared" si="232"/>
        <v>0</v>
      </c>
      <c r="AW179" s="133">
        <f t="shared" si="232"/>
        <v>0</v>
      </c>
      <c r="AX179" s="133">
        <f t="shared" ref="AX179:BA179" si="234">AX180+AX182+AX183</f>
        <v>0</v>
      </c>
      <c r="AY179" s="133">
        <f t="shared" si="234"/>
        <v>0</v>
      </c>
      <c r="AZ179" s="133">
        <f t="shared" si="234"/>
        <v>0</v>
      </c>
      <c r="BA179" s="133">
        <f t="shared" si="234"/>
        <v>0</v>
      </c>
      <c r="BB179" s="133">
        <f t="shared" ref="BB179:BE179" si="235">SUM(BB180:BB183)</f>
        <v>71235356.400000006</v>
      </c>
      <c r="BC179" s="133">
        <f t="shared" si="235"/>
        <v>0</v>
      </c>
      <c r="BD179" s="133">
        <f t="shared" si="235"/>
        <v>0</v>
      </c>
      <c r="BE179" s="133">
        <f t="shared" si="235"/>
        <v>0</v>
      </c>
      <c r="BF179" s="135">
        <f t="shared" si="227"/>
        <v>5370709881.3999996</v>
      </c>
      <c r="BG179" s="133">
        <f>+BG180+BG182+BG183</f>
        <v>5734371813.9099998</v>
      </c>
      <c r="BH179" s="133">
        <f t="shared" ref="BH179" si="236">SUM(BH180:BH183)</f>
        <v>416756393.4600004</v>
      </c>
      <c r="BI179" s="5"/>
      <c r="BJ179" s="5"/>
    </row>
    <row r="180" spans="1:62" s="3" customFormat="1" ht="26.25" thickBot="1" x14ac:dyDescent="0.25">
      <c r="A180" s="18" t="s">
        <v>386</v>
      </c>
      <c r="B180" s="78" t="s">
        <v>387</v>
      </c>
      <c r="C180" s="26"/>
      <c r="D180" s="158"/>
      <c r="E180" s="133">
        <f>E181</f>
        <v>0</v>
      </c>
      <c r="F180" s="133">
        <f t="shared" ref="F180:BG180" si="237">F181</f>
        <v>0</v>
      </c>
      <c r="G180" s="133">
        <f t="shared" si="237"/>
        <v>0</v>
      </c>
      <c r="H180" s="133">
        <f t="shared" si="237"/>
        <v>0</v>
      </c>
      <c r="I180" s="133">
        <f t="shared" si="237"/>
        <v>0</v>
      </c>
      <c r="J180" s="133">
        <f t="shared" si="237"/>
        <v>0</v>
      </c>
      <c r="K180" s="133">
        <f t="shared" si="237"/>
        <v>0</v>
      </c>
      <c r="L180" s="133">
        <f t="shared" si="237"/>
        <v>0</v>
      </c>
      <c r="M180" s="133">
        <f t="shared" si="237"/>
        <v>3911622.03</v>
      </c>
      <c r="N180" s="133">
        <f t="shared" si="237"/>
        <v>0</v>
      </c>
      <c r="O180" s="133">
        <f t="shared" si="237"/>
        <v>0</v>
      </c>
      <c r="P180" s="133">
        <f t="shared" si="237"/>
        <v>0</v>
      </c>
      <c r="Q180" s="133">
        <f t="shared" si="237"/>
        <v>1968175.74</v>
      </c>
      <c r="R180" s="133">
        <f t="shared" si="237"/>
        <v>0</v>
      </c>
      <c r="S180" s="133">
        <f t="shared" si="237"/>
        <v>0</v>
      </c>
      <c r="T180" s="133">
        <f t="shared" si="237"/>
        <v>0</v>
      </c>
      <c r="U180" s="133">
        <f t="shared" si="237"/>
        <v>0</v>
      </c>
      <c r="V180" s="133">
        <f t="shared" si="237"/>
        <v>0</v>
      </c>
      <c r="W180" s="133">
        <f t="shared" si="237"/>
        <v>0</v>
      </c>
      <c r="X180" s="133">
        <f t="shared" si="237"/>
        <v>0</v>
      </c>
      <c r="Y180" s="133">
        <f t="shared" si="237"/>
        <v>7246860.3099999996</v>
      </c>
      <c r="Z180" s="133">
        <f t="shared" si="237"/>
        <v>0</v>
      </c>
      <c r="AA180" s="133">
        <f t="shared" si="237"/>
        <v>0</v>
      </c>
      <c r="AB180" s="133">
        <f t="shared" si="237"/>
        <v>0</v>
      </c>
      <c r="AC180" s="133">
        <f t="shared" si="237"/>
        <v>0</v>
      </c>
      <c r="AD180" s="133">
        <f t="shared" si="237"/>
        <v>0</v>
      </c>
      <c r="AE180" s="133">
        <f t="shared" si="237"/>
        <v>0</v>
      </c>
      <c r="AF180" s="133">
        <f t="shared" si="237"/>
        <v>0</v>
      </c>
      <c r="AG180" s="133">
        <f t="shared" si="237"/>
        <v>4379623.1900000004</v>
      </c>
      <c r="AH180" s="133">
        <f t="shared" si="237"/>
        <v>0</v>
      </c>
      <c r="AI180" s="133">
        <f t="shared" si="237"/>
        <v>0</v>
      </c>
      <c r="AJ180" s="133">
        <f t="shared" si="237"/>
        <v>0</v>
      </c>
      <c r="AK180" s="133">
        <f t="shared" si="237"/>
        <v>4780388.9400000004</v>
      </c>
      <c r="AL180" s="133">
        <f t="shared" si="237"/>
        <v>0</v>
      </c>
      <c r="AM180" s="133">
        <f t="shared" si="237"/>
        <v>0</v>
      </c>
      <c r="AN180" s="133">
        <f t="shared" si="237"/>
        <v>0</v>
      </c>
      <c r="AO180" s="133">
        <f t="shared" si="237"/>
        <v>5130659.33</v>
      </c>
      <c r="AP180" s="133">
        <f t="shared" si="237"/>
        <v>0</v>
      </c>
      <c r="AQ180" s="133">
        <f t="shared" si="237"/>
        <v>0</v>
      </c>
      <c r="AR180" s="133">
        <f t="shared" si="237"/>
        <v>0</v>
      </c>
      <c r="AS180" s="133">
        <f t="shared" si="237"/>
        <v>6273144.2599999998</v>
      </c>
      <c r="AT180" s="133">
        <f t="shared" si="237"/>
        <v>0</v>
      </c>
      <c r="AU180" s="133">
        <f t="shared" si="237"/>
        <v>0</v>
      </c>
      <c r="AV180" s="133">
        <f t="shared" si="237"/>
        <v>0</v>
      </c>
      <c r="AW180" s="133">
        <f t="shared" si="237"/>
        <v>0</v>
      </c>
      <c r="AX180" s="133">
        <f t="shared" si="237"/>
        <v>0</v>
      </c>
      <c r="AY180" s="133">
        <f t="shared" si="237"/>
        <v>0</v>
      </c>
      <c r="AZ180" s="133">
        <f t="shared" si="237"/>
        <v>0</v>
      </c>
      <c r="BA180" s="133">
        <f t="shared" si="237"/>
        <v>0</v>
      </c>
      <c r="BB180" s="133">
        <f t="shared" si="237"/>
        <v>0</v>
      </c>
      <c r="BC180" s="133"/>
      <c r="BD180" s="133"/>
      <c r="BE180" s="133">
        <f t="shared" si="237"/>
        <v>0</v>
      </c>
      <c r="BF180" s="133">
        <f t="shared" si="237"/>
        <v>0</v>
      </c>
      <c r="BG180" s="168">
        <f t="shared" si="237"/>
        <v>53094460.950000003</v>
      </c>
      <c r="BH180" s="131">
        <f t="shared" si="199"/>
        <v>53094460.950000003</v>
      </c>
      <c r="BI180" s="5"/>
      <c r="BJ180" s="5"/>
    </row>
    <row r="181" spans="1:62" ht="39" thickBot="1" x14ac:dyDescent="0.25">
      <c r="A181" s="18" t="s">
        <v>388</v>
      </c>
      <c r="B181" s="78" t="s">
        <v>389</v>
      </c>
      <c r="C181" s="26">
        <v>45</v>
      </c>
      <c r="D181" s="158" t="s">
        <v>162</v>
      </c>
      <c r="E181" s="133">
        <v>0</v>
      </c>
      <c r="F181" s="134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f>H181+J181-K181</f>
        <v>0</v>
      </c>
      <c r="M181" s="135">
        <v>3911622.03</v>
      </c>
      <c r="N181" s="135">
        <v>0</v>
      </c>
      <c r="O181" s="135">
        <v>0</v>
      </c>
      <c r="P181" s="135">
        <v>0</v>
      </c>
      <c r="Q181" s="135">
        <v>1968175.74</v>
      </c>
      <c r="R181" s="136">
        <v>0</v>
      </c>
      <c r="S181" s="136">
        <v>0</v>
      </c>
      <c r="T181" s="135">
        <f>P181+R181-S181</f>
        <v>0</v>
      </c>
      <c r="U181" s="136">
        <v>0</v>
      </c>
      <c r="V181" s="136">
        <v>0</v>
      </c>
      <c r="W181" s="136">
        <v>0</v>
      </c>
      <c r="X181" s="135">
        <f>T181+V181-W181</f>
        <v>0</v>
      </c>
      <c r="Y181" s="135">
        <v>7246860.3099999996</v>
      </c>
      <c r="Z181" s="135">
        <v>0</v>
      </c>
      <c r="AA181" s="135">
        <v>0</v>
      </c>
      <c r="AB181" s="135">
        <f>X181+Z181-AA181</f>
        <v>0</v>
      </c>
      <c r="AC181" s="135">
        <v>0</v>
      </c>
      <c r="AD181" s="135">
        <v>0</v>
      </c>
      <c r="AE181" s="135">
        <v>0</v>
      </c>
      <c r="AF181" s="135">
        <f>AB181+AD181-AE181</f>
        <v>0</v>
      </c>
      <c r="AG181" s="135">
        <v>4379623.1900000004</v>
      </c>
      <c r="AH181" s="135">
        <v>0</v>
      </c>
      <c r="AI181" s="135">
        <v>0</v>
      </c>
      <c r="AJ181" s="135">
        <f>AF181+AH181-AI181</f>
        <v>0</v>
      </c>
      <c r="AK181" s="135">
        <v>4780388.9400000004</v>
      </c>
      <c r="AL181" s="135">
        <v>0</v>
      </c>
      <c r="AM181" s="135">
        <v>0</v>
      </c>
      <c r="AN181" s="135">
        <f>AJ181+AL181-AM181</f>
        <v>0</v>
      </c>
      <c r="AO181" s="135">
        <v>5130659.33</v>
      </c>
      <c r="AP181" s="136">
        <v>0</v>
      </c>
      <c r="AQ181" s="136">
        <v>0</v>
      </c>
      <c r="AR181" s="135">
        <f>AN181+AP181-AQ181</f>
        <v>0</v>
      </c>
      <c r="AS181" s="135">
        <v>6273144.2599999998</v>
      </c>
      <c r="AT181" s="135"/>
      <c r="AU181" s="135"/>
      <c r="AV181" s="135"/>
      <c r="AW181" s="135"/>
      <c r="AX181" s="135"/>
      <c r="AY181" s="135"/>
      <c r="AZ181" s="135"/>
      <c r="BA181" s="135"/>
      <c r="BB181" s="135">
        <f>F181+J181+N181+R181+V181+Z181+AD181+AH181+AL181+AP181</f>
        <v>0</v>
      </c>
      <c r="BC181" s="135"/>
      <c r="BD181" s="135"/>
      <c r="BE181" s="135">
        <f>G181+K181+O181+S181+W181+AA181+AE181+AI181+AM181+AQ181</f>
        <v>0</v>
      </c>
      <c r="BF181" s="135">
        <f>E181+BB181-BE181</f>
        <v>0</v>
      </c>
      <c r="BG181" s="137">
        <v>53094460.950000003</v>
      </c>
      <c r="BH181" s="131">
        <f t="shared" si="199"/>
        <v>53094460.950000003</v>
      </c>
    </row>
    <row r="182" spans="1:62" ht="51.75" thickBot="1" x14ac:dyDescent="0.25">
      <c r="A182" s="18" t="s">
        <v>390</v>
      </c>
      <c r="B182" s="78" t="s">
        <v>391</v>
      </c>
      <c r="C182" s="26">
        <v>41</v>
      </c>
      <c r="D182" s="158" t="s">
        <v>392</v>
      </c>
      <c r="E182" s="133">
        <v>4978663034</v>
      </c>
      <c r="F182" s="134">
        <v>0</v>
      </c>
      <c r="G182" s="135">
        <v>0</v>
      </c>
      <c r="H182" s="135">
        <v>4978663034</v>
      </c>
      <c r="I182" s="135">
        <v>209655266.25999999</v>
      </c>
      <c r="J182" s="135">
        <v>0</v>
      </c>
      <c r="K182" s="135">
        <v>0</v>
      </c>
      <c r="L182" s="135">
        <f>H182+J182-K182</f>
        <v>4978663034</v>
      </c>
      <c r="M182" s="135">
        <v>389929985.48000002</v>
      </c>
      <c r="N182" s="135">
        <v>0</v>
      </c>
      <c r="O182" s="135">
        <v>0</v>
      </c>
      <c r="P182" s="135">
        <v>4978663034</v>
      </c>
      <c r="Q182" s="135">
        <v>316928229.02999997</v>
      </c>
      <c r="R182" s="136">
        <v>0</v>
      </c>
      <c r="S182" s="136">
        <v>0</v>
      </c>
      <c r="T182" s="135">
        <f>P182+R182-S182</f>
        <v>4978663034</v>
      </c>
      <c r="U182" s="136">
        <v>151885471.88999999</v>
      </c>
      <c r="V182" s="136">
        <v>0</v>
      </c>
      <c r="W182" s="136">
        <v>0</v>
      </c>
      <c r="X182" s="135">
        <f>T182+V182-W182</f>
        <v>4978663034</v>
      </c>
      <c r="Y182" s="135">
        <v>523989766.22000003</v>
      </c>
      <c r="Z182" s="135">
        <v>0</v>
      </c>
      <c r="AA182" s="135">
        <v>0</v>
      </c>
      <c r="AB182" s="135">
        <f>X182+Z182-AA182</f>
        <v>4978663034</v>
      </c>
      <c r="AC182" s="135">
        <v>329870921.63999999</v>
      </c>
      <c r="AD182" s="135">
        <v>0</v>
      </c>
      <c r="AE182" s="135">
        <v>0</v>
      </c>
      <c r="AF182" s="135">
        <f>AB182+AD182-AE182</f>
        <v>4978663034</v>
      </c>
      <c r="AG182" s="135">
        <v>210095927</v>
      </c>
      <c r="AH182" s="135">
        <v>0</v>
      </c>
      <c r="AI182" s="135">
        <v>0</v>
      </c>
      <c r="AJ182" s="135">
        <f>AF182+AH182-AI182</f>
        <v>4978663034</v>
      </c>
      <c r="AK182" s="135">
        <v>539024191.77999997</v>
      </c>
      <c r="AL182" s="135">
        <v>0</v>
      </c>
      <c r="AM182" s="135">
        <v>0</v>
      </c>
      <c r="AN182" s="135">
        <f>AJ182+AL182-AM182</f>
        <v>4978663034</v>
      </c>
      <c r="AO182" s="135">
        <v>395227938.79000002</v>
      </c>
      <c r="AP182" s="136">
        <v>0</v>
      </c>
      <c r="AQ182" s="136">
        <v>0</v>
      </c>
      <c r="AR182" s="135">
        <f>AN182+AP182-AQ182</f>
        <v>4978663034</v>
      </c>
      <c r="AS182" s="135">
        <v>69449966.890000001</v>
      </c>
      <c r="AT182" s="135"/>
      <c r="AU182" s="135"/>
      <c r="AV182" s="135"/>
      <c r="AW182" s="135"/>
      <c r="AX182" s="135"/>
      <c r="AY182" s="135"/>
      <c r="AZ182" s="135"/>
      <c r="BA182" s="135"/>
      <c r="BB182" s="135">
        <f>F182+J182+N182+R182+V182+Z182+AD182+AH182+AL182+AP182</f>
        <v>0</v>
      </c>
      <c r="BC182" s="135"/>
      <c r="BD182" s="135"/>
      <c r="BE182" s="135">
        <f>G182+K182+O182+S182+W182+AA182+AE182+AI182+AM182+AQ182</f>
        <v>0</v>
      </c>
      <c r="BF182" s="135">
        <f>E182+BB182-BE182</f>
        <v>4978663034</v>
      </c>
      <c r="BG182" s="137">
        <v>4678811312.3100004</v>
      </c>
      <c r="BH182" s="131">
        <f t="shared" si="199"/>
        <v>-299851721.68999958</v>
      </c>
    </row>
    <row r="183" spans="1:62" s="3" customFormat="1" ht="15.75" thickBot="1" x14ac:dyDescent="0.3">
      <c r="A183" s="8" t="s">
        <v>393</v>
      </c>
      <c r="B183" s="77" t="s">
        <v>394</v>
      </c>
      <c r="C183" s="7"/>
      <c r="D183" s="159"/>
      <c r="E183" s="132">
        <f>SUM(E184:E192)</f>
        <v>320811491</v>
      </c>
      <c r="F183" s="132">
        <f t="shared" ref="F183:AT183" si="238">SUM(F184:F192)</f>
        <v>0</v>
      </c>
      <c r="G183" s="132">
        <f t="shared" si="238"/>
        <v>0</v>
      </c>
      <c r="H183" s="132">
        <f t="shared" si="238"/>
        <v>320811491</v>
      </c>
      <c r="I183" s="132">
        <f t="shared" si="238"/>
        <v>772082.28</v>
      </c>
      <c r="J183" s="132">
        <f t="shared" si="238"/>
        <v>0</v>
      </c>
      <c r="K183" s="132">
        <f t="shared" si="238"/>
        <v>0</v>
      </c>
      <c r="L183" s="132">
        <f t="shared" si="238"/>
        <v>320811491</v>
      </c>
      <c r="M183" s="132">
        <f t="shared" si="238"/>
        <v>71850595.299999997</v>
      </c>
      <c r="N183" s="132">
        <f t="shared" si="238"/>
        <v>0</v>
      </c>
      <c r="O183" s="132">
        <f t="shared" si="238"/>
        <v>0</v>
      </c>
      <c r="P183" s="132">
        <f t="shared" si="238"/>
        <v>320811491</v>
      </c>
      <c r="Q183" s="132">
        <f t="shared" si="238"/>
        <v>64272530.300000004</v>
      </c>
      <c r="R183" s="132">
        <f t="shared" si="238"/>
        <v>0</v>
      </c>
      <c r="S183" s="132">
        <f t="shared" si="238"/>
        <v>0</v>
      </c>
      <c r="T183" s="132">
        <f t="shared" si="238"/>
        <v>320811491</v>
      </c>
      <c r="U183" s="132">
        <f t="shared" si="238"/>
        <v>67097350.940000005</v>
      </c>
      <c r="V183" s="132">
        <f t="shared" si="238"/>
        <v>0</v>
      </c>
      <c r="W183" s="132">
        <f t="shared" si="238"/>
        <v>0</v>
      </c>
      <c r="X183" s="132">
        <f t="shared" si="238"/>
        <v>320811491</v>
      </c>
      <c r="Y183" s="132">
        <f t="shared" si="238"/>
        <v>27520838.259999998</v>
      </c>
      <c r="Z183" s="132">
        <f t="shared" si="238"/>
        <v>71235356.400000006</v>
      </c>
      <c r="AA183" s="132">
        <f t="shared" si="238"/>
        <v>0</v>
      </c>
      <c r="AB183" s="132">
        <f t="shared" si="238"/>
        <v>392046847.39999998</v>
      </c>
      <c r="AC183" s="132">
        <f t="shared" si="238"/>
        <v>107071685.85000001</v>
      </c>
      <c r="AD183" s="132">
        <f t="shared" si="238"/>
        <v>0</v>
      </c>
      <c r="AE183" s="132">
        <f t="shared" si="238"/>
        <v>0</v>
      </c>
      <c r="AF183" s="132">
        <f t="shared" si="238"/>
        <v>392046847.39999998</v>
      </c>
      <c r="AG183" s="132">
        <f t="shared" si="238"/>
        <v>60280329.470000006</v>
      </c>
      <c r="AH183" s="132">
        <f t="shared" si="238"/>
        <v>0</v>
      </c>
      <c r="AI183" s="132">
        <f t="shared" si="238"/>
        <v>0</v>
      </c>
      <c r="AJ183" s="132">
        <f t="shared" si="238"/>
        <v>392046847.39999998</v>
      </c>
      <c r="AK183" s="132">
        <f t="shared" si="238"/>
        <v>120580384.03</v>
      </c>
      <c r="AL183" s="132">
        <f t="shared" si="238"/>
        <v>0</v>
      </c>
      <c r="AM183" s="132">
        <f t="shared" si="238"/>
        <v>0</v>
      </c>
      <c r="AN183" s="132">
        <f t="shared" si="238"/>
        <v>392046847.39999998</v>
      </c>
      <c r="AO183" s="132">
        <f t="shared" si="238"/>
        <v>62110147.5</v>
      </c>
      <c r="AP183" s="132">
        <f t="shared" si="238"/>
        <v>0</v>
      </c>
      <c r="AQ183" s="132">
        <f t="shared" si="238"/>
        <v>0</v>
      </c>
      <c r="AR183" s="132">
        <f t="shared" si="238"/>
        <v>392046847.39999998</v>
      </c>
      <c r="AS183" s="132">
        <f t="shared" si="238"/>
        <v>94017688.609999999</v>
      </c>
      <c r="AT183" s="132">
        <f t="shared" si="238"/>
        <v>0</v>
      </c>
      <c r="AU183" s="132">
        <f t="shared" ref="AU183:BA183" si="239">SUM(AU184:AU191)</f>
        <v>0</v>
      </c>
      <c r="AV183" s="132">
        <f t="shared" si="239"/>
        <v>0</v>
      </c>
      <c r="AW183" s="132">
        <f t="shared" si="239"/>
        <v>0</v>
      </c>
      <c r="AX183" s="132">
        <f t="shared" si="239"/>
        <v>0</v>
      </c>
      <c r="AY183" s="132">
        <f t="shared" si="239"/>
        <v>0</v>
      </c>
      <c r="AZ183" s="132">
        <f t="shared" si="239"/>
        <v>0</v>
      </c>
      <c r="BA183" s="132">
        <f t="shared" si="239"/>
        <v>0</v>
      </c>
      <c r="BB183" s="132">
        <f>SUM(BB184:BB192)</f>
        <v>71235356.400000006</v>
      </c>
      <c r="BC183" s="132"/>
      <c r="BD183" s="132"/>
      <c r="BE183" s="132">
        <f>SUM(BE184:BE192)</f>
        <v>0</v>
      </c>
      <c r="BF183" s="129">
        <f t="shared" ref="BF183" si="240">+E183+BB183-BE183</f>
        <v>392046847.39999998</v>
      </c>
      <c r="BG183" s="138">
        <f>SUM(BG184:BG192)</f>
        <v>1002466040.65</v>
      </c>
      <c r="BH183" s="98">
        <f t="shared" si="199"/>
        <v>610419193.25</v>
      </c>
      <c r="BI183" s="5"/>
      <c r="BJ183" s="5"/>
    </row>
    <row r="184" spans="1:62" ht="39" thickBot="1" x14ac:dyDescent="0.25">
      <c r="A184" s="18" t="s">
        <v>395</v>
      </c>
      <c r="B184" s="78" t="s">
        <v>396</v>
      </c>
      <c r="C184" s="26">
        <v>70</v>
      </c>
      <c r="D184" s="158" t="s">
        <v>96</v>
      </c>
      <c r="E184" s="133">
        <v>81590000</v>
      </c>
      <c r="F184" s="134">
        <v>0</v>
      </c>
      <c r="G184" s="135">
        <v>0</v>
      </c>
      <c r="H184" s="135">
        <v>81590000</v>
      </c>
      <c r="I184" s="135">
        <v>0</v>
      </c>
      <c r="J184" s="135">
        <v>0</v>
      </c>
      <c r="K184" s="135">
        <v>0</v>
      </c>
      <c r="L184" s="135">
        <f t="shared" ref="L184:L191" si="241">H184+J184-K184</f>
        <v>81590000</v>
      </c>
      <c r="M184" s="135">
        <v>5130781.47</v>
      </c>
      <c r="N184" s="135">
        <v>0</v>
      </c>
      <c r="O184" s="135">
        <v>0</v>
      </c>
      <c r="P184" s="135">
        <v>81590000</v>
      </c>
      <c r="Q184" s="135">
        <v>2297032.09</v>
      </c>
      <c r="R184" s="136">
        <v>0</v>
      </c>
      <c r="S184" s="136">
        <v>0</v>
      </c>
      <c r="T184" s="135">
        <f t="shared" ref="T184:T191" si="242">P184+R184-S184</f>
        <v>81590000</v>
      </c>
      <c r="U184" s="136">
        <v>4256947.87</v>
      </c>
      <c r="V184" s="136">
        <v>0</v>
      </c>
      <c r="W184" s="136">
        <v>0</v>
      </c>
      <c r="X184" s="135">
        <f t="shared" ref="X184:X191" si="243">T184+V184-W184</f>
        <v>81590000</v>
      </c>
      <c r="Y184" s="135">
        <v>4789818.07</v>
      </c>
      <c r="Z184" s="135">
        <v>0</v>
      </c>
      <c r="AA184" s="135">
        <v>0</v>
      </c>
      <c r="AB184" s="135">
        <f t="shared" ref="AB184:AB192" si="244">X184+Z184-AA184</f>
        <v>81590000</v>
      </c>
      <c r="AC184" s="135">
        <v>5521962.5199999996</v>
      </c>
      <c r="AD184" s="135">
        <v>0</v>
      </c>
      <c r="AE184" s="135">
        <v>0</v>
      </c>
      <c r="AF184" s="135">
        <f t="shared" ref="AF184:AF192" si="245">AB184+AD184-AE184</f>
        <v>81590000</v>
      </c>
      <c r="AG184" s="135">
        <v>6216548.0700000003</v>
      </c>
      <c r="AH184" s="135">
        <v>0</v>
      </c>
      <c r="AI184" s="135">
        <v>0</v>
      </c>
      <c r="AJ184" s="135">
        <f t="shared" ref="AJ184:AJ192" si="246">AF184+AH184-AI184</f>
        <v>81590000</v>
      </c>
      <c r="AK184" s="135">
        <v>6091931.9400000004</v>
      </c>
      <c r="AL184" s="135">
        <v>0</v>
      </c>
      <c r="AM184" s="135">
        <v>0</v>
      </c>
      <c r="AN184" s="135">
        <f t="shared" ref="AN184:AN192" si="247">AJ184+AL184-AM184</f>
        <v>81590000</v>
      </c>
      <c r="AO184" s="135">
        <v>5649748.8099999996</v>
      </c>
      <c r="AP184" s="136">
        <v>0</v>
      </c>
      <c r="AQ184" s="136">
        <v>0</v>
      </c>
      <c r="AR184" s="135">
        <f t="shared" ref="AR184:AR192" si="248">AN184+AP184-AQ184</f>
        <v>81590000</v>
      </c>
      <c r="AS184" s="135">
        <v>6276310.7599999998</v>
      </c>
      <c r="AT184" s="135"/>
      <c r="AU184" s="135"/>
      <c r="AV184" s="135"/>
      <c r="AW184" s="135"/>
      <c r="AX184" s="135"/>
      <c r="AY184" s="135"/>
      <c r="AZ184" s="135"/>
      <c r="BA184" s="135"/>
      <c r="BB184" s="135">
        <f t="shared" ref="BB184:BB192" si="249">F184+J184+N184+R184+V184+Z184+AD184+AH184+AL184+AP184</f>
        <v>0</v>
      </c>
      <c r="BC184" s="135"/>
      <c r="BD184" s="135"/>
      <c r="BE184" s="135">
        <f t="shared" ref="BE184:BE192" si="250">G184+K184+O184+S184+W184+AA184+AE184+AI184+AM184+AQ184</f>
        <v>0</v>
      </c>
      <c r="BF184" s="135">
        <f t="shared" ref="BF184:BF192" si="251">E184+BB184-BE184</f>
        <v>81590000</v>
      </c>
      <c r="BG184" s="137">
        <v>61043463.380000003</v>
      </c>
      <c r="BH184" s="131">
        <f t="shared" si="199"/>
        <v>-20546536.619999997</v>
      </c>
    </row>
    <row r="185" spans="1:62" ht="39" thickBot="1" x14ac:dyDescent="0.25">
      <c r="A185" s="18" t="s">
        <v>397</v>
      </c>
      <c r="B185" s="78" t="s">
        <v>398</v>
      </c>
      <c r="C185" s="26">
        <v>80</v>
      </c>
      <c r="D185" s="158" t="s">
        <v>102</v>
      </c>
      <c r="E185" s="133">
        <v>41197000</v>
      </c>
      <c r="F185" s="134">
        <v>0</v>
      </c>
      <c r="G185" s="135">
        <v>0</v>
      </c>
      <c r="H185" s="135">
        <v>41197000</v>
      </c>
      <c r="I185" s="135">
        <v>0</v>
      </c>
      <c r="J185" s="135">
        <v>0</v>
      </c>
      <c r="K185" s="135">
        <v>0</v>
      </c>
      <c r="L185" s="135">
        <f t="shared" si="241"/>
        <v>41197000</v>
      </c>
      <c r="M185" s="135">
        <v>1454271.41</v>
      </c>
      <c r="N185" s="135">
        <v>0</v>
      </c>
      <c r="O185" s="135">
        <v>0</v>
      </c>
      <c r="P185" s="135">
        <v>41197000</v>
      </c>
      <c r="Q185" s="135">
        <v>1061038.48</v>
      </c>
      <c r="R185" s="136">
        <v>0</v>
      </c>
      <c r="S185" s="136">
        <v>0</v>
      </c>
      <c r="T185" s="135">
        <f t="shared" si="242"/>
        <v>41197000</v>
      </c>
      <c r="U185" s="136">
        <v>1730278.05</v>
      </c>
      <c r="V185" s="136">
        <v>0</v>
      </c>
      <c r="W185" s="136">
        <v>0</v>
      </c>
      <c r="X185" s="135">
        <f t="shared" si="243"/>
        <v>41197000</v>
      </c>
      <c r="Y185" s="135">
        <v>1200790.73</v>
      </c>
      <c r="Z185" s="135">
        <v>0</v>
      </c>
      <c r="AA185" s="135">
        <v>0</v>
      </c>
      <c r="AB185" s="135">
        <f t="shared" si="244"/>
        <v>41197000</v>
      </c>
      <c r="AC185" s="135">
        <v>987715.28</v>
      </c>
      <c r="AD185" s="135">
        <v>0</v>
      </c>
      <c r="AE185" s="135">
        <v>0</v>
      </c>
      <c r="AF185" s="135">
        <f t="shared" si="245"/>
        <v>41197000</v>
      </c>
      <c r="AG185" s="135">
        <v>1011343.95</v>
      </c>
      <c r="AH185" s="135">
        <v>0</v>
      </c>
      <c r="AI185" s="135">
        <v>0</v>
      </c>
      <c r="AJ185" s="135">
        <f t="shared" si="246"/>
        <v>41197000</v>
      </c>
      <c r="AK185" s="135">
        <v>992875.04</v>
      </c>
      <c r="AL185" s="135">
        <v>0</v>
      </c>
      <c r="AM185" s="135">
        <v>0</v>
      </c>
      <c r="AN185" s="135">
        <f t="shared" si="247"/>
        <v>41197000</v>
      </c>
      <c r="AO185" s="135">
        <v>1086426.94</v>
      </c>
      <c r="AP185" s="136">
        <v>0</v>
      </c>
      <c r="AQ185" s="136">
        <v>0</v>
      </c>
      <c r="AR185" s="135">
        <f t="shared" si="248"/>
        <v>41197000</v>
      </c>
      <c r="AS185" s="135">
        <v>991279.34</v>
      </c>
      <c r="AT185" s="135"/>
      <c r="AU185" s="135"/>
      <c r="AV185" s="135"/>
      <c r="AW185" s="135"/>
      <c r="AX185" s="135"/>
      <c r="AY185" s="135"/>
      <c r="AZ185" s="135"/>
      <c r="BA185" s="135"/>
      <c r="BB185" s="135">
        <f t="shared" si="249"/>
        <v>0</v>
      </c>
      <c r="BC185" s="135"/>
      <c r="BD185" s="135"/>
      <c r="BE185" s="135">
        <f t="shared" si="250"/>
        <v>0</v>
      </c>
      <c r="BF185" s="135">
        <f t="shared" si="251"/>
        <v>41197000</v>
      </c>
      <c r="BG185" s="137">
        <v>14059959.41</v>
      </c>
      <c r="BH185" s="131">
        <f t="shared" si="199"/>
        <v>-27137040.59</v>
      </c>
    </row>
    <row r="186" spans="1:62" ht="26.25" thickBot="1" x14ac:dyDescent="0.25">
      <c r="A186" s="18" t="s">
        <v>399</v>
      </c>
      <c r="B186" s="78" t="s">
        <v>400</v>
      </c>
      <c r="C186" s="26">
        <v>90</v>
      </c>
      <c r="D186" s="158" t="s">
        <v>105</v>
      </c>
      <c r="E186" s="133">
        <v>31133000</v>
      </c>
      <c r="F186" s="134">
        <v>0</v>
      </c>
      <c r="G186" s="135">
        <v>0</v>
      </c>
      <c r="H186" s="135">
        <v>31133000</v>
      </c>
      <c r="I186" s="135">
        <v>0</v>
      </c>
      <c r="J186" s="135">
        <v>0</v>
      </c>
      <c r="K186" s="135">
        <v>0</v>
      </c>
      <c r="L186" s="135">
        <f t="shared" si="241"/>
        <v>31133000</v>
      </c>
      <c r="M186" s="135">
        <v>1687107.27</v>
      </c>
      <c r="N186" s="135">
        <v>0</v>
      </c>
      <c r="O186" s="135">
        <v>0</v>
      </c>
      <c r="P186" s="135">
        <v>31133000</v>
      </c>
      <c r="Q186" s="135">
        <v>1402289.51</v>
      </c>
      <c r="R186" s="136">
        <v>0</v>
      </c>
      <c r="S186" s="136">
        <v>0</v>
      </c>
      <c r="T186" s="135">
        <f t="shared" si="242"/>
        <v>31133000</v>
      </c>
      <c r="U186" s="136">
        <v>1591082.98</v>
      </c>
      <c r="V186" s="136">
        <v>0</v>
      </c>
      <c r="W186" s="136">
        <v>0</v>
      </c>
      <c r="X186" s="135">
        <f t="shared" si="243"/>
        <v>31133000</v>
      </c>
      <c r="Y186" s="135">
        <v>1346842.74</v>
      </c>
      <c r="Z186" s="135">
        <v>0</v>
      </c>
      <c r="AA186" s="135">
        <v>0</v>
      </c>
      <c r="AB186" s="135">
        <f t="shared" si="244"/>
        <v>31133000</v>
      </c>
      <c r="AC186" s="135">
        <v>1045168.62</v>
      </c>
      <c r="AD186" s="135">
        <v>0</v>
      </c>
      <c r="AE186" s="135">
        <v>0</v>
      </c>
      <c r="AF186" s="135">
        <f t="shared" si="245"/>
        <v>31133000</v>
      </c>
      <c r="AG186" s="135">
        <v>1161649.94</v>
      </c>
      <c r="AH186" s="135">
        <v>0</v>
      </c>
      <c r="AI186" s="135">
        <v>0</v>
      </c>
      <c r="AJ186" s="135">
        <f t="shared" si="246"/>
        <v>31133000</v>
      </c>
      <c r="AK186" s="135">
        <v>1458870.98</v>
      </c>
      <c r="AL186" s="135">
        <v>0</v>
      </c>
      <c r="AM186" s="135">
        <v>0</v>
      </c>
      <c r="AN186" s="135">
        <f t="shared" si="247"/>
        <v>31133000</v>
      </c>
      <c r="AO186" s="135">
        <v>1017619.66</v>
      </c>
      <c r="AP186" s="136">
        <v>0</v>
      </c>
      <c r="AQ186" s="136">
        <v>0</v>
      </c>
      <c r="AR186" s="135">
        <f t="shared" si="248"/>
        <v>31133000</v>
      </c>
      <c r="AS186" s="135">
        <v>894963.97</v>
      </c>
      <c r="AT186" s="135"/>
      <c r="AU186" s="135"/>
      <c r="AV186" s="135"/>
      <c r="AW186" s="135"/>
      <c r="AX186" s="135"/>
      <c r="AY186" s="135"/>
      <c r="AZ186" s="135"/>
      <c r="BA186" s="135"/>
      <c r="BB186" s="135">
        <f t="shared" si="249"/>
        <v>0</v>
      </c>
      <c r="BC186" s="135"/>
      <c r="BD186" s="135"/>
      <c r="BE186" s="135">
        <f t="shared" si="250"/>
        <v>0</v>
      </c>
      <c r="BF186" s="135">
        <f t="shared" si="251"/>
        <v>31133000</v>
      </c>
      <c r="BG186" s="137">
        <v>14842840.140000001</v>
      </c>
      <c r="BH186" s="131">
        <f t="shared" si="199"/>
        <v>-16290159.859999999</v>
      </c>
    </row>
    <row r="187" spans="1:62" ht="26.25" thickBot="1" x14ac:dyDescent="0.25">
      <c r="A187" s="18" t="s">
        <v>401</v>
      </c>
      <c r="B187" s="78" t="s">
        <v>402</v>
      </c>
      <c r="C187" s="26">
        <v>25</v>
      </c>
      <c r="D187" s="158" t="s">
        <v>99</v>
      </c>
      <c r="E187" s="133">
        <v>45201856</v>
      </c>
      <c r="F187" s="134">
        <v>0</v>
      </c>
      <c r="G187" s="135">
        <v>0</v>
      </c>
      <c r="H187" s="135">
        <v>45201856</v>
      </c>
      <c r="I187" s="135">
        <v>0</v>
      </c>
      <c r="J187" s="135">
        <v>0</v>
      </c>
      <c r="K187" s="135">
        <v>0</v>
      </c>
      <c r="L187" s="135">
        <f t="shared" si="241"/>
        <v>45201856</v>
      </c>
      <c r="M187" s="135">
        <v>2292830.0499999998</v>
      </c>
      <c r="N187" s="135">
        <v>0</v>
      </c>
      <c r="O187" s="135">
        <v>0</v>
      </c>
      <c r="P187" s="135">
        <v>45201856</v>
      </c>
      <c r="Q187" s="135">
        <v>2025961.08</v>
      </c>
      <c r="R187" s="136">
        <v>0</v>
      </c>
      <c r="S187" s="136">
        <v>0</v>
      </c>
      <c r="T187" s="135">
        <f t="shared" si="242"/>
        <v>45201856</v>
      </c>
      <c r="U187" s="136">
        <v>2893077.24</v>
      </c>
      <c r="V187" s="136">
        <v>0</v>
      </c>
      <c r="W187" s="136">
        <v>0</v>
      </c>
      <c r="X187" s="135">
        <f t="shared" si="243"/>
        <v>45201856</v>
      </c>
      <c r="Y187" s="135">
        <v>2806335.92</v>
      </c>
      <c r="Z187" s="135">
        <v>0</v>
      </c>
      <c r="AA187" s="135">
        <v>0</v>
      </c>
      <c r="AB187" s="135">
        <f t="shared" si="244"/>
        <v>45201856</v>
      </c>
      <c r="AC187" s="135">
        <v>1843152.84</v>
      </c>
      <c r="AD187" s="135">
        <v>0</v>
      </c>
      <c r="AE187" s="135">
        <v>0</v>
      </c>
      <c r="AF187" s="135">
        <f t="shared" si="245"/>
        <v>45201856</v>
      </c>
      <c r="AG187" s="135">
        <v>1632744.65</v>
      </c>
      <c r="AH187" s="135">
        <v>0</v>
      </c>
      <c r="AI187" s="135">
        <v>0</v>
      </c>
      <c r="AJ187" s="135">
        <f t="shared" si="246"/>
        <v>45201856</v>
      </c>
      <c r="AK187" s="135">
        <v>962317.48</v>
      </c>
      <c r="AL187" s="135">
        <v>0</v>
      </c>
      <c r="AM187" s="135">
        <v>0</v>
      </c>
      <c r="AN187" s="135">
        <f t="shared" si="247"/>
        <v>45201856</v>
      </c>
      <c r="AO187" s="135">
        <v>956275.5</v>
      </c>
      <c r="AP187" s="136">
        <v>0</v>
      </c>
      <c r="AQ187" s="136">
        <v>0</v>
      </c>
      <c r="AR187" s="135">
        <f t="shared" si="248"/>
        <v>45201856</v>
      </c>
      <c r="AS187" s="135">
        <v>800756.88</v>
      </c>
      <c r="AT187" s="135"/>
      <c r="AU187" s="135"/>
      <c r="AV187" s="135"/>
      <c r="AW187" s="135"/>
      <c r="AX187" s="135"/>
      <c r="AY187" s="135"/>
      <c r="AZ187" s="135"/>
      <c r="BA187" s="135"/>
      <c r="BB187" s="135">
        <f t="shared" si="249"/>
        <v>0</v>
      </c>
      <c r="BC187" s="135"/>
      <c r="BD187" s="135"/>
      <c r="BE187" s="135">
        <f t="shared" si="250"/>
        <v>0</v>
      </c>
      <c r="BF187" s="135">
        <f t="shared" si="251"/>
        <v>45201856</v>
      </c>
      <c r="BG187" s="137">
        <v>20568264.59</v>
      </c>
      <c r="BH187" s="131">
        <f t="shared" si="199"/>
        <v>-24633591.41</v>
      </c>
    </row>
    <row r="188" spans="1:62" ht="39" thickBot="1" x14ac:dyDescent="0.25">
      <c r="A188" s="18" t="s">
        <v>403</v>
      </c>
      <c r="B188" s="78" t="s">
        <v>404</v>
      </c>
      <c r="C188" s="26">
        <v>100</v>
      </c>
      <c r="D188" s="158" t="s">
        <v>108</v>
      </c>
      <c r="E188" s="133">
        <v>50748635</v>
      </c>
      <c r="F188" s="134">
        <v>0</v>
      </c>
      <c r="G188" s="135">
        <v>0</v>
      </c>
      <c r="H188" s="135">
        <v>50748635</v>
      </c>
      <c r="I188" s="135">
        <v>0</v>
      </c>
      <c r="J188" s="135">
        <v>0</v>
      </c>
      <c r="K188" s="135">
        <v>0</v>
      </c>
      <c r="L188" s="135">
        <f t="shared" si="241"/>
        <v>50748635</v>
      </c>
      <c r="M188" s="135">
        <v>16461137.43</v>
      </c>
      <c r="N188" s="135">
        <v>0</v>
      </c>
      <c r="O188" s="135">
        <v>0</v>
      </c>
      <c r="P188" s="135">
        <v>50748635</v>
      </c>
      <c r="Q188" s="135">
        <v>8300582.1500000004</v>
      </c>
      <c r="R188" s="136">
        <v>0</v>
      </c>
      <c r="S188" s="136">
        <v>0</v>
      </c>
      <c r="T188" s="135">
        <f t="shared" si="242"/>
        <v>50748635</v>
      </c>
      <c r="U188" s="136">
        <v>20318685.23</v>
      </c>
      <c r="V188" s="136">
        <v>0</v>
      </c>
      <c r="W188" s="136">
        <v>0</v>
      </c>
      <c r="X188" s="135">
        <f t="shared" si="243"/>
        <v>50748635</v>
      </c>
      <c r="Y188" s="135">
        <v>0</v>
      </c>
      <c r="Z188" s="135">
        <v>0</v>
      </c>
      <c r="AA188" s="135">
        <v>0</v>
      </c>
      <c r="AB188" s="135">
        <f t="shared" si="244"/>
        <v>50748635</v>
      </c>
      <c r="AC188" s="135">
        <v>11582207.26</v>
      </c>
      <c r="AD188" s="135">
        <v>0</v>
      </c>
      <c r="AE188" s="135">
        <v>0</v>
      </c>
      <c r="AF188" s="135">
        <f t="shared" si="245"/>
        <v>50748635</v>
      </c>
      <c r="AG188" s="135">
        <v>12225455.52</v>
      </c>
      <c r="AH188" s="135">
        <v>0</v>
      </c>
      <c r="AI188" s="135">
        <v>0</v>
      </c>
      <c r="AJ188" s="135">
        <f t="shared" si="246"/>
        <v>50748635</v>
      </c>
      <c r="AK188" s="135">
        <v>13134372.199999999</v>
      </c>
      <c r="AL188" s="135">
        <v>0</v>
      </c>
      <c r="AM188" s="135">
        <v>0</v>
      </c>
      <c r="AN188" s="135">
        <f t="shared" si="247"/>
        <v>50748635</v>
      </c>
      <c r="AO188" s="135">
        <v>12862012.43</v>
      </c>
      <c r="AP188" s="136">
        <v>0</v>
      </c>
      <c r="AQ188" s="136">
        <v>0</v>
      </c>
      <c r="AR188" s="135">
        <f t="shared" si="248"/>
        <v>50748635</v>
      </c>
      <c r="AS188" s="135">
        <v>12988782.65</v>
      </c>
      <c r="AT188" s="135"/>
      <c r="AU188" s="135"/>
      <c r="AV188" s="135"/>
      <c r="AW188" s="135"/>
      <c r="AX188" s="135"/>
      <c r="AY188" s="135"/>
      <c r="AZ188" s="135"/>
      <c r="BA188" s="135"/>
      <c r="BB188" s="135">
        <f t="shared" si="249"/>
        <v>0</v>
      </c>
      <c r="BC188" s="135"/>
      <c r="BD188" s="135"/>
      <c r="BE188" s="135">
        <f t="shared" si="250"/>
        <v>0</v>
      </c>
      <c r="BF188" s="135">
        <f t="shared" si="251"/>
        <v>50748635</v>
      </c>
      <c r="BG188" s="137">
        <v>158219624.74000001</v>
      </c>
      <c r="BH188" s="131">
        <f t="shared" si="199"/>
        <v>107470989.74000001</v>
      </c>
    </row>
    <row r="189" spans="1:62" ht="15" thickBot="1" x14ac:dyDescent="0.25">
      <c r="A189" s="18" t="s">
        <v>405</v>
      </c>
      <c r="B189" s="78" t="s">
        <v>406</v>
      </c>
      <c r="C189" s="26">
        <v>17</v>
      </c>
      <c r="D189" s="158" t="s">
        <v>43</v>
      </c>
      <c r="E189" s="133">
        <v>0</v>
      </c>
      <c r="F189" s="134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f t="shared" si="241"/>
        <v>0</v>
      </c>
      <c r="M189" s="135">
        <v>8265926.5999999996</v>
      </c>
      <c r="N189" s="135">
        <v>0</v>
      </c>
      <c r="O189" s="135">
        <v>0</v>
      </c>
      <c r="P189" s="135">
        <v>0</v>
      </c>
      <c r="Q189" s="135">
        <v>7630393.5</v>
      </c>
      <c r="R189" s="136">
        <v>0</v>
      </c>
      <c r="S189" s="136">
        <v>0</v>
      </c>
      <c r="T189" s="135">
        <f t="shared" si="242"/>
        <v>0</v>
      </c>
      <c r="U189" s="136">
        <v>233941</v>
      </c>
      <c r="V189" s="136">
        <v>0</v>
      </c>
      <c r="W189" s="136">
        <v>0</v>
      </c>
      <c r="X189" s="135">
        <f t="shared" si="243"/>
        <v>0</v>
      </c>
      <c r="Y189" s="135">
        <v>10141097.76</v>
      </c>
      <c r="Z189" s="135">
        <v>0</v>
      </c>
      <c r="AA189" s="135">
        <v>0</v>
      </c>
      <c r="AB189" s="135">
        <f t="shared" si="244"/>
        <v>0</v>
      </c>
      <c r="AC189" s="135">
        <v>18907332.600000001</v>
      </c>
      <c r="AD189" s="135">
        <v>0</v>
      </c>
      <c r="AE189" s="135">
        <v>0</v>
      </c>
      <c r="AF189" s="135">
        <f t="shared" si="245"/>
        <v>0</v>
      </c>
      <c r="AG189" s="135">
        <v>17175810.52</v>
      </c>
      <c r="AH189" s="135">
        <v>0</v>
      </c>
      <c r="AI189" s="135">
        <v>0</v>
      </c>
      <c r="AJ189" s="135">
        <f t="shared" si="246"/>
        <v>0</v>
      </c>
      <c r="AK189" s="135">
        <v>37188456.369999997</v>
      </c>
      <c r="AL189" s="135">
        <v>0</v>
      </c>
      <c r="AM189" s="135">
        <v>0</v>
      </c>
      <c r="AN189" s="135">
        <f t="shared" si="247"/>
        <v>0</v>
      </c>
      <c r="AO189" s="135">
        <v>51141</v>
      </c>
      <c r="AP189" s="136">
        <v>0</v>
      </c>
      <c r="AQ189" s="136">
        <v>0</v>
      </c>
      <c r="AR189" s="135">
        <f t="shared" si="248"/>
        <v>0</v>
      </c>
      <c r="AS189" s="135">
        <v>22501494.489999998</v>
      </c>
      <c r="AT189" s="135"/>
      <c r="AU189" s="135"/>
      <c r="AV189" s="135"/>
      <c r="AW189" s="135"/>
      <c r="AX189" s="135"/>
      <c r="AY189" s="135"/>
      <c r="AZ189" s="135"/>
      <c r="BA189" s="135"/>
      <c r="BB189" s="135">
        <f t="shared" si="249"/>
        <v>0</v>
      </c>
      <c r="BC189" s="135"/>
      <c r="BD189" s="135"/>
      <c r="BE189" s="135">
        <f t="shared" si="250"/>
        <v>0</v>
      </c>
      <c r="BF189" s="135">
        <f t="shared" si="251"/>
        <v>0</v>
      </c>
      <c r="BG189" s="137">
        <v>192091536</v>
      </c>
      <c r="BH189" s="131">
        <f t="shared" si="199"/>
        <v>192091536</v>
      </c>
    </row>
    <row r="190" spans="1:62" ht="39" thickBot="1" x14ac:dyDescent="0.25">
      <c r="A190" s="18" t="s">
        <v>407</v>
      </c>
      <c r="B190" s="78" t="s">
        <v>408</v>
      </c>
      <c r="C190" s="26">
        <v>110</v>
      </c>
      <c r="D190" s="158" t="s">
        <v>143</v>
      </c>
      <c r="E190" s="133">
        <v>0</v>
      </c>
      <c r="F190" s="134">
        <v>0</v>
      </c>
      <c r="G190" s="135">
        <v>0</v>
      </c>
      <c r="H190" s="135">
        <v>0</v>
      </c>
      <c r="I190" s="135">
        <v>764034.74</v>
      </c>
      <c r="J190" s="135">
        <v>0</v>
      </c>
      <c r="K190" s="135">
        <v>0</v>
      </c>
      <c r="L190" s="135">
        <f t="shared" si="241"/>
        <v>0</v>
      </c>
      <c r="M190" s="135">
        <v>31374997.719999999</v>
      </c>
      <c r="N190" s="135">
        <v>0</v>
      </c>
      <c r="O190" s="135">
        <v>0</v>
      </c>
      <c r="P190" s="135">
        <v>0</v>
      </c>
      <c r="Q190" s="135">
        <v>28103915.640000001</v>
      </c>
      <c r="R190" s="136">
        <v>0</v>
      </c>
      <c r="S190" s="136">
        <v>0</v>
      </c>
      <c r="T190" s="135">
        <f t="shared" si="242"/>
        <v>0</v>
      </c>
      <c r="U190" s="136">
        <v>30027136.760000002</v>
      </c>
      <c r="V190" s="136">
        <v>0</v>
      </c>
      <c r="W190" s="136">
        <v>0</v>
      </c>
      <c r="X190" s="135">
        <f t="shared" si="243"/>
        <v>0</v>
      </c>
      <c r="Y190" s="135">
        <v>3222134.47</v>
      </c>
      <c r="Z190" s="135">
        <v>0</v>
      </c>
      <c r="AA190" s="135">
        <v>0</v>
      </c>
      <c r="AB190" s="135">
        <f t="shared" si="244"/>
        <v>0</v>
      </c>
      <c r="AC190" s="135">
        <v>54351876.969999999</v>
      </c>
      <c r="AD190" s="135">
        <v>0</v>
      </c>
      <c r="AE190" s="135">
        <v>0</v>
      </c>
      <c r="AF190" s="135">
        <f t="shared" si="245"/>
        <v>0</v>
      </c>
      <c r="AG190" s="135">
        <v>3895821.5</v>
      </c>
      <c r="AH190" s="135">
        <v>0</v>
      </c>
      <c r="AI190" s="135">
        <v>0</v>
      </c>
      <c r="AJ190" s="135">
        <f t="shared" si="246"/>
        <v>0</v>
      </c>
      <c r="AK190" s="135">
        <v>57968141.200000003</v>
      </c>
      <c r="AL190" s="135">
        <v>0</v>
      </c>
      <c r="AM190" s="135">
        <v>0</v>
      </c>
      <c r="AN190" s="135">
        <f t="shared" si="247"/>
        <v>0</v>
      </c>
      <c r="AO190" s="135">
        <v>26954789.890000001</v>
      </c>
      <c r="AP190" s="136">
        <v>0</v>
      </c>
      <c r="AQ190" s="136">
        <v>0</v>
      </c>
      <c r="AR190" s="135">
        <f t="shared" si="248"/>
        <v>0</v>
      </c>
      <c r="AS190" s="135">
        <v>31843329.489999998</v>
      </c>
      <c r="AT190" s="135"/>
      <c r="AU190" s="135"/>
      <c r="AV190" s="135"/>
      <c r="AW190" s="135"/>
      <c r="AX190" s="135"/>
      <c r="AY190" s="135"/>
      <c r="AZ190" s="135"/>
      <c r="BA190" s="135"/>
      <c r="BB190" s="135">
        <f t="shared" si="249"/>
        <v>0</v>
      </c>
      <c r="BC190" s="135"/>
      <c r="BD190" s="135"/>
      <c r="BE190" s="135">
        <f t="shared" si="250"/>
        <v>0</v>
      </c>
      <c r="BF190" s="135">
        <f t="shared" si="251"/>
        <v>0</v>
      </c>
      <c r="BG190" s="137">
        <v>361491500.48000002</v>
      </c>
      <c r="BH190" s="131">
        <f t="shared" si="199"/>
        <v>361491500.48000002</v>
      </c>
    </row>
    <row r="191" spans="1:62" ht="26.25" thickBot="1" x14ac:dyDescent="0.25">
      <c r="A191" s="18" t="s">
        <v>409</v>
      </c>
      <c r="B191" s="78" t="s">
        <v>410</v>
      </c>
      <c r="C191" s="26">
        <v>30</v>
      </c>
      <c r="D191" s="158" t="s">
        <v>173</v>
      </c>
      <c r="E191" s="133">
        <v>70941000</v>
      </c>
      <c r="F191" s="134">
        <v>0</v>
      </c>
      <c r="G191" s="135">
        <v>0</v>
      </c>
      <c r="H191" s="135">
        <v>70941000</v>
      </c>
      <c r="I191" s="135">
        <v>8047.54</v>
      </c>
      <c r="J191" s="135">
        <v>0</v>
      </c>
      <c r="K191" s="135">
        <v>0</v>
      </c>
      <c r="L191" s="135">
        <f t="shared" si="241"/>
        <v>70941000</v>
      </c>
      <c r="M191" s="135">
        <v>5183543.3499999996</v>
      </c>
      <c r="N191" s="135">
        <v>0</v>
      </c>
      <c r="O191" s="135">
        <v>0</v>
      </c>
      <c r="P191" s="135">
        <v>70941000</v>
      </c>
      <c r="Q191" s="135">
        <v>13451317.85</v>
      </c>
      <c r="R191" s="136">
        <v>0</v>
      </c>
      <c r="S191" s="136">
        <v>0</v>
      </c>
      <c r="T191" s="135">
        <f t="shared" si="242"/>
        <v>70941000</v>
      </c>
      <c r="U191" s="136">
        <v>6046201.8099999996</v>
      </c>
      <c r="V191" s="136">
        <v>0</v>
      </c>
      <c r="W191" s="136">
        <v>0</v>
      </c>
      <c r="X191" s="135">
        <f t="shared" si="243"/>
        <v>70941000</v>
      </c>
      <c r="Y191" s="135">
        <v>4013818.57</v>
      </c>
      <c r="Z191" s="135">
        <v>0</v>
      </c>
      <c r="AA191" s="135">
        <v>0</v>
      </c>
      <c r="AB191" s="135">
        <f t="shared" si="244"/>
        <v>70941000</v>
      </c>
      <c r="AC191" s="135">
        <v>12832269.76</v>
      </c>
      <c r="AD191" s="135">
        <v>0</v>
      </c>
      <c r="AE191" s="135">
        <v>0</v>
      </c>
      <c r="AF191" s="135">
        <f t="shared" si="245"/>
        <v>70941000</v>
      </c>
      <c r="AG191" s="135">
        <v>16960955.32</v>
      </c>
      <c r="AH191" s="135">
        <v>0</v>
      </c>
      <c r="AI191" s="135">
        <v>0</v>
      </c>
      <c r="AJ191" s="135">
        <f t="shared" si="246"/>
        <v>70941000</v>
      </c>
      <c r="AK191" s="135">
        <v>2783418.82</v>
      </c>
      <c r="AL191" s="135">
        <v>0</v>
      </c>
      <c r="AM191" s="135">
        <v>0</v>
      </c>
      <c r="AN191" s="135">
        <f t="shared" si="247"/>
        <v>70941000</v>
      </c>
      <c r="AO191" s="135">
        <v>13532133.27</v>
      </c>
      <c r="AP191" s="136">
        <v>0</v>
      </c>
      <c r="AQ191" s="136">
        <v>0</v>
      </c>
      <c r="AR191" s="135">
        <f t="shared" si="248"/>
        <v>70941000</v>
      </c>
      <c r="AS191" s="135">
        <v>17720771.030000001</v>
      </c>
      <c r="AT191" s="135"/>
      <c r="AU191" s="135"/>
      <c r="AV191" s="135"/>
      <c r="AW191" s="135"/>
      <c r="AX191" s="135"/>
      <c r="AY191" s="135"/>
      <c r="AZ191" s="135"/>
      <c r="BA191" s="135"/>
      <c r="BB191" s="135">
        <f t="shared" si="249"/>
        <v>0</v>
      </c>
      <c r="BC191" s="135"/>
      <c r="BD191" s="135"/>
      <c r="BE191" s="135">
        <f t="shared" si="250"/>
        <v>0</v>
      </c>
      <c r="BF191" s="135">
        <f t="shared" si="251"/>
        <v>70941000</v>
      </c>
      <c r="BG191" s="137">
        <v>108913495.51000001</v>
      </c>
      <c r="BH191" s="131">
        <f t="shared" si="199"/>
        <v>37972495.510000005</v>
      </c>
    </row>
    <row r="192" spans="1:62" ht="39" thickBot="1" x14ac:dyDescent="0.25">
      <c r="A192" s="18" t="s">
        <v>411</v>
      </c>
      <c r="B192" s="78" t="s">
        <v>412</v>
      </c>
      <c r="C192" s="26">
        <v>142</v>
      </c>
      <c r="D192" s="160" t="s">
        <v>413</v>
      </c>
      <c r="E192" s="133">
        <v>0</v>
      </c>
      <c r="F192" s="134">
        <v>0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0</v>
      </c>
      <c r="P192" s="135">
        <v>0</v>
      </c>
      <c r="Q192" s="135">
        <v>0</v>
      </c>
      <c r="R192" s="135">
        <v>0</v>
      </c>
      <c r="S192" s="135">
        <v>0</v>
      </c>
      <c r="T192" s="135">
        <v>0</v>
      </c>
      <c r="U192" s="135">
        <v>0</v>
      </c>
      <c r="V192" s="135">
        <v>0</v>
      </c>
      <c r="W192" s="135">
        <v>0</v>
      </c>
      <c r="X192" s="135">
        <v>0</v>
      </c>
      <c r="Y192" s="135">
        <v>0</v>
      </c>
      <c r="Z192" s="135">
        <v>71235356.400000006</v>
      </c>
      <c r="AA192" s="135">
        <v>0</v>
      </c>
      <c r="AB192" s="135">
        <f t="shared" si="244"/>
        <v>71235356.400000006</v>
      </c>
      <c r="AC192" s="135">
        <v>0</v>
      </c>
      <c r="AD192" s="135">
        <v>0</v>
      </c>
      <c r="AE192" s="135">
        <v>0</v>
      </c>
      <c r="AF192" s="135">
        <f t="shared" si="245"/>
        <v>71235356.400000006</v>
      </c>
      <c r="AG192" s="135">
        <v>0</v>
      </c>
      <c r="AH192" s="135">
        <v>0</v>
      </c>
      <c r="AI192" s="135">
        <v>0</v>
      </c>
      <c r="AJ192" s="135">
        <f t="shared" si="246"/>
        <v>71235356.400000006</v>
      </c>
      <c r="AK192" s="135">
        <v>0</v>
      </c>
      <c r="AL192" s="135">
        <v>0</v>
      </c>
      <c r="AM192" s="135">
        <v>0</v>
      </c>
      <c r="AN192" s="135">
        <f t="shared" si="247"/>
        <v>71235356.400000006</v>
      </c>
      <c r="AO192" s="135">
        <v>0</v>
      </c>
      <c r="AP192" s="136">
        <v>0</v>
      </c>
      <c r="AQ192" s="136">
        <v>0</v>
      </c>
      <c r="AR192" s="135">
        <f t="shared" si="248"/>
        <v>71235356.400000006</v>
      </c>
      <c r="AS192" s="135">
        <v>0</v>
      </c>
      <c r="AT192" s="135"/>
      <c r="AU192" s="135"/>
      <c r="AV192" s="135"/>
      <c r="AW192" s="135"/>
      <c r="AX192" s="135"/>
      <c r="AY192" s="135"/>
      <c r="AZ192" s="135"/>
      <c r="BA192" s="135"/>
      <c r="BB192" s="135">
        <f t="shared" si="249"/>
        <v>71235356.400000006</v>
      </c>
      <c r="BC192" s="135"/>
      <c r="BD192" s="135"/>
      <c r="BE192" s="135">
        <f t="shared" si="250"/>
        <v>0</v>
      </c>
      <c r="BF192" s="135">
        <f t="shared" si="251"/>
        <v>71235356.400000006</v>
      </c>
      <c r="BG192" s="137">
        <v>71235356.400000006</v>
      </c>
      <c r="BH192" s="131">
        <f t="shared" si="199"/>
        <v>0</v>
      </c>
    </row>
    <row r="193" spans="1:62" s="3" customFormat="1" ht="32.25" thickBot="1" x14ac:dyDescent="0.3">
      <c r="A193" s="20" t="s">
        <v>414</v>
      </c>
      <c r="B193" s="76" t="s">
        <v>415</v>
      </c>
      <c r="C193" s="7"/>
      <c r="D193" s="159"/>
      <c r="E193" s="132">
        <f t="shared" ref="E193:AJ193" si="252">E194+E209</f>
        <v>189354330000</v>
      </c>
      <c r="F193" s="128">
        <f t="shared" si="252"/>
        <v>0</v>
      </c>
      <c r="G193" s="129">
        <f t="shared" si="252"/>
        <v>0</v>
      </c>
      <c r="H193" s="129">
        <f t="shared" si="252"/>
        <v>189354330000</v>
      </c>
      <c r="I193" s="129">
        <f t="shared" si="252"/>
        <v>17407523213.970001</v>
      </c>
      <c r="J193" s="129">
        <f t="shared" si="252"/>
        <v>0</v>
      </c>
      <c r="K193" s="129">
        <f t="shared" si="252"/>
        <v>0</v>
      </c>
      <c r="L193" s="129">
        <f t="shared" si="252"/>
        <v>189354330000</v>
      </c>
      <c r="M193" s="129">
        <f t="shared" si="252"/>
        <v>19212581231.880001</v>
      </c>
      <c r="N193" s="129">
        <f t="shared" si="252"/>
        <v>0</v>
      </c>
      <c r="O193" s="129">
        <f t="shared" si="252"/>
        <v>0</v>
      </c>
      <c r="P193" s="129">
        <f t="shared" si="252"/>
        <v>189354330000</v>
      </c>
      <c r="Q193" s="129">
        <f t="shared" si="252"/>
        <v>13972735373.92</v>
      </c>
      <c r="R193" s="129">
        <f t="shared" si="252"/>
        <v>13849277581</v>
      </c>
      <c r="S193" s="129">
        <f t="shared" si="252"/>
        <v>0</v>
      </c>
      <c r="T193" s="129">
        <f t="shared" si="252"/>
        <v>203203607581</v>
      </c>
      <c r="U193" s="129">
        <f t="shared" si="252"/>
        <v>19134664656.419998</v>
      </c>
      <c r="V193" s="129">
        <f t="shared" si="252"/>
        <v>15464893107.4</v>
      </c>
      <c r="W193" s="129">
        <f t="shared" si="252"/>
        <v>0</v>
      </c>
      <c r="X193" s="129">
        <f t="shared" si="252"/>
        <v>218668500688.39999</v>
      </c>
      <c r="Y193" s="129">
        <f t="shared" si="252"/>
        <v>17519702705.209999</v>
      </c>
      <c r="Z193" s="129">
        <f t="shared" si="252"/>
        <v>0</v>
      </c>
      <c r="AA193" s="129">
        <f t="shared" si="252"/>
        <v>0</v>
      </c>
      <c r="AB193" s="129">
        <f t="shared" si="252"/>
        <v>218668500688.39999</v>
      </c>
      <c r="AC193" s="129">
        <f t="shared" si="252"/>
        <v>16545430619.439999</v>
      </c>
      <c r="AD193" s="129">
        <f t="shared" si="252"/>
        <v>0</v>
      </c>
      <c r="AE193" s="129">
        <f t="shared" si="252"/>
        <v>0</v>
      </c>
      <c r="AF193" s="129">
        <f t="shared" si="252"/>
        <v>218668500688.39999</v>
      </c>
      <c r="AG193" s="129">
        <f t="shared" si="252"/>
        <v>17008176995.24</v>
      </c>
      <c r="AH193" s="129">
        <f t="shared" si="252"/>
        <v>0</v>
      </c>
      <c r="AI193" s="129">
        <f t="shared" si="252"/>
        <v>0</v>
      </c>
      <c r="AJ193" s="129">
        <f t="shared" si="252"/>
        <v>218668500688.39999</v>
      </c>
      <c r="AK193" s="129">
        <f t="shared" ref="AK193:BG193" si="253">AK194+AK209</f>
        <v>16945526075.66</v>
      </c>
      <c r="AL193" s="129">
        <f t="shared" si="253"/>
        <v>0</v>
      </c>
      <c r="AM193" s="129">
        <f t="shared" si="253"/>
        <v>0</v>
      </c>
      <c r="AN193" s="129">
        <f t="shared" si="253"/>
        <v>218668500688.39999</v>
      </c>
      <c r="AO193" s="129">
        <f t="shared" si="253"/>
        <v>27805703676.659996</v>
      </c>
      <c r="AP193" s="129">
        <f t="shared" si="253"/>
        <v>0</v>
      </c>
      <c r="AQ193" s="129">
        <f t="shared" si="253"/>
        <v>0</v>
      </c>
      <c r="AR193" s="129">
        <f t="shared" si="253"/>
        <v>218668500688.39999</v>
      </c>
      <c r="AS193" s="129">
        <f t="shared" si="253"/>
        <v>16964183560.789999</v>
      </c>
      <c r="AT193" s="129">
        <f t="shared" si="253"/>
        <v>0</v>
      </c>
      <c r="AU193" s="129">
        <f t="shared" si="253"/>
        <v>0</v>
      </c>
      <c r="AV193" s="129">
        <f t="shared" si="253"/>
        <v>0</v>
      </c>
      <c r="AW193" s="129">
        <f t="shared" si="253"/>
        <v>0</v>
      </c>
      <c r="AX193" s="129">
        <f t="shared" si="253"/>
        <v>0</v>
      </c>
      <c r="AY193" s="129">
        <f t="shared" si="253"/>
        <v>0</v>
      </c>
      <c r="AZ193" s="129">
        <f t="shared" si="253"/>
        <v>0</v>
      </c>
      <c r="BA193" s="129">
        <f t="shared" si="253"/>
        <v>0</v>
      </c>
      <c r="BB193" s="129">
        <f t="shared" si="253"/>
        <v>41334809169.400002</v>
      </c>
      <c r="BC193" s="129">
        <f>41334809169.4-BB193</f>
        <v>0</v>
      </c>
      <c r="BD193" s="129"/>
      <c r="BE193" s="129">
        <f t="shared" si="253"/>
        <v>0</v>
      </c>
      <c r="BF193" s="129">
        <f t="shared" ref="BF193:BF202" si="254">+E193+BB193-BE193</f>
        <v>230689139169.39999</v>
      </c>
      <c r="BG193" s="130">
        <f t="shared" si="253"/>
        <v>231543583853.87</v>
      </c>
      <c r="BH193" s="98">
        <f t="shared" si="199"/>
        <v>854444684.47000122</v>
      </c>
      <c r="BI193" s="5"/>
      <c r="BJ193" s="5"/>
    </row>
    <row r="194" spans="1:62" s="3" customFormat="1" ht="26.25" thickBot="1" x14ac:dyDescent="0.3">
      <c r="A194" s="8" t="s">
        <v>416</v>
      </c>
      <c r="B194" s="77" t="s">
        <v>417</v>
      </c>
      <c r="C194" s="7"/>
      <c r="D194" s="159"/>
      <c r="E194" s="132">
        <f>E195</f>
        <v>189354330000</v>
      </c>
      <c r="F194" s="128">
        <f t="shared" ref="F194:BG194" si="255">F195</f>
        <v>0</v>
      </c>
      <c r="G194" s="129">
        <f t="shared" si="255"/>
        <v>0</v>
      </c>
      <c r="H194" s="129">
        <f t="shared" si="255"/>
        <v>189354330000</v>
      </c>
      <c r="I194" s="129">
        <f t="shared" si="255"/>
        <v>17354917302</v>
      </c>
      <c r="J194" s="129">
        <f t="shared" si="255"/>
        <v>0</v>
      </c>
      <c r="K194" s="129">
        <f t="shared" si="255"/>
        <v>0</v>
      </c>
      <c r="L194" s="129">
        <f t="shared" si="255"/>
        <v>189354330000</v>
      </c>
      <c r="M194" s="129">
        <f t="shared" si="255"/>
        <v>19163053520</v>
      </c>
      <c r="N194" s="129">
        <f t="shared" si="255"/>
        <v>0</v>
      </c>
      <c r="O194" s="129">
        <f t="shared" si="255"/>
        <v>0</v>
      </c>
      <c r="P194" s="129">
        <f t="shared" si="255"/>
        <v>189354330000</v>
      </c>
      <c r="Q194" s="129">
        <f t="shared" si="255"/>
        <v>13912970580</v>
      </c>
      <c r="R194" s="129">
        <f t="shared" si="255"/>
        <v>13849277581</v>
      </c>
      <c r="S194" s="129">
        <f t="shared" si="255"/>
        <v>0</v>
      </c>
      <c r="T194" s="129">
        <f t="shared" si="255"/>
        <v>203203607581</v>
      </c>
      <c r="U194" s="129">
        <f t="shared" si="255"/>
        <v>19076235753</v>
      </c>
      <c r="V194" s="129">
        <f t="shared" si="255"/>
        <v>1686195887</v>
      </c>
      <c r="W194" s="129">
        <f t="shared" si="255"/>
        <v>0</v>
      </c>
      <c r="X194" s="129">
        <f t="shared" si="255"/>
        <v>204889803468</v>
      </c>
      <c r="Y194" s="129">
        <f t="shared" si="255"/>
        <v>16497523013</v>
      </c>
      <c r="Z194" s="129">
        <f t="shared" si="255"/>
        <v>0</v>
      </c>
      <c r="AA194" s="129">
        <f t="shared" si="255"/>
        <v>0</v>
      </c>
      <c r="AB194" s="129">
        <f t="shared" si="255"/>
        <v>204889803468</v>
      </c>
      <c r="AC194" s="129">
        <f t="shared" si="255"/>
        <v>16489718989.799999</v>
      </c>
      <c r="AD194" s="129">
        <f t="shared" si="255"/>
        <v>0</v>
      </c>
      <c r="AE194" s="129">
        <f t="shared" si="255"/>
        <v>0</v>
      </c>
      <c r="AF194" s="129">
        <f t="shared" si="255"/>
        <v>204889803468</v>
      </c>
      <c r="AG194" s="129">
        <f t="shared" si="255"/>
        <v>16948072049.799999</v>
      </c>
      <c r="AH194" s="129">
        <f t="shared" si="255"/>
        <v>0</v>
      </c>
      <c r="AI194" s="129">
        <f t="shared" si="255"/>
        <v>0</v>
      </c>
      <c r="AJ194" s="129">
        <f t="shared" si="255"/>
        <v>204889803468</v>
      </c>
      <c r="AK194" s="129">
        <f t="shared" si="255"/>
        <v>16880498879.799999</v>
      </c>
      <c r="AL194" s="129">
        <f t="shared" si="255"/>
        <v>0</v>
      </c>
      <c r="AM194" s="129">
        <f t="shared" si="255"/>
        <v>0</v>
      </c>
      <c r="AN194" s="129">
        <f t="shared" si="255"/>
        <v>204889803468</v>
      </c>
      <c r="AO194" s="129">
        <f t="shared" si="255"/>
        <v>16488238208.799999</v>
      </c>
      <c r="AP194" s="129">
        <f t="shared" si="255"/>
        <v>0</v>
      </c>
      <c r="AQ194" s="129">
        <f t="shared" si="255"/>
        <v>0</v>
      </c>
      <c r="AR194" s="129">
        <f t="shared" si="255"/>
        <v>204889803468</v>
      </c>
      <c r="AS194" s="129">
        <f t="shared" si="255"/>
        <v>16886341690.799999</v>
      </c>
      <c r="AT194" s="129">
        <f t="shared" si="255"/>
        <v>0</v>
      </c>
      <c r="AU194" s="129">
        <f t="shared" si="255"/>
        <v>0</v>
      </c>
      <c r="AV194" s="129">
        <f t="shared" si="255"/>
        <v>0</v>
      </c>
      <c r="AW194" s="129">
        <f t="shared" si="255"/>
        <v>0</v>
      </c>
      <c r="AX194" s="129">
        <f t="shared" si="255"/>
        <v>0</v>
      </c>
      <c r="AY194" s="129">
        <f t="shared" si="255"/>
        <v>0</v>
      </c>
      <c r="AZ194" s="129">
        <f t="shared" si="255"/>
        <v>0</v>
      </c>
      <c r="BA194" s="129">
        <f t="shared" si="255"/>
        <v>0</v>
      </c>
      <c r="BB194" s="129">
        <f t="shared" si="255"/>
        <v>27556111949</v>
      </c>
      <c r="BC194" s="129"/>
      <c r="BD194" s="129"/>
      <c r="BE194" s="129">
        <f t="shared" si="255"/>
        <v>0</v>
      </c>
      <c r="BF194" s="129">
        <f t="shared" si="254"/>
        <v>216910441949</v>
      </c>
      <c r="BG194" s="130">
        <f t="shared" si="255"/>
        <v>217009765134</v>
      </c>
      <c r="BH194" s="98">
        <f t="shared" si="199"/>
        <v>99323185</v>
      </c>
      <c r="BI194" s="5"/>
      <c r="BJ194" s="5"/>
    </row>
    <row r="195" spans="1:62" s="3" customFormat="1" ht="26.25" thickBot="1" x14ac:dyDescent="0.3">
      <c r="A195" s="8" t="s">
        <v>418</v>
      </c>
      <c r="B195" s="77" t="s">
        <v>419</v>
      </c>
      <c r="C195" s="7"/>
      <c r="D195" s="159"/>
      <c r="E195" s="132">
        <f>E196+E206</f>
        <v>189354330000</v>
      </c>
      <c r="F195" s="128">
        <f t="shared" ref="F195:U195" si="256">F196+F206</f>
        <v>0</v>
      </c>
      <c r="G195" s="129">
        <f t="shared" si="256"/>
        <v>0</v>
      </c>
      <c r="H195" s="129">
        <f t="shared" si="256"/>
        <v>189354330000</v>
      </c>
      <c r="I195" s="129">
        <f t="shared" si="256"/>
        <v>17354917302</v>
      </c>
      <c r="J195" s="129">
        <f t="shared" si="256"/>
        <v>0</v>
      </c>
      <c r="K195" s="129">
        <f t="shared" si="256"/>
        <v>0</v>
      </c>
      <c r="L195" s="129">
        <f t="shared" si="256"/>
        <v>189354330000</v>
      </c>
      <c r="M195" s="129">
        <f t="shared" si="256"/>
        <v>19163053520</v>
      </c>
      <c r="N195" s="129">
        <f t="shared" si="256"/>
        <v>0</v>
      </c>
      <c r="O195" s="129">
        <f t="shared" si="256"/>
        <v>0</v>
      </c>
      <c r="P195" s="129">
        <f t="shared" si="256"/>
        <v>189354330000</v>
      </c>
      <c r="Q195" s="129">
        <f t="shared" si="256"/>
        <v>13912970580</v>
      </c>
      <c r="R195" s="129">
        <f t="shared" si="256"/>
        <v>13849277581</v>
      </c>
      <c r="S195" s="129">
        <f t="shared" si="256"/>
        <v>0</v>
      </c>
      <c r="T195" s="129">
        <f t="shared" si="256"/>
        <v>203203607581</v>
      </c>
      <c r="U195" s="129">
        <f t="shared" si="256"/>
        <v>19076235753</v>
      </c>
      <c r="V195" s="129">
        <f t="shared" ref="V195:AW195" si="257">V196+V206</f>
        <v>1686195887</v>
      </c>
      <c r="W195" s="129">
        <f t="shared" si="257"/>
        <v>0</v>
      </c>
      <c r="X195" s="129">
        <f t="shared" si="257"/>
        <v>204889803468</v>
      </c>
      <c r="Y195" s="129">
        <f t="shared" si="257"/>
        <v>16497523013</v>
      </c>
      <c r="Z195" s="129">
        <f t="shared" si="257"/>
        <v>0</v>
      </c>
      <c r="AA195" s="129">
        <f t="shared" si="257"/>
        <v>0</v>
      </c>
      <c r="AB195" s="129">
        <f t="shared" si="257"/>
        <v>204889803468</v>
      </c>
      <c r="AC195" s="129">
        <f t="shared" si="257"/>
        <v>16489718989.799999</v>
      </c>
      <c r="AD195" s="129">
        <f t="shared" si="257"/>
        <v>0</v>
      </c>
      <c r="AE195" s="129">
        <f t="shared" si="257"/>
        <v>0</v>
      </c>
      <c r="AF195" s="129">
        <f t="shared" si="257"/>
        <v>204889803468</v>
      </c>
      <c r="AG195" s="129">
        <f t="shared" si="257"/>
        <v>16948072049.799999</v>
      </c>
      <c r="AH195" s="129">
        <f t="shared" si="257"/>
        <v>0</v>
      </c>
      <c r="AI195" s="129">
        <f t="shared" si="257"/>
        <v>0</v>
      </c>
      <c r="AJ195" s="129">
        <f t="shared" si="257"/>
        <v>204889803468</v>
      </c>
      <c r="AK195" s="129">
        <f t="shared" ref="AK195:AT195" si="258">AK196+AK206</f>
        <v>16880498879.799999</v>
      </c>
      <c r="AL195" s="129">
        <f t="shared" si="258"/>
        <v>0</v>
      </c>
      <c r="AM195" s="129">
        <f t="shared" si="258"/>
        <v>0</v>
      </c>
      <c r="AN195" s="129">
        <f t="shared" si="258"/>
        <v>204889803468</v>
      </c>
      <c r="AO195" s="129">
        <f t="shared" si="258"/>
        <v>16488238208.799999</v>
      </c>
      <c r="AP195" s="129">
        <f t="shared" si="258"/>
        <v>0</v>
      </c>
      <c r="AQ195" s="129">
        <f t="shared" si="258"/>
        <v>0</v>
      </c>
      <c r="AR195" s="129">
        <f t="shared" si="258"/>
        <v>204889803468</v>
      </c>
      <c r="AS195" s="129">
        <f t="shared" si="258"/>
        <v>16886341690.799999</v>
      </c>
      <c r="AT195" s="129">
        <f t="shared" si="258"/>
        <v>0</v>
      </c>
      <c r="AU195" s="129">
        <f t="shared" si="257"/>
        <v>0</v>
      </c>
      <c r="AV195" s="129">
        <f t="shared" si="257"/>
        <v>0</v>
      </c>
      <c r="AW195" s="129">
        <f t="shared" si="257"/>
        <v>0</v>
      </c>
      <c r="AX195" s="129">
        <f t="shared" ref="AX195:BG195" si="259">AX196+AX206</f>
        <v>0</v>
      </c>
      <c r="AY195" s="129">
        <f t="shared" si="259"/>
        <v>0</v>
      </c>
      <c r="AZ195" s="129">
        <f t="shared" si="259"/>
        <v>0</v>
      </c>
      <c r="BA195" s="129">
        <f t="shared" si="259"/>
        <v>0</v>
      </c>
      <c r="BB195" s="129">
        <f t="shared" si="259"/>
        <v>27556111949</v>
      </c>
      <c r="BC195" s="129"/>
      <c r="BD195" s="129"/>
      <c r="BE195" s="129">
        <f t="shared" si="259"/>
        <v>0</v>
      </c>
      <c r="BF195" s="129">
        <f t="shared" si="254"/>
        <v>216910441949</v>
      </c>
      <c r="BG195" s="130">
        <f t="shared" si="259"/>
        <v>217009765134</v>
      </c>
      <c r="BH195" s="98">
        <f t="shared" si="199"/>
        <v>99323185</v>
      </c>
      <c r="BI195" s="5"/>
      <c r="BJ195" s="5"/>
    </row>
    <row r="196" spans="1:62" s="3" customFormat="1" ht="15.75" thickBot="1" x14ac:dyDescent="0.3">
      <c r="A196" s="8" t="s">
        <v>420</v>
      </c>
      <c r="B196" s="77" t="s">
        <v>136</v>
      </c>
      <c r="C196" s="7"/>
      <c r="D196" s="159"/>
      <c r="E196" s="132">
        <f t="shared" ref="E196:E201" si="260">E197</f>
        <v>189354330000</v>
      </c>
      <c r="F196" s="128">
        <f t="shared" ref="F196:F201" si="261">F197</f>
        <v>0</v>
      </c>
      <c r="G196" s="129">
        <f t="shared" ref="G196:G201" si="262">G197</f>
        <v>0</v>
      </c>
      <c r="H196" s="129">
        <f t="shared" ref="H196:H201" si="263">H197</f>
        <v>189354330000</v>
      </c>
      <c r="I196" s="129">
        <f t="shared" ref="I196:I201" si="264">I197</f>
        <v>17342477306</v>
      </c>
      <c r="J196" s="129">
        <f t="shared" ref="J196:J201" si="265">J197</f>
        <v>0</v>
      </c>
      <c r="K196" s="129">
        <f t="shared" ref="K196:K201" si="266">K197</f>
        <v>0</v>
      </c>
      <c r="L196" s="129">
        <f t="shared" ref="L196:L201" si="267">L197</f>
        <v>189354330000</v>
      </c>
      <c r="M196" s="129">
        <f t="shared" ref="M196:M201" si="268">M197</f>
        <v>19162103365</v>
      </c>
      <c r="N196" s="129">
        <f t="shared" ref="N196:N201" si="269">N197</f>
        <v>0</v>
      </c>
      <c r="O196" s="129">
        <f t="shared" ref="O196:O201" si="270">O197</f>
        <v>0</v>
      </c>
      <c r="P196" s="129">
        <f t="shared" ref="P196:P201" si="271">P197</f>
        <v>189354330000</v>
      </c>
      <c r="Q196" s="129">
        <f t="shared" ref="Q196:AW201" si="272">Q197</f>
        <v>13898786683</v>
      </c>
      <c r="R196" s="129">
        <f t="shared" si="272"/>
        <v>13849277581</v>
      </c>
      <c r="S196" s="129">
        <f t="shared" si="272"/>
        <v>0</v>
      </c>
      <c r="T196" s="129">
        <f t="shared" si="272"/>
        <v>203203607581</v>
      </c>
      <c r="U196" s="129">
        <f t="shared" si="272"/>
        <v>19074586683</v>
      </c>
      <c r="V196" s="129">
        <f t="shared" si="272"/>
        <v>1686195887</v>
      </c>
      <c r="W196" s="129">
        <f t="shared" si="272"/>
        <v>0</v>
      </c>
      <c r="X196" s="129">
        <f t="shared" si="272"/>
        <v>204889803468</v>
      </c>
      <c r="Y196" s="129">
        <f t="shared" si="272"/>
        <v>16486686683</v>
      </c>
      <c r="Z196" s="129">
        <f t="shared" si="272"/>
        <v>0</v>
      </c>
      <c r="AA196" s="129">
        <f t="shared" si="272"/>
        <v>0</v>
      </c>
      <c r="AB196" s="129">
        <f t="shared" si="272"/>
        <v>204889803468</v>
      </c>
      <c r="AC196" s="129">
        <f t="shared" si="272"/>
        <v>16486712183</v>
      </c>
      <c r="AD196" s="129">
        <f t="shared" si="272"/>
        <v>0</v>
      </c>
      <c r="AE196" s="129">
        <f t="shared" si="272"/>
        <v>0</v>
      </c>
      <c r="AF196" s="129">
        <f t="shared" si="272"/>
        <v>204889803468</v>
      </c>
      <c r="AG196" s="129">
        <f t="shared" si="272"/>
        <v>16938942183</v>
      </c>
      <c r="AH196" s="129">
        <f t="shared" si="272"/>
        <v>0</v>
      </c>
      <c r="AI196" s="129">
        <f t="shared" si="272"/>
        <v>0</v>
      </c>
      <c r="AJ196" s="129">
        <f t="shared" si="272"/>
        <v>204889803468</v>
      </c>
      <c r="AK196" s="129">
        <f t="shared" si="272"/>
        <v>16868124153</v>
      </c>
      <c r="AL196" s="129">
        <f t="shared" si="272"/>
        <v>0</v>
      </c>
      <c r="AM196" s="129">
        <f t="shared" si="272"/>
        <v>0</v>
      </c>
      <c r="AN196" s="129">
        <f t="shared" si="272"/>
        <v>204889803468</v>
      </c>
      <c r="AO196" s="129">
        <f t="shared" si="272"/>
        <v>16486712183</v>
      </c>
      <c r="AP196" s="129">
        <f t="shared" si="272"/>
        <v>0</v>
      </c>
      <c r="AQ196" s="129">
        <f t="shared" si="272"/>
        <v>0</v>
      </c>
      <c r="AR196" s="129">
        <f t="shared" si="272"/>
        <v>204889803468</v>
      </c>
      <c r="AS196" s="129">
        <f t="shared" si="272"/>
        <v>16879682092</v>
      </c>
      <c r="AT196" s="129">
        <f t="shared" si="272"/>
        <v>0</v>
      </c>
      <c r="AU196" s="129">
        <f t="shared" si="272"/>
        <v>0</v>
      </c>
      <c r="AV196" s="129">
        <f t="shared" si="272"/>
        <v>0</v>
      </c>
      <c r="AW196" s="129">
        <f t="shared" si="272"/>
        <v>0</v>
      </c>
      <c r="AX196" s="129">
        <f t="shared" ref="AX196:BG201" si="273">AX197</f>
        <v>0</v>
      </c>
      <c r="AY196" s="129">
        <f t="shared" si="273"/>
        <v>0</v>
      </c>
      <c r="AZ196" s="129">
        <f t="shared" si="273"/>
        <v>0</v>
      </c>
      <c r="BA196" s="129">
        <f t="shared" si="273"/>
        <v>0</v>
      </c>
      <c r="BB196" s="129">
        <f t="shared" si="273"/>
        <v>27556111949</v>
      </c>
      <c r="BC196" s="129"/>
      <c r="BD196" s="129"/>
      <c r="BE196" s="129">
        <f t="shared" si="273"/>
        <v>0</v>
      </c>
      <c r="BF196" s="129">
        <f t="shared" si="254"/>
        <v>216910441949</v>
      </c>
      <c r="BG196" s="130">
        <f t="shared" si="273"/>
        <v>216910441949</v>
      </c>
      <c r="BH196" s="98">
        <f t="shared" si="199"/>
        <v>0</v>
      </c>
      <c r="BI196" s="5"/>
      <c r="BJ196" s="5"/>
    </row>
    <row r="197" spans="1:62" s="3" customFormat="1" ht="15.75" thickBot="1" x14ac:dyDescent="0.3">
      <c r="A197" s="8" t="s">
        <v>421</v>
      </c>
      <c r="B197" s="77" t="s">
        <v>422</v>
      </c>
      <c r="C197" s="7"/>
      <c r="D197" s="159"/>
      <c r="E197" s="132">
        <f t="shared" si="260"/>
        <v>189354330000</v>
      </c>
      <c r="F197" s="128">
        <f t="shared" si="261"/>
        <v>0</v>
      </c>
      <c r="G197" s="129">
        <f t="shared" si="262"/>
        <v>0</v>
      </c>
      <c r="H197" s="129">
        <f t="shared" si="263"/>
        <v>189354330000</v>
      </c>
      <c r="I197" s="129">
        <f t="shared" si="264"/>
        <v>17342477306</v>
      </c>
      <c r="J197" s="129">
        <f t="shared" si="265"/>
        <v>0</v>
      </c>
      <c r="K197" s="129">
        <f t="shared" si="266"/>
        <v>0</v>
      </c>
      <c r="L197" s="129">
        <f t="shared" si="267"/>
        <v>189354330000</v>
      </c>
      <c r="M197" s="129">
        <f t="shared" si="268"/>
        <v>19162103365</v>
      </c>
      <c r="N197" s="129">
        <f t="shared" si="269"/>
        <v>0</v>
      </c>
      <c r="O197" s="129">
        <f t="shared" si="270"/>
        <v>0</v>
      </c>
      <c r="P197" s="129">
        <f t="shared" si="271"/>
        <v>189354330000</v>
      </c>
      <c r="Q197" s="129">
        <f t="shared" ref="Q197:AF197" si="274">Q198</f>
        <v>13898786683</v>
      </c>
      <c r="R197" s="129">
        <f t="shared" si="274"/>
        <v>13849277581</v>
      </c>
      <c r="S197" s="129">
        <f t="shared" si="274"/>
        <v>0</v>
      </c>
      <c r="T197" s="129">
        <f t="shared" si="274"/>
        <v>203203607581</v>
      </c>
      <c r="U197" s="129">
        <f t="shared" si="274"/>
        <v>19074586683</v>
      </c>
      <c r="V197" s="129">
        <f t="shared" si="274"/>
        <v>1686195887</v>
      </c>
      <c r="W197" s="129">
        <f t="shared" si="274"/>
        <v>0</v>
      </c>
      <c r="X197" s="129">
        <f t="shared" si="274"/>
        <v>204889803468</v>
      </c>
      <c r="Y197" s="129">
        <f t="shared" si="274"/>
        <v>16486686683</v>
      </c>
      <c r="Z197" s="129">
        <f t="shared" si="274"/>
        <v>0</v>
      </c>
      <c r="AA197" s="129">
        <f t="shared" si="274"/>
        <v>0</v>
      </c>
      <c r="AB197" s="129">
        <f t="shared" si="274"/>
        <v>204889803468</v>
      </c>
      <c r="AC197" s="129">
        <f t="shared" si="274"/>
        <v>16486712183</v>
      </c>
      <c r="AD197" s="129">
        <f t="shared" si="274"/>
        <v>0</v>
      </c>
      <c r="AE197" s="129">
        <f t="shared" si="274"/>
        <v>0</v>
      </c>
      <c r="AF197" s="129">
        <f t="shared" si="274"/>
        <v>204889803468</v>
      </c>
      <c r="AG197" s="129">
        <f t="shared" si="272"/>
        <v>16938942183</v>
      </c>
      <c r="AH197" s="129">
        <f t="shared" si="272"/>
        <v>0</v>
      </c>
      <c r="AI197" s="129">
        <f t="shared" si="272"/>
        <v>0</v>
      </c>
      <c r="AJ197" s="129">
        <f t="shared" si="272"/>
        <v>204889803468</v>
      </c>
      <c r="AK197" s="129">
        <f t="shared" si="272"/>
        <v>16868124153</v>
      </c>
      <c r="AL197" s="129">
        <f t="shared" si="272"/>
        <v>0</v>
      </c>
      <c r="AM197" s="129">
        <f t="shared" si="272"/>
        <v>0</v>
      </c>
      <c r="AN197" s="129">
        <f t="shared" si="272"/>
        <v>204889803468</v>
      </c>
      <c r="AO197" s="129">
        <f t="shared" si="272"/>
        <v>16486712183</v>
      </c>
      <c r="AP197" s="129">
        <f t="shared" si="272"/>
        <v>0</v>
      </c>
      <c r="AQ197" s="129">
        <f t="shared" si="272"/>
        <v>0</v>
      </c>
      <c r="AR197" s="129">
        <f t="shared" si="272"/>
        <v>204889803468</v>
      </c>
      <c r="AS197" s="129">
        <f t="shared" si="272"/>
        <v>16879682092</v>
      </c>
      <c r="AT197" s="129">
        <f t="shared" si="272"/>
        <v>0</v>
      </c>
      <c r="AU197" s="129">
        <f t="shared" si="272"/>
        <v>0</v>
      </c>
      <c r="AV197" s="129">
        <f t="shared" si="272"/>
        <v>0</v>
      </c>
      <c r="AW197" s="129">
        <f t="shared" si="272"/>
        <v>0</v>
      </c>
      <c r="AX197" s="129">
        <f t="shared" si="273"/>
        <v>0</v>
      </c>
      <c r="AY197" s="129">
        <f t="shared" si="273"/>
        <v>0</v>
      </c>
      <c r="AZ197" s="129">
        <f t="shared" si="273"/>
        <v>0</v>
      </c>
      <c r="BA197" s="129">
        <f t="shared" si="273"/>
        <v>0</v>
      </c>
      <c r="BB197" s="129">
        <f t="shared" si="273"/>
        <v>27556111949</v>
      </c>
      <c r="BC197" s="129"/>
      <c r="BD197" s="129"/>
      <c r="BE197" s="129">
        <f t="shared" si="273"/>
        <v>0</v>
      </c>
      <c r="BF197" s="129">
        <f t="shared" si="254"/>
        <v>216910441949</v>
      </c>
      <c r="BG197" s="130">
        <f t="shared" si="273"/>
        <v>216910441949</v>
      </c>
      <c r="BH197" s="98">
        <f t="shared" si="199"/>
        <v>0</v>
      </c>
      <c r="BI197" s="5"/>
      <c r="BJ197" s="5"/>
    </row>
    <row r="198" spans="1:62" s="3" customFormat="1" ht="15.75" thickBot="1" x14ac:dyDescent="0.3">
      <c r="A198" s="8" t="s">
        <v>423</v>
      </c>
      <c r="B198" s="77" t="s">
        <v>140</v>
      </c>
      <c r="C198" s="7"/>
      <c r="D198" s="159"/>
      <c r="E198" s="132">
        <f t="shared" si="260"/>
        <v>189354330000</v>
      </c>
      <c r="F198" s="128">
        <f t="shared" si="261"/>
        <v>0</v>
      </c>
      <c r="G198" s="129">
        <f t="shared" si="262"/>
        <v>0</v>
      </c>
      <c r="H198" s="129">
        <f t="shared" si="263"/>
        <v>189354330000</v>
      </c>
      <c r="I198" s="129">
        <f t="shared" si="264"/>
        <v>17342477306</v>
      </c>
      <c r="J198" s="129">
        <f t="shared" si="265"/>
        <v>0</v>
      </c>
      <c r="K198" s="129">
        <f t="shared" si="266"/>
        <v>0</v>
      </c>
      <c r="L198" s="129">
        <f t="shared" si="267"/>
        <v>189354330000</v>
      </c>
      <c r="M198" s="129">
        <f t="shared" si="268"/>
        <v>19162103365</v>
      </c>
      <c r="N198" s="129">
        <f t="shared" si="269"/>
        <v>0</v>
      </c>
      <c r="O198" s="129">
        <f t="shared" si="270"/>
        <v>0</v>
      </c>
      <c r="P198" s="129">
        <f t="shared" si="271"/>
        <v>189354330000</v>
      </c>
      <c r="Q198" s="129">
        <f t="shared" ref="Q198:U201" si="275">Q199</f>
        <v>13898786683</v>
      </c>
      <c r="R198" s="129">
        <f t="shared" si="275"/>
        <v>13849277581</v>
      </c>
      <c r="S198" s="129">
        <f t="shared" si="275"/>
        <v>0</v>
      </c>
      <c r="T198" s="129">
        <f t="shared" si="275"/>
        <v>203203607581</v>
      </c>
      <c r="U198" s="129">
        <f t="shared" si="275"/>
        <v>19074586683</v>
      </c>
      <c r="V198" s="129">
        <f t="shared" si="272"/>
        <v>1686195887</v>
      </c>
      <c r="W198" s="129">
        <f t="shared" si="272"/>
        <v>0</v>
      </c>
      <c r="X198" s="129">
        <f t="shared" si="272"/>
        <v>204889803468</v>
      </c>
      <c r="Y198" s="129">
        <f t="shared" si="272"/>
        <v>16486686683</v>
      </c>
      <c r="Z198" s="129">
        <f t="shared" si="272"/>
        <v>0</v>
      </c>
      <c r="AA198" s="129">
        <f t="shared" si="272"/>
        <v>0</v>
      </c>
      <c r="AB198" s="129">
        <f t="shared" si="272"/>
        <v>204889803468</v>
      </c>
      <c r="AC198" s="129">
        <f t="shared" si="272"/>
        <v>16486712183</v>
      </c>
      <c r="AD198" s="129">
        <f t="shared" si="272"/>
        <v>0</v>
      </c>
      <c r="AE198" s="129">
        <f t="shared" si="272"/>
        <v>0</v>
      </c>
      <c r="AF198" s="129">
        <f t="shared" si="272"/>
        <v>204889803468</v>
      </c>
      <c r="AG198" s="129">
        <f t="shared" si="272"/>
        <v>16938942183</v>
      </c>
      <c r="AH198" s="129">
        <f t="shared" si="272"/>
        <v>0</v>
      </c>
      <c r="AI198" s="129">
        <f t="shared" si="272"/>
        <v>0</v>
      </c>
      <c r="AJ198" s="129">
        <f t="shared" si="272"/>
        <v>204889803468</v>
      </c>
      <c r="AK198" s="129">
        <f t="shared" si="272"/>
        <v>16868124153</v>
      </c>
      <c r="AL198" s="129">
        <f t="shared" si="272"/>
        <v>0</v>
      </c>
      <c r="AM198" s="129">
        <f t="shared" si="272"/>
        <v>0</v>
      </c>
      <c r="AN198" s="129">
        <f t="shared" si="272"/>
        <v>204889803468</v>
      </c>
      <c r="AO198" s="129">
        <f t="shared" si="272"/>
        <v>16486712183</v>
      </c>
      <c r="AP198" s="129">
        <f t="shared" si="272"/>
        <v>0</v>
      </c>
      <c r="AQ198" s="129">
        <f t="shared" si="272"/>
        <v>0</v>
      </c>
      <c r="AR198" s="129">
        <f t="shared" si="272"/>
        <v>204889803468</v>
      </c>
      <c r="AS198" s="129">
        <f t="shared" si="272"/>
        <v>16879682092</v>
      </c>
      <c r="AT198" s="129">
        <f t="shared" si="272"/>
        <v>0</v>
      </c>
      <c r="AU198" s="129">
        <f t="shared" si="272"/>
        <v>0</v>
      </c>
      <c r="AV198" s="129">
        <f t="shared" si="272"/>
        <v>0</v>
      </c>
      <c r="AW198" s="129">
        <f t="shared" si="272"/>
        <v>0</v>
      </c>
      <c r="AX198" s="129">
        <f t="shared" si="273"/>
        <v>0</v>
      </c>
      <c r="AY198" s="129">
        <f t="shared" si="273"/>
        <v>0</v>
      </c>
      <c r="AZ198" s="129">
        <f t="shared" si="273"/>
        <v>0</v>
      </c>
      <c r="BA198" s="129">
        <f t="shared" si="273"/>
        <v>0</v>
      </c>
      <c r="BB198" s="129">
        <f t="shared" si="273"/>
        <v>27556111949</v>
      </c>
      <c r="BC198" s="129"/>
      <c r="BD198" s="129"/>
      <c r="BE198" s="129">
        <f t="shared" si="273"/>
        <v>0</v>
      </c>
      <c r="BF198" s="129">
        <f t="shared" si="254"/>
        <v>216910441949</v>
      </c>
      <c r="BG198" s="130">
        <f t="shared" si="273"/>
        <v>216910441949</v>
      </c>
      <c r="BH198" s="98">
        <f t="shared" si="199"/>
        <v>0</v>
      </c>
      <c r="BI198" s="5"/>
      <c r="BJ198" s="5"/>
    </row>
    <row r="199" spans="1:62" s="3" customFormat="1" ht="15.75" thickBot="1" x14ac:dyDescent="0.3">
      <c r="A199" s="8" t="s">
        <v>424</v>
      </c>
      <c r="B199" s="77" t="s">
        <v>159</v>
      </c>
      <c r="C199" s="7"/>
      <c r="D199" s="159"/>
      <c r="E199" s="132">
        <f t="shared" si="260"/>
        <v>189354330000</v>
      </c>
      <c r="F199" s="128">
        <f t="shared" si="261"/>
        <v>0</v>
      </c>
      <c r="G199" s="129">
        <f t="shared" si="262"/>
        <v>0</v>
      </c>
      <c r="H199" s="129">
        <f t="shared" si="263"/>
        <v>189354330000</v>
      </c>
      <c r="I199" s="129">
        <f t="shared" si="264"/>
        <v>17342477306</v>
      </c>
      <c r="J199" s="129">
        <f t="shared" si="265"/>
        <v>0</v>
      </c>
      <c r="K199" s="129">
        <f t="shared" si="266"/>
        <v>0</v>
      </c>
      <c r="L199" s="129">
        <f t="shared" si="267"/>
        <v>189354330000</v>
      </c>
      <c r="M199" s="129">
        <f t="shared" si="268"/>
        <v>19162103365</v>
      </c>
      <c r="N199" s="129">
        <f t="shared" si="269"/>
        <v>0</v>
      </c>
      <c r="O199" s="129">
        <f t="shared" si="270"/>
        <v>0</v>
      </c>
      <c r="P199" s="129">
        <f t="shared" si="271"/>
        <v>189354330000</v>
      </c>
      <c r="Q199" s="129">
        <f t="shared" si="275"/>
        <v>13898786683</v>
      </c>
      <c r="R199" s="129">
        <f t="shared" si="275"/>
        <v>13849277581</v>
      </c>
      <c r="S199" s="129">
        <f t="shared" si="275"/>
        <v>0</v>
      </c>
      <c r="T199" s="129">
        <f t="shared" si="275"/>
        <v>203203607581</v>
      </c>
      <c r="U199" s="129">
        <f t="shared" si="275"/>
        <v>19074586683</v>
      </c>
      <c r="V199" s="129">
        <f t="shared" si="272"/>
        <v>1686195887</v>
      </c>
      <c r="W199" s="129">
        <f t="shared" si="272"/>
        <v>0</v>
      </c>
      <c r="X199" s="129">
        <f t="shared" si="272"/>
        <v>204889803468</v>
      </c>
      <c r="Y199" s="129">
        <f t="shared" si="272"/>
        <v>16486686683</v>
      </c>
      <c r="Z199" s="129">
        <f t="shared" si="272"/>
        <v>0</v>
      </c>
      <c r="AA199" s="129">
        <f t="shared" si="272"/>
        <v>0</v>
      </c>
      <c r="AB199" s="129">
        <f t="shared" si="272"/>
        <v>204889803468</v>
      </c>
      <c r="AC199" s="129">
        <f t="shared" si="272"/>
        <v>16486712183</v>
      </c>
      <c r="AD199" s="129">
        <f t="shared" si="272"/>
        <v>0</v>
      </c>
      <c r="AE199" s="129">
        <f t="shared" si="272"/>
        <v>0</v>
      </c>
      <c r="AF199" s="129">
        <f t="shared" si="272"/>
        <v>204889803468</v>
      </c>
      <c r="AG199" s="129">
        <f t="shared" si="272"/>
        <v>16938942183</v>
      </c>
      <c r="AH199" s="129">
        <f t="shared" si="272"/>
        <v>0</v>
      </c>
      <c r="AI199" s="129">
        <f t="shared" si="272"/>
        <v>0</v>
      </c>
      <c r="AJ199" s="129">
        <f t="shared" si="272"/>
        <v>204889803468</v>
      </c>
      <c r="AK199" s="129">
        <f t="shared" si="272"/>
        <v>16868124153</v>
      </c>
      <c r="AL199" s="129">
        <f t="shared" si="272"/>
        <v>0</v>
      </c>
      <c r="AM199" s="129">
        <f t="shared" si="272"/>
        <v>0</v>
      </c>
      <c r="AN199" s="129">
        <f t="shared" si="272"/>
        <v>204889803468</v>
      </c>
      <c r="AO199" s="129">
        <f t="shared" si="272"/>
        <v>16486712183</v>
      </c>
      <c r="AP199" s="129">
        <f t="shared" si="272"/>
        <v>0</v>
      </c>
      <c r="AQ199" s="129">
        <f t="shared" si="272"/>
        <v>0</v>
      </c>
      <c r="AR199" s="129">
        <f t="shared" si="272"/>
        <v>204889803468</v>
      </c>
      <c r="AS199" s="129">
        <f t="shared" si="272"/>
        <v>16879682092</v>
      </c>
      <c r="AT199" s="129">
        <f t="shared" si="272"/>
        <v>0</v>
      </c>
      <c r="AU199" s="129">
        <f t="shared" si="272"/>
        <v>0</v>
      </c>
      <c r="AV199" s="129">
        <f t="shared" si="272"/>
        <v>0</v>
      </c>
      <c r="AW199" s="129">
        <f t="shared" si="272"/>
        <v>0</v>
      </c>
      <c r="AX199" s="129">
        <f t="shared" si="273"/>
        <v>0</v>
      </c>
      <c r="AY199" s="129">
        <f t="shared" si="273"/>
        <v>0</v>
      </c>
      <c r="AZ199" s="129">
        <f t="shared" si="273"/>
        <v>0</v>
      </c>
      <c r="BA199" s="129">
        <f t="shared" si="273"/>
        <v>0</v>
      </c>
      <c r="BB199" s="129">
        <f t="shared" si="273"/>
        <v>27556111949</v>
      </c>
      <c r="BC199" s="129"/>
      <c r="BD199" s="129"/>
      <c r="BE199" s="129">
        <f t="shared" si="273"/>
        <v>0</v>
      </c>
      <c r="BF199" s="129">
        <f t="shared" si="254"/>
        <v>216910441949</v>
      </c>
      <c r="BG199" s="130">
        <f t="shared" si="273"/>
        <v>216910441949</v>
      </c>
      <c r="BH199" s="98">
        <f t="shared" si="199"/>
        <v>0</v>
      </c>
      <c r="BI199" s="5"/>
      <c r="BJ199" s="5"/>
    </row>
    <row r="200" spans="1:62" s="3" customFormat="1" ht="26.25" thickBot="1" x14ac:dyDescent="0.3">
      <c r="A200" s="8" t="s">
        <v>425</v>
      </c>
      <c r="B200" s="77" t="s">
        <v>426</v>
      </c>
      <c r="C200" s="7"/>
      <c r="D200" s="159"/>
      <c r="E200" s="132">
        <f t="shared" si="260"/>
        <v>189354330000</v>
      </c>
      <c r="F200" s="128">
        <f t="shared" si="261"/>
        <v>0</v>
      </c>
      <c r="G200" s="129">
        <f t="shared" si="262"/>
        <v>0</v>
      </c>
      <c r="H200" s="129">
        <f t="shared" si="263"/>
        <v>189354330000</v>
      </c>
      <c r="I200" s="129">
        <f t="shared" si="264"/>
        <v>17342477306</v>
      </c>
      <c r="J200" s="129">
        <f t="shared" si="265"/>
        <v>0</v>
      </c>
      <c r="K200" s="129">
        <f t="shared" si="266"/>
        <v>0</v>
      </c>
      <c r="L200" s="129">
        <f t="shared" si="267"/>
        <v>189354330000</v>
      </c>
      <c r="M200" s="129">
        <f t="shared" si="268"/>
        <v>19162103365</v>
      </c>
      <c r="N200" s="129">
        <f t="shared" si="269"/>
        <v>0</v>
      </c>
      <c r="O200" s="129">
        <f t="shared" si="270"/>
        <v>0</v>
      </c>
      <c r="P200" s="129">
        <f t="shared" si="271"/>
        <v>189354330000</v>
      </c>
      <c r="Q200" s="129">
        <f t="shared" si="275"/>
        <v>13898786683</v>
      </c>
      <c r="R200" s="129">
        <f t="shared" si="275"/>
        <v>13849277581</v>
      </c>
      <c r="S200" s="129">
        <f t="shared" si="275"/>
        <v>0</v>
      </c>
      <c r="T200" s="129">
        <f t="shared" si="275"/>
        <v>203203607581</v>
      </c>
      <c r="U200" s="129">
        <f t="shared" si="275"/>
        <v>19074586683</v>
      </c>
      <c r="V200" s="129">
        <f t="shared" si="272"/>
        <v>1686195887</v>
      </c>
      <c r="W200" s="129">
        <f t="shared" si="272"/>
        <v>0</v>
      </c>
      <c r="X200" s="129">
        <f t="shared" si="272"/>
        <v>204889803468</v>
      </c>
      <c r="Y200" s="129">
        <f t="shared" si="272"/>
        <v>16486686683</v>
      </c>
      <c r="Z200" s="129">
        <f t="shared" si="272"/>
        <v>0</v>
      </c>
      <c r="AA200" s="129">
        <f t="shared" si="272"/>
        <v>0</v>
      </c>
      <c r="AB200" s="129">
        <f t="shared" si="272"/>
        <v>204889803468</v>
      </c>
      <c r="AC200" s="129">
        <f t="shared" si="272"/>
        <v>16486712183</v>
      </c>
      <c r="AD200" s="129">
        <f t="shared" si="272"/>
        <v>0</v>
      </c>
      <c r="AE200" s="129">
        <f t="shared" si="272"/>
        <v>0</v>
      </c>
      <c r="AF200" s="129">
        <f t="shared" si="272"/>
        <v>204889803468</v>
      </c>
      <c r="AG200" s="129">
        <f t="shared" si="272"/>
        <v>16938942183</v>
      </c>
      <c r="AH200" s="129">
        <f t="shared" si="272"/>
        <v>0</v>
      </c>
      <c r="AI200" s="129">
        <f t="shared" si="272"/>
        <v>0</v>
      </c>
      <c r="AJ200" s="129">
        <f t="shared" si="272"/>
        <v>204889803468</v>
      </c>
      <c r="AK200" s="129">
        <f t="shared" si="272"/>
        <v>16868124153</v>
      </c>
      <c r="AL200" s="129">
        <f t="shared" si="272"/>
        <v>0</v>
      </c>
      <c r="AM200" s="129">
        <f t="shared" si="272"/>
        <v>0</v>
      </c>
      <c r="AN200" s="129">
        <f t="shared" si="272"/>
        <v>204889803468</v>
      </c>
      <c r="AO200" s="129">
        <f t="shared" si="272"/>
        <v>16486712183</v>
      </c>
      <c r="AP200" s="129">
        <f t="shared" si="272"/>
        <v>0</v>
      </c>
      <c r="AQ200" s="129">
        <f t="shared" si="272"/>
        <v>0</v>
      </c>
      <c r="AR200" s="129">
        <f t="shared" si="272"/>
        <v>204889803468</v>
      </c>
      <c r="AS200" s="129">
        <f t="shared" si="272"/>
        <v>16879682092</v>
      </c>
      <c r="AT200" s="129">
        <f t="shared" si="272"/>
        <v>0</v>
      </c>
      <c r="AU200" s="129">
        <f t="shared" si="272"/>
        <v>0</v>
      </c>
      <c r="AV200" s="129">
        <f t="shared" si="272"/>
        <v>0</v>
      </c>
      <c r="AW200" s="129">
        <f t="shared" si="272"/>
        <v>0</v>
      </c>
      <c r="AX200" s="129">
        <f t="shared" si="273"/>
        <v>0</v>
      </c>
      <c r="AY200" s="129">
        <f t="shared" si="273"/>
        <v>0</v>
      </c>
      <c r="AZ200" s="129">
        <f t="shared" si="273"/>
        <v>0</v>
      </c>
      <c r="BA200" s="129">
        <f t="shared" si="273"/>
        <v>0</v>
      </c>
      <c r="BB200" s="129">
        <f t="shared" si="273"/>
        <v>27556111949</v>
      </c>
      <c r="BC200" s="129"/>
      <c r="BD200" s="129"/>
      <c r="BE200" s="129">
        <f t="shared" si="273"/>
        <v>0</v>
      </c>
      <c r="BF200" s="129">
        <f t="shared" si="254"/>
        <v>216910441949</v>
      </c>
      <c r="BG200" s="130">
        <f t="shared" si="273"/>
        <v>216910441949</v>
      </c>
      <c r="BH200" s="131">
        <f t="shared" si="199"/>
        <v>0</v>
      </c>
      <c r="BI200" s="5"/>
      <c r="BJ200" s="5"/>
    </row>
    <row r="201" spans="1:62" s="3" customFormat="1" ht="15.75" thickBot="1" x14ac:dyDescent="0.3">
      <c r="A201" s="8" t="s">
        <v>427</v>
      </c>
      <c r="B201" s="77" t="s">
        <v>428</v>
      </c>
      <c r="C201" s="7"/>
      <c r="D201" s="159"/>
      <c r="E201" s="132">
        <f t="shared" si="260"/>
        <v>189354330000</v>
      </c>
      <c r="F201" s="128">
        <f t="shared" si="261"/>
        <v>0</v>
      </c>
      <c r="G201" s="129">
        <f t="shared" si="262"/>
        <v>0</v>
      </c>
      <c r="H201" s="129">
        <f t="shared" si="263"/>
        <v>189354330000</v>
      </c>
      <c r="I201" s="129">
        <f t="shared" si="264"/>
        <v>17342477306</v>
      </c>
      <c r="J201" s="129">
        <f t="shared" si="265"/>
        <v>0</v>
      </c>
      <c r="K201" s="129">
        <f t="shared" si="266"/>
        <v>0</v>
      </c>
      <c r="L201" s="129">
        <f t="shared" si="267"/>
        <v>189354330000</v>
      </c>
      <c r="M201" s="129">
        <f t="shared" si="268"/>
        <v>19162103365</v>
      </c>
      <c r="N201" s="129">
        <f t="shared" si="269"/>
        <v>0</v>
      </c>
      <c r="O201" s="129">
        <f t="shared" si="270"/>
        <v>0</v>
      </c>
      <c r="P201" s="129">
        <f t="shared" si="271"/>
        <v>189354330000</v>
      </c>
      <c r="Q201" s="129">
        <f t="shared" si="275"/>
        <v>13898786683</v>
      </c>
      <c r="R201" s="129">
        <f t="shared" si="275"/>
        <v>13849277581</v>
      </c>
      <c r="S201" s="129">
        <f t="shared" si="275"/>
        <v>0</v>
      </c>
      <c r="T201" s="129">
        <f t="shared" si="275"/>
        <v>203203607581</v>
      </c>
      <c r="U201" s="129">
        <f t="shared" si="275"/>
        <v>19074586683</v>
      </c>
      <c r="V201" s="129">
        <f t="shared" si="272"/>
        <v>1686195887</v>
      </c>
      <c r="W201" s="129">
        <f t="shared" si="272"/>
        <v>0</v>
      </c>
      <c r="X201" s="129">
        <f t="shared" si="272"/>
        <v>204889803468</v>
      </c>
      <c r="Y201" s="129">
        <f t="shared" si="272"/>
        <v>16486686683</v>
      </c>
      <c r="Z201" s="129">
        <f t="shared" si="272"/>
        <v>0</v>
      </c>
      <c r="AA201" s="129">
        <f t="shared" si="272"/>
        <v>0</v>
      </c>
      <c r="AB201" s="129">
        <f t="shared" si="272"/>
        <v>204889803468</v>
      </c>
      <c r="AC201" s="129">
        <f t="shared" si="272"/>
        <v>16486712183</v>
      </c>
      <c r="AD201" s="129">
        <f t="shared" si="272"/>
        <v>0</v>
      </c>
      <c r="AE201" s="129">
        <f t="shared" si="272"/>
        <v>0</v>
      </c>
      <c r="AF201" s="129">
        <f t="shared" si="272"/>
        <v>204889803468</v>
      </c>
      <c r="AG201" s="129">
        <f t="shared" si="272"/>
        <v>16938942183</v>
      </c>
      <c r="AH201" s="129">
        <f t="shared" si="272"/>
        <v>0</v>
      </c>
      <c r="AI201" s="129">
        <f t="shared" si="272"/>
        <v>0</v>
      </c>
      <c r="AJ201" s="129">
        <f t="shared" si="272"/>
        <v>204889803468</v>
      </c>
      <c r="AK201" s="129">
        <f t="shared" si="272"/>
        <v>16868124153</v>
      </c>
      <c r="AL201" s="129">
        <f t="shared" si="272"/>
        <v>0</v>
      </c>
      <c r="AM201" s="129">
        <f t="shared" si="272"/>
        <v>0</v>
      </c>
      <c r="AN201" s="129">
        <f t="shared" si="272"/>
        <v>204889803468</v>
      </c>
      <c r="AO201" s="129">
        <f t="shared" si="272"/>
        <v>16486712183</v>
      </c>
      <c r="AP201" s="129">
        <f t="shared" si="272"/>
        <v>0</v>
      </c>
      <c r="AQ201" s="129">
        <f t="shared" si="272"/>
        <v>0</v>
      </c>
      <c r="AR201" s="129">
        <f t="shared" si="272"/>
        <v>204889803468</v>
      </c>
      <c r="AS201" s="129">
        <f t="shared" si="272"/>
        <v>16879682092</v>
      </c>
      <c r="AT201" s="129">
        <f t="shared" si="272"/>
        <v>0</v>
      </c>
      <c r="AU201" s="129">
        <f t="shared" si="272"/>
        <v>0</v>
      </c>
      <c r="AV201" s="129">
        <f t="shared" si="272"/>
        <v>0</v>
      </c>
      <c r="AW201" s="129">
        <f t="shared" si="272"/>
        <v>0</v>
      </c>
      <c r="AX201" s="129">
        <f t="shared" si="273"/>
        <v>0</v>
      </c>
      <c r="AY201" s="129">
        <f t="shared" si="273"/>
        <v>0</v>
      </c>
      <c r="AZ201" s="129">
        <f t="shared" si="273"/>
        <v>0</v>
      </c>
      <c r="BA201" s="129">
        <f t="shared" si="273"/>
        <v>0</v>
      </c>
      <c r="BB201" s="129">
        <f t="shared" si="273"/>
        <v>27556111949</v>
      </c>
      <c r="BC201" s="129"/>
      <c r="BD201" s="129"/>
      <c r="BE201" s="129">
        <f t="shared" si="273"/>
        <v>0</v>
      </c>
      <c r="BF201" s="129">
        <f t="shared" si="254"/>
        <v>216910441949</v>
      </c>
      <c r="BG201" s="130">
        <f t="shared" si="273"/>
        <v>216910441949</v>
      </c>
      <c r="BH201" s="131">
        <f t="shared" si="199"/>
        <v>0</v>
      </c>
      <c r="BI201" s="5"/>
      <c r="BJ201" s="5"/>
    </row>
    <row r="202" spans="1:62" s="3" customFormat="1" ht="26.25" thickBot="1" x14ac:dyDescent="0.3">
      <c r="A202" s="8" t="s">
        <v>429</v>
      </c>
      <c r="B202" s="77" t="s">
        <v>430</v>
      </c>
      <c r="C202" s="7"/>
      <c r="D202" s="159"/>
      <c r="E202" s="132">
        <f>SUM(E203:E205)</f>
        <v>189354330000</v>
      </c>
      <c r="F202" s="128">
        <f t="shared" ref="F202:BA202" si="276">F203+F204+F205</f>
        <v>0</v>
      </c>
      <c r="G202" s="129">
        <f t="shared" si="276"/>
        <v>0</v>
      </c>
      <c r="H202" s="129">
        <f t="shared" si="276"/>
        <v>189354330000</v>
      </c>
      <c r="I202" s="129">
        <f t="shared" si="276"/>
        <v>17342477306</v>
      </c>
      <c r="J202" s="129">
        <f t="shared" si="276"/>
        <v>0</v>
      </c>
      <c r="K202" s="129">
        <f t="shared" si="276"/>
        <v>0</v>
      </c>
      <c r="L202" s="129">
        <f t="shared" si="276"/>
        <v>189354330000</v>
      </c>
      <c r="M202" s="129">
        <f t="shared" si="276"/>
        <v>19162103365</v>
      </c>
      <c r="N202" s="129">
        <f t="shared" si="276"/>
        <v>0</v>
      </c>
      <c r="O202" s="129">
        <f t="shared" si="276"/>
        <v>0</v>
      </c>
      <c r="P202" s="129">
        <f t="shared" si="276"/>
        <v>189354330000</v>
      </c>
      <c r="Q202" s="129">
        <f t="shared" si="276"/>
        <v>13898786683</v>
      </c>
      <c r="R202" s="129">
        <f t="shared" si="276"/>
        <v>13849277581</v>
      </c>
      <c r="S202" s="129">
        <f t="shared" si="276"/>
        <v>0</v>
      </c>
      <c r="T202" s="129">
        <f t="shared" si="276"/>
        <v>203203607581</v>
      </c>
      <c r="U202" s="129">
        <f t="shared" si="276"/>
        <v>19074586683</v>
      </c>
      <c r="V202" s="129">
        <f t="shared" si="276"/>
        <v>1686195887</v>
      </c>
      <c r="W202" s="129">
        <f t="shared" si="276"/>
        <v>0</v>
      </c>
      <c r="X202" s="129">
        <f t="shared" si="276"/>
        <v>204889803468</v>
      </c>
      <c r="Y202" s="129">
        <f t="shared" si="276"/>
        <v>16486686683</v>
      </c>
      <c r="Z202" s="129">
        <f t="shared" si="276"/>
        <v>0</v>
      </c>
      <c r="AA202" s="129">
        <f t="shared" si="276"/>
        <v>0</v>
      </c>
      <c r="AB202" s="129">
        <f t="shared" si="276"/>
        <v>204889803468</v>
      </c>
      <c r="AC202" s="129">
        <f t="shared" si="276"/>
        <v>16486712183</v>
      </c>
      <c r="AD202" s="129">
        <f t="shared" si="276"/>
        <v>0</v>
      </c>
      <c r="AE202" s="129">
        <f t="shared" si="276"/>
        <v>0</v>
      </c>
      <c r="AF202" s="129">
        <f t="shared" si="276"/>
        <v>204889803468</v>
      </c>
      <c r="AG202" s="129">
        <f t="shared" si="276"/>
        <v>16938942183</v>
      </c>
      <c r="AH202" s="129">
        <f t="shared" si="276"/>
        <v>0</v>
      </c>
      <c r="AI202" s="129">
        <f t="shared" si="276"/>
        <v>0</v>
      </c>
      <c r="AJ202" s="129">
        <f t="shared" si="276"/>
        <v>204889803468</v>
      </c>
      <c r="AK202" s="129">
        <f t="shared" si="276"/>
        <v>16868124153</v>
      </c>
      <c r="AL202" s="129">
        <f t="shared" si="276"/>
        <v>0</v>
      </c>
      <c r="AM202" s="129">
        <f t="shared" si="276"/>
        <v>0</v>
      </c>
      <c r="AN202" s="129">
        <f t="shared" si="276"/>
        <v>204889803468</v>
      </c>
      <c r="AO202" s="129">
        <f t="shared" si="276"/>
        <v>16486712183</v>
      </c>
      <c r="AP202" s="129">
        <f t="shared" si="276"/>
        <v>0</v>
      </c>
      <c r="AQ202" s="129">
        <f t="shared" si="276"/>
        <v>0</v>
      </c>
      <c r="AR202" s="129">
        <f t="shared" si="276"/>
        <v>204889803468</v>
      </c>
      <c r="AS202" s="129">
        <f t="shared" si="276"/>
        <v>16879682092</v>
      </c>
      <c r="AT202" s="129">
        <f t="shared" si="276"/>
        <v>0</v>
      </c>
      <c r="AU202" s="129">
        <f t="shared" si="276"/>
        <v>0</v>
      </c>
      <c r="AV202" s="129">
        <f t="shared" si="276"/>
        <v>0</v>
      </c>
      <c r="AW202" s="129">
        <f t="shared" si="276"/>
        <v>0</v>
      </c>
      <c r="AX202" s="129">
        <f t="shared" si="276"/>
        <v>0</v>
      </c>
      <c r="AY202" s="129">
        <f t="shared" si="276"/>
        <v>0</v>
      </c>
      <c r="AZ202" s="129">
        <f t="shared" si="276"/>
        <v>0</v>
      </c>
      <c r="BA202" s="129">
        <f t="shared" si="276"/>
        <v>0</v>
      </c>
      <c r="BB202" s="132">
        <f t="shared" ref="BB202:BE202" si="277">SUM(BB203:BB205)</f>
        <v>27556111949</v>
      </c>
      <c r="BC202" s="132">
        <f t="shared" si="277"/>
        <v>0</v>
      </c>
      <c r="BD202" s="132">
        <f t="shared" si="277"/>
        <v>0</v>
      </c>
      <c r="BE202" s="132">
        <f t="shared" si="277"/>
        <v>0</v>
      </c>
      <c r="BF202" s="129">
        <f t="shared" si="254"/>
        <v>216910441949</v>
      </c>
      <c r="BG202" s="132">
        <f t="shared" ref="BG202" si="278">SUM(BG203:BG205)</f>
        <v>216910441949</v>
      </c>
      <c r="BH202" s="132">
        <f t="shared" ref="BH202" si="279">SUM(BH203:BH205)</f>
        <v>0</v>
      </c>
      <c r="BI202" s="5"/>
      <c r="BJ202" s="5"/>
    </row>
    <row r="203" spans="1:62" ht="26.25" thickBot="1" x14ac:dyDescent="0.25">
      <c r="A203" s="18" t="s">
        <v>431</v>
      </c>
      <c r="B203" s="78" t="s">
        <v>432</v>
      </c>
      <c r="C203" s="26">
        <v>180</v>
      </c>
      <c r="D203" s="158" t="s">
        <v>433</v>
      </c>
      <c r="E203" s="133">
        <v>155011512217</v>
      </c>
      <c r="F203" s="134">
        <v>0</v>
      </c>
      <c r="G203" s="135">
        <v>0</v>
      </c>
      <c r="H203" s="135">
        <v>155011512217</v>
      </c>
      <c r="I203" s="135">
        <v>17342477306</v>
      </c>
      <c r="J203" s="135">
        <v>0</v>
      </c>
      <c r="K203" s="135">
        <v>0</v>
      </c>
      <c r="L203" s="135">
        <f>H203+J203-K203</f>
        <v>155011512217</v>
      </c>
      <c r="M203" s="135">
        <v>11681735886</v>
      </c>
      <c r="N203" s="135">
        <v>0</v>
      </c>
      <c r="O203" s="135">
        <v>0</v>
      </c>
      <c r="P203" s="135">
        <v>155011512217</v>
      </c>
      <c r="Q203" s="135">
        <v>13898786683</v>
      </c>
      <c r="R203" s="136">
        <v>11544710102</v>
      </c>
      <c r="S203" s="136">
        <v>0</v>
      </c>
      <c r="T203" s="135">
        <f>P203+R203-S203</f>
        <v>166556222319</v>
      </c>
      <c r="U203" s="136">
        <v>13898786683</v>
      </c>
      <c r="V203" s="136">
        <v>0</v>
      </c>
      <c r="W203" s="136">
        <v>0</v>
      </c>
      <c r="X203" s="135">
        <f>T203+V203-W203</f>
        <v>166556222319</v>
      </c>
      <c r="Y203" s="135">
        <v>13918011854</v>
      </c>
      <c r="Z203" s="135">
        <v>0</v>
      </c>
      <c r="AA203" s="135">
        <v>0</v>
      </c>
      <c r="AB203" s="135">
        <f>X203+Z203-AA203</f>
        <v>166556222319</v>
      </c>
      <c r="AC203" s="135">
        <v>13918037354</v>
      </c>
      <c r="AD203" s="135">
        <v>0</v>
      </c>
      <c r="AE203" s="135">
        <v>0</v>
      </c>
      <c r="AF203" s="135">
        <f>AB203+AD203-AE203</f>
        <v>166556222319</v>
      </c>
      <c r="AG203" s="135">
        <v>14370267354</v>
      </c>
      <c r="AH203" s="135">
        <v>0</v>
      </c>
      <c r="AI203" s="135">
        <v>0</v>
      </c>
      <c r="AJ203" s="135">
        <f>AF203+AH203-AI203</f>
        <v>166556222319</v>
      </c>
      <c r="AK203" s="135">
        <v>13941009325</v>
      </c>
      <c r="AL203" s="135">
        <v>0</v>
      </c>
      <c r="AM203" s="135">
        <v>0</v>
      </c>
      <c r="AN203" s="135">
        <f>AJ203+AL203-AM203</f>
        <v>166556222319</v>
      </c>
      <c r="AO203" s="135">
        <v>13559597355</v>
      </c>
      <c r="AP203" s="136">
        <v>0</v>
      </c>
      <c r="AQ203" s="136">
        <v>0</v>
      </c>
      <c r="AR203" s="135">
        <f>AN203+AP203-AQ203</f>
        <v>166556222319</v>
      </c>
      <c r="AS203" s="135">
        <v>13952567264</v>
      </c>
      <c r="AT203" s="135"/>
      <c r="AU203" s="135"/>
      <c r="AV203" s="135"/>
      <c r="AW203" s="135"/>
      <c r="AX203" s="135"/>
      <c r="AY203" s="135"/>
      <c r="AZ203" s="135"/>
      <c r="BA203" s="135"/>
      <c r="BB203" s="135">
        <v>23264168583</v>
      </c>
      <c r="BC203" s="135"/>
      <c r="BD203" s="135"/>
      <c r="BE203" s="135">
        <f>G203+K203+O203+S203+W203+AA203+AE203+AI203+AM203+AQ203</f>
        <v>0</v>
      </c>
      <c r="BF203" s="135">
        <f>E203+BB203-BE203</f>
        <v>178275680800</v>
      </c>
      <c r="BG203" s="137">
        <v>178133933907</v>
      </c>
      <c r="BH203" s="131">
        <f t="shared" si="199"/>
        <v>-141746893</v>
      </c>
    </row>
    <row r="204" spans="1:62" ht="26.25" thickBot="1" x14ac:dyDescent="0.25">
      <c r="A204" s="18" t="s">
        <v>434</v>
      </c>
      <c r="B204" s="78" t="s">
        <v>435</v>
      </c>
      <c r="C204" s="26">
        <v>180</v>
      </c>
      <c r="D204" s="158" t="s">
        <v>433</v>
      </c>
      <c r="E204" s="133">
        <v>34342817783</v>
      </c>
      <c r="F204" s="134">
        <v>0</v>
      </c>
      <c r="G204" s="135">
        <v>0</v>
      </c>
      <c r="H204" s="135">
        <v>34342817783</v>
      </c>
      <c r="I204" s="135">
        <v>0</v>
      </c>
      <c r="J204" s="135">
        <v>0</v>
      </c>
      <c r="K204" s="135">
        <v>0</v>
      </c>
      <c r="L204" s="135">
        <f>H204+J204-K204</f>
        <v>34342817783</v>
      </c>
      <c r="M204" s="135">
        <v>7480367479</v>
      </c>
      <c r="N204" s="135">
        <v>0</v>
      </c>
      <c r="O204" s="135">
        <v>0</v>
      </c>
      <c r="P204" s="135">
        <v>34342817783</v>
      </c>
      <c r="Q204" s="135">
        <v>0</v>
      </c>
      <c r="R204" s="136">
        <v>2304567479</v>
      </c>
      <c r="S204" s="136">
        <v>0</v>
      </c>
      <c r="T204" s="135">
        <f>P204+R204-S204</f>
        <v>36647385262</v>
      </c>
      <c r="U204" s="136">
        <v>5175800000</v>
      </c>
      <c r="V204" s="136">
        <v>1686195887</v>
      </c>
      <c r="W204" s="136">
        <v>0</v>
      </c>
      <c r="X204" s="135">
        <f>T204+V204-W204</f>
        <v>38333581149</v>
      </c>
      <c r="Y204" s="135">
        <v>2568674829</v>
      </c>
      <c r="Z204" s="135">
        <v>0</v>
      </c>
      <c r="AA204" s="135">
        <v>0</v>
      </c>
      <c r="AB204" s="135">
        <f>X204+Z204-AA204</f>
        <v>38333581149</v>
      </c>
      <c r="AC204" s="135">
        <v>2568674829</v>
      </c>
      <c r="AD204" s="135">
        <v>0</v>
      </c>
      <c r="AE204" s="135">
        <v>0</v>
      </c>
      <c r="AF204" s="135">
        <f>AB204+AD204-AE204</f>
        <v>38333581149</v>
      </c>
      <c r="AG204" s="135">
        <v>2568674829</v>
      </c>
      <c r="AH204" s="135">
        <v>0</v>
      </c>
      <c r="AI204" s="135">
        <v>0</v>
      </c>
      <c r="AJ204" s="135">
        <f>AF204+AH204-AI204</f>
        <v>38333581149</v>
      </c>
      <c r="AK204" s="135">
        <v>2927114828</v>
      </c>
      <c r="AL204" s="135">
        <v>0</v>
      </c>
      <c r="AM204" s="135">
        <v>0</v>
      </c>
      <c r="AN204" s="135">
        <f>AJ204+AL204-AM204</f>
        <v>38333581149</v>
      </c>
      <c r="AO204" s="135">
        <v>2927114828</v>
      </c>
      <c r="AP204" s="136">
        <v>0</v>
      </c>
      <c r="AQ204" s="136">
        <v>0</v>
      </c>
      <c r="AR204" s="135">
        <f>AN204+AP204-AQ204</f>
        <v>38333581149</v>
      </c>
      <c r="AS204" s="135">
        <v>2927114828</v>
      </c>
      <c r="AT204" s="135"/>
      <c r="AU204" s="135"/>
      <c r="AV204" s="135"/>
      <c r="AW204" s="135"/>
      <c r="AX204" s="135"/>
      <c r="AY204" s="135"/>
      <c r="AZ204" s="135"/>
      <c r="BA204" s="135"/>
      <c r="BB204" s="135">
        <f>F204+J204+N204+R204+V204+Z204+AD204+AH204+AL204+AP204</f>
        <v>3990763366</v>
      </c>
      <c r="BC204" s="135"/>
      <c r="BD204" s="135"/>
      <c r="BE204" s="135">
        <f>G204+K204+O204+S204+W204+AA204+AE204+AI204+AM204+AQ204</f>
        <v>0</v>
      </c>
      <c r="BF204" s="135">
        <f>E204+BB204-BE204</f>
        <v>38333581149</v>
      </c>
      <c r="BG204" s="137">
        <v>38776508042</v>
      </c>
      <c r="BH204" s="131">
        <f t="shared" si="199"/>
        <v>442926893</v>
      </c>
    </row>
    <row r="205" spans="1:62" ht="26.25" thickBot="1" x14ac:dyDescent="0.25">
      <c r="A205" s="18" t="s">
        <v>436</v>
      </c>
      <c r="B205" s="78" t="s">
        <v>437</v>
      </c>
      <c r="C205" s="26">
        <v>180</v>
      </c>
      <c r="D205" s="160" t="s">
        <v>433</v>
      </c>
      <c r="E205" s="133">
        <v>0</v>
      </c>
      <c r="F205" s="134">
        <v>0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0</v>
      </c>
      <c r="Q205" s="135">
        <v>0</v>
      </c>
      <c r="R205" s="135">
        <v>0</v>
      </c>
      <c r="S205" s="135">
        <v>0</v>
      </c>
      <c r="T205" s="135">
        <v>0</v>
      </c>
      <c r="U205" s="135">
        <v>0</v>
      </c>
      <c r="V205" s="135">
        <v>0</v>
      </c>
      <c r="W205" s="135">
        <v>0</v>
      </c>
      <c r="X205" s="135">
        <v>0</v>
      </c>
      <c r="Y205" s="135">
        <v>0</v>
      </c>
      <c r="Z205" s="135">
        <v>0</v>
      </c>
      <c r="AA205" s="135">
        <v>0</v>
      </c>
      <c r="AB205" s="135">
        <v>0</v>
      </c>
      <c r="AC205" s="135">
        <v>0</v>
      </c>
      <c r="AD205" s="135">
        <v>0</v>
      </c>
      <c r="AE205" s="135">
        <v>0</v>
      </c>
      <c r="AF205" s="135">
        <v>0</v>
      </c>
      <c r="AG205" s="135">
        <v>0</v>
      </c>
      <c r="AH205" s="135">
        <v>0</v>
      </c>
      <c r="AI205" s="135">
        <v>0</v>
      </c>
      <c r="AJ205" s="135">
        <v>0</v>
      </c>
      <c r="AK205" s="135">
        <v>0</v>
      </c>
      <c r="AL205" s="135">
        <v>0</v>
      </c>
      <c r="AM205" s="135">
        <v>0</v>
      </c>
      <c r="AN205" s="135">
        <v>0</v>
      </c>
      <c r="AO205" s="135">
        <v>0</v>
      </c>
      <c r="AP205" s="136">
        <v>0</v>
      </c>
      <c r="AQ205" s="136">
        <v>0</v>
      </c>
      <c r="AR205" s="135">
        <f>AN205+AP205-AQ205</f>
        <v>0</v>
      </c>
      <c r="AS205" s="135">
        <v>0</v>
      </c>
      <c r="AT205" s="135">
        <v>0</v>
      </c>
      <c r="AU205" s="135">
        <v>0</v>
      </c>
      <c r="AV205" s="135">
        <v>0</v>
      </c>
      <c r="AW205" s="135">
        <v>0</v>
      </c>
      <c r="AX205" s="135">
        <v>0</v>
      </c>
      <c r="AY205" s="135">
        <v>0</v>
      </c>
      <c r="AZ205" s="135">
        <v>0</v>
      </c>
      <c r="BA205" s="135">
        <v>0</v>
      </c>
      <c r="BB205" s="135">
        <v>301180000</v>
      </c>
      <c r="BC205" s="135"/>
      <c r="BD205" s="135"/>
      <c r="BE205" s="135">
        <f>G205+K205+O205+S205+W205+AA205+AE205+AI205+AM205+AQ205</f>
        <v>0</v>
      </c>
      <c r="BF205" s="135">
        <f>E205+BB205-BE205</f>
        <v>301180000</v>
      </c>
      <c r="BG205" s="137">
        <f>I205+M205+Q205+U205+Y205+AC205+AG205+AK205+AO205+AS205</f>
        <v>0</v>
      </c>
      <c r="BH205" s="131">
        <f t="shared" si="199"/>
        <v>-301180000</v>
      </c>
    </row>
    <row r="206" spans="1:62" s="3" customFormat="1" ht="15.75" thickBot="1" x14ac:dyDescent="0.3">
      <c r="A206" s="8" t="s">
        <v>438</v>
      </c>
      <c r="B206" s="77" t="s">
        <v>439</v>
      </c>
      <c r="C206" s="7"/>
      <c r="D206" s="159"/>
      <c r="E206" s="132">
        <f>E207</f>
        <v>0</v>
      </c>
      <c r="F206" s="132">
        <f t="shared" ref="F206:V207" si="280">F207</f>
        <v>0</v>
      </c>
      <c r="G206" s="132">
        <f t="shared" si="280"/>
        <v>0</v>
      </c>
      <c r="H206" s="132">
        <f t="shared" si="280"/>
        <v>0</v>
      </c>
      <c r="I206" s="132">
        <f t="shared" si="280"/>
        <v>12439996</v>
      </c>
      <c r="J206" s="132">
        <f t="shared" si="280"/>
        <v>0</v>
      </c>
      <c r="K206" s="132">
        <f t="shared" si="280"/>
        <v>0</v>
      </c>
      <c r="L206" s="132">
        <f t="shared" si="280"/>
        <v>0</v>
      </c>
      <c r="M206" s="132">
        <f t="shared" si="280"/>
        <v>950155</v>
      </c>
      <c r="N206" s="132">
        <f t="shared" si="280"/>
        <v>0</v>
      </c>
      <c r="O206" s="132">
        <f t="shared" si="280"/>
        <v>0</v>
      </c>
      <c r="P206" s="132">
        <f t="shared" si="280"/>
        <v>0</v>
      </c>
      <c r="Q206" s="132">
        <f t="shared" si="280"/>
        <v>14183897</v>
      </c>
      <c r="R206" s="132">
        <f t="shared" si="280"/>
        <v>0</v>
      </c>
      <c r="S206" s="132">
        <f t="shared" si="280"/>
        <v>0</v>
      </c>
      <c r="T206" s="132">
        <f t="shared" si="280"/>
        <v>0</v>
      </c>
      <c r="U206" s="132">
        <f t="shared" si="280"/>
        <v>1649070</v>
      </c>
      <c r="V206" s="132">
        <f t="shared" si="280"/>
        <v>0</v>
      </c>
      <c r="W206" s="132">
        <f t="shared" ref="V206:AW207" si="281">W207</f>
        <v>0</v>
      </c>
      <c r="X206" s="132">
        <f t="shared" si="281"/>
        <v>0</v>
      </c>
      <c r="Y206" s="132">
        <f t="shared" si="281"/>
        <v>10836330</v>
      </c>
      <c r="Z206" s="132">
        <f t="shared" si="281"/>
        <v>0</v>
      </c>
      <c r="AA206" s="132">
        <f t="shared" si="281"/>
        <v>0</v>
      </c>
      <c r="AB206" s="132">
        <f t="shared" si="281"/>
        <v>0</v>
      </c>
      <c r="AC206" s="132">
        <f t="shared" si="281"/>
        <v>3006806.8</v>
      </c>
      <c r="AD206" s="132">
        <f t="shared" si="281"/>
        <v>0</v>
      </c>
      <c r="AE206" s="132">
        <f t="shared" si="281"/>
        <v>0</v>
      </c>
      <c r="AF206" s="132">
        <f t="shared" si="281"/>
        <v>0</v>
      </c>
      <c r="AG206" s="132">
        <f t="shared" si="281"/>
        <v>9129866.8000000007</v>
      </c>
      <c r="AH206" s="132">
        <f t="shared" si="281"/>
        <v>0</v>
      </c>
      <c r="AI206" s="132">
        <f t="shared" si="281"/>
        <v>0</v>
      </c>
      <c r="AJ206" s="132">
        <f t="shared" si="281"/>
        <v>0</v>
      </c>
      <c r="AK206" s="132">
        <f t="shared" si="281"/>
        <v>12374726.800000001</v>
      </c>
      <c r="AL206" s="132">
        <f t="shared" si="281"/>
        <v>0</v>
      </c>
      <c r="AM206" s="132">
        <f t="shared" si="281"/>
        <v>0</v>
      </c>
      <c r="AN206" s="132">
        <f t="shared" si="281"/>
        <v>0</v>
      </c>
      <c r="AO206" s="132">
        <f t="shared" si="281"/>
        <v>1526025.8</v>
      </c>
      <c r="AP206" s="132">
        <f t="shared" si="281"/>
        <v>0</v>
      </c>
      <c r="AQ206" s="132">
        <f t="shared" si="281"/>
        <v>0</v>
      </c>
      <c r="AR206" s="132">
        <f t="shared" si="281"/>
        <v>0</v>
      </c>
      <c r="AS206" s="132">
        <f t="shared" si="281"/>
        <v>6659598.7999999998</v>
      </c>
      <c r="AT206" s="132">
        <f t="shared" si="281"/>
        <v>0</v>
      </c>
      <c r="AU206" s="132">
        <f t="shared" si="281"/>
        <v>0</v>
      </c>
      <c r="AV206" s="132">
        <f t="shared" si="281"/>
        <v>0</v>
      </c>
      <c r="AW206" s="132">
        <f t="shared" si="281"/>
        <v>0</v>
      </c>
      <c r="AX206" s="132">
        <f t="shared" ref="AX206:BG207" si="282">AX207</f>
        <v>0</v>
      </c>
      <c r="AY206" s="132">
        <f t="shared" si="282"/>
        <v>0</v>
      </c>
      <c r="AZ206" s="132">
        <f t="shared" si="282"/>
        <v>0</v>
      </c>
      <c r="BA206" s="132">
        <f t="shared" si="282"/>
        <v>0</v>
      </c>
      <c r="BB206" s="132">
        <f t="shared" si="282"/>
        <v>0</v>
      </c>
      <c r="BC206" s="132"/>
      <c r="BD206" s="132"/>
      <c r="BE206" s="132">
        <f t="shared" si="282"/>
        <v>0</v>
      </c>
      <c r="BF206" s="129">
        <f t="shared" ref="BF206:BF211" si="283">+E206+BB206-BE206</f>
        <v>0</v>
      </c>
      <c r="BG206" s="138">
        <f t="shared" si="282"/>
        <v>99323185</v>
      </c>
      <c r="BH206" s="131">
        <f t="shared" si="199"/>
        <v>99323185</v>
      </c>
      <c r="BI206" s="5"/>
      <c r="BJ206" s="5"/>
    </row>
    <row r="207" spans="1:62" s="3" customFormat="1" ht="15.75" thickBot="1" x14ac:dyDescent="0.3">
      <c r="A207" s="8" t="s">
        <v>440</v>
      </c>
      <c r="B207" s="77" t="s">
        <v>441</v>
      </c>
      <c r="C207" s="7"/>
      <c r="D207" s="159"/>
      <c r="E207" s="132">
        <f>E208</f>
        <v>0</v>
      </c>
      <c r="F207" s="132">
        <f t="shared" si="280"/>
        <v>0</v>
      </c>
      <c r="G207" s="132">
        <f t="shared" si="280"/>
        <v>0</v>
      </c>
      <c r="H207" s="132">
        <f t="shared" si="280"/>
        <v>0</v>
      </c>
      <c r="I207" s="132">
        <f t="shared" si="280"/>
        <v>12439996</v>
      </c>
      <c r="J207" s="132">
        <f t="shared" si="280"/>
        <v>0</v>
      </c>
      <c r="K207" s="132">
        <f t="shared" si="280"/>
        <v>0</v>
      </c>
      <c r="L207" s="132">
        <f t="shared" si="280"/>
        <v>0</v>
      </c>
      <c r="M207" s="132">
        <f t="shared" si="280"/>
        <v>950155</v>
      </c>
      <c r="N207" s="132">
        <f t="shared" si="280"/>
        <v>0</v>
      </c>
      <c r="O207" s="132">
        <f t="shared" si="280"/>
        <v>0</v>
      </c>
      <c r="P207" s="132">
        <f t="shared" si="280"/>
        <v>0</v>
      </c>
      <c r="Q207" s="132">
        <f t="shared" si="280"/>
        <v>14183897</v>
      </c>
      <c r="R207" s="132">
        <f t="shared" si="280"/>
        <v>0</v>
      </c>
      <c r="S207" s="132">
        <f t="shared" si="280"/>
        <v>0</v>
      </c>
      <c r="T207" s="132">
        <f t="shared" si="280"/>
        <v>0</v>
      </c>
      <c r="U207" s="132">
        <f t="shared" si="280"/>
        <v>1649070</v>
      </c>
      <c r="V207" s="132">
        <f t="shared" si="281"/>
        <v>0</v>
      </c>
      <c r="W207" s="132">
        <f t="shared" si="281"/>
        <v>0</v>
      </c>
      <c r="X207" s="132">
        <f t="shared" si="281"/>
        <v>0</v>
      </c>
      <c r="Y207" s="132">
        <f t="shared" si="281"/>
        <v>10836330</v>
      </c>
      <c r="Z207" s="132">
        <f t="shared" si="281"/>
        <v>0</v>
      </c>
      <c r="AA207" s="132">
        <f t="shared" si="281"/>
        <v>0</v>
      </c>
      <c r="AB207" s="132">
        <f t="shared" si="281"/>
        <v>0</v>
      </c>
      <c r="AC207" s="132">
        <f t="shared" si="281"/>
        <v>3006806.8</v>
      </c>
      <c r="AD207" s="132">
        <f t="shared" si="281"/>
        <v>0</v>
      </c>
      <c r="AE207" s="132">
        <f t="shared" si="281"/>
        <v>0</v>
      </c>
      <c r="AF207" s="132">
        <f t="shared" si="281"/>
        <v>0</v>
      </c>
      <c r="AG207" s="132">
        <f t="shared" si="281"/>
        <v>9129866.8000000007</v>
      </c>
      <c r="AH207" s="132">
        <f t="shared" si="281"/>
        <v>0</v>
      </c>
      <c r="AI207" s="132">
        <f t="shared" si="281"/>
        <v>0</v>
      </c>
      <c r="AJ207" s="132">
        <f t="shared" si="281"/>
        <v>0</v>
      </c>
      <c r="AK207" s="132">
        <f t="shared" si="281"/>
        <v>12374726.800000001</v>
      </c>
      <c r="AL207" s="132">
        <f t="shared" si="281"/>
        <v>0</v>
      </c>
      <c r="AM207" s="132">
        <f t="shared" si="281"/>
        <v>0</v>
      </c>
      <c r="AN207" s="132">
        <f t="shared" si="281"/>
        <v>0</v>
      </c>
      <c r="AO207" s="132">
        <f t="shared" si="281"/>
        <v>1526025.8</v>
      </c>
      <c r="AP207" s="132">
        <f t="shared" si="281"/>
        <v>0</v>
      </c>
      <c r="AQ207" s="132">
        <f t="shared" si="281"/>
        <v>0</v>
      </c>
      <c r="AR207" s="132">
        <f t="shared" si="281"/>
        <v>0</v>
      </c>
      <c r="AS207" s="132">
        <f t="shared" si="281"/>
        <v>6659598.7999999998</v>
      </c>
      <c r="AT207" s="132">
        <f t="shared" si="281"/>
        <v>0</v>
      </c>
      <c r="AU207" s="132">
        <f t="shared" si="281"/>
        <v>0</v>
      </c>
      <c r="AV207" s="132">
        <f t="shared" si="281"/>
        <v>0</v>
      </c>
      <c r="AW207" s="132">
        <f t="shared" si="281"/>
        <v>0</v>
      </c>
      <c r="AX207" s="132">
        <f t="shared" si="282"/>
        <v>0</v>
      </c>
      <c r="AY207" s="132">
        <f t="shared" si="282"/>
        <v>0</v>
      </c>
      <c r="AZ207" s="132">
        <f t="shared" si="282"/>
        <v>0</v>
      </c>
      <c r="BA207" s="132">
        <f t="shared" si="282"/>
        <v>0</v>
      </c>
      <c r="BB207" s="132">
        <f t="shared" si="282"/>
        <v>0</v>
      </c>
      <c r="BC207" s="132"/>
      <c r="BD207" s="132"/>
      <c r="BE207" s="132">
        <f t="shared" si="282"/>
        <v>0</v>
      </c>
      <c r="BF207" s="129">
        <f t="shared" si="283"/>
        <v>0</v>
      </c>
      <c r="BG207" s="138">
        <f t="shared" si="282"/>
        <v>99323185</v>
      </c>
      <c r="BH207" s="131">
        <f t="shared" si="199"/>
        <v>99323185</v>
      </c>
      <c r="BI207" s="5"/>
      <c r="BJ207" s="5"/>
    </row>
    <row r="208" spans="1:62" ht="26.25" thickBot="1" x14ac:dyDescent="0.25">
      <c r="A208" s="18" t="s">
        <v>442</v>
      </c>
      <c r="B208" s="78" t="s">
        <v>443</v>
      </c>
      <c r="C208" s="26">
        <v>180</v>
      </c>
      <c r="D208" s="158" t="s">
        <v>433</v>
      </c>
      <c r="E208" s="133">
        <v>0</v>
      </c>
      <c r="F208" s="134">
        <v>0</v>
      </c>
      <c r="G208" s="135">
        <v>0</v>
      </c>
      <c r="H208" s="135">
        <v>0</v>
      </c>
      <c r="I208" s="135">
        <v>12439996</v>
      </c>
      <c r="J208" s="135">
        <v>0</v>
      </c>
      <c r="K208" s="135">
        <v>0</v>
      </c>
      <c r="L208" s="135">
        <f>H208+J208-K208</f>
        <v>0</v>
      </c>
      <c r="M208" s="135">
        <v>950155</v>
      </c>
      <c r="N208" s="135">
        <v>0</v>
      </c>
      <c r="O208" s="135">
        <v>0</v>
      </c>
      <c r="P208" s="135">
        <v>0</v>
      </c>
      <c r="Q208" s="135">
        <v>14183897</v>
      </c>
      <c r="R208" s="136">
        <v>0</v>
      </c>
      <c r="S208" s="136">
        <v>0</v>
      </c>
      <c r="T208" s="135">
        <f>P208+R208-S208</f>
        <v>0</v>
      </c>
      <c r="U208" s="136">
        <v>1649070</v>
      </c>
      <c r="V208" s="136">
        <v>0</v>
      </c>
      <c r="W208" s="136">
        <v>0</v>
      </c>
      <c r="X208" s="135">
        <f>T208+V208-W208</f>
        <v>0</v>
      </c>
      <c r="Y208" s="135">
        <v>10836330</v>
      </c>
      <c r="Z208" s="135">
        <v>0</v>
      </c>
      <c r="AA208" s="135">
        <v>0</v>
      </c>
      <c r="AB208" s="135">
        <f>X208+Z208-AA208</f>
        <v>0</v>
      </c>
      <c r="AC208" s="135">
        <v>3006806.8</v>
      </c>
      <c r="AD208" s="135">
        <v>0</v>
      </c>
      <c r="AE208" s="135">
        <v>0</v>
      </c>
      <c r="AF208" s="135">
        <f>AB208+AD208-AE208</f>
        <v>0</v>
      </c>
      <c r="AG208" s="135">
        <v>9129866.8000000007</v>
      </c>
      <c r="AH208" s="135">
        <v>0</v>
      </c>
      <c r="AI208" s="135">
        <v>0</v>
      </c>
      <c r="AJ208" s="135">
        <f>AF208+AH208-AI208</f>
        <v>0</v>
      </c>
      <c r="AK208" s="135">
        <v>12374726.800000001</v>
      </c>
      <c r="AL208" s="135">
        <v>0</v>
      </c>
      <c r="AM208" s="135">
        <v>0</v>
      </c>
      <c r="AN208" s="135">
        <f>AJ208+AL208-AM208</f>
        <v>0</v>
      </c>
      <c r="AO208" s="135">
        <v>1526025.8</v>
      </c>
      <c r="AP208" s="136">
        <v>0</v>
      </c>
      <c r="AQ208" s="136">
        <v>0</v>
      </c>
      <c r="AR208" s="135">
        <f>AN208+AP208-AQ208</f>
        <v>0</v>
      </c>
      <c r="AS208" s="135">
        <v>6659598.7999999998</v>
      </c>
      <c r="AT208" s="135"/>
      <c r="AU208" s="135"/>
      <c r="AV208" s="135"/>
      <c r="AW208" s="135"/>
      <c r="AX208" s="135"/>
      <c r="AY208" s="135"/>
      <c r="AZ208" s="135"/>
      <c r="BA208" s="135"/>
      <c r="BB208" s="135">
        <f>F208+J208+N208+R208+V208+Z208+AD208+AH208+AL208+AP208</f>
        <v>0</v>
      </c>
      <c r="BC208" s="135"/>
      <c r="BD208" s="135"/>
      <c r="BE208" s="135">
        <f>G208+K208+O208+S208+W208+AA208+AE208+AI208+AM208+AQ208</f>
        <v>0</v>
      </c>
      <c r="BF208" s="135">
        <f>E208+BB208-BE208</f>
        <v>0</v>
      </c>
      <c r="BG208" s="137">
        <v>99323185</v>
      </c>
      <c r="BH208" s="131">
        <f t="shared" si="199"/>
        <v>99323185</v>
      </c>
    </row>
    <row r="209" spans="1:62" s="3" customFormat="1" ht="26.25" thickBot="1" x14ac:dyDescent="0.3">
      <c r="A209" s="8" t="s">
        <v>444</v>
      </c>
      <c r="B209" s="77" t="s">
        <v>445</v>
      </c>
      <c r="C209" s="7"/>
      <c r="D209" s="159"/>
      <c r="E209" s="132">
        <f t="shared" ref="E209:U209" si="284">E210+E211+E232</f>
        <v>0</v>
      </c>
      <c r="F209" s="132">
        <f t="shared" si="284"/>
        <v>0</v>
      </c>
      <c r="G209" s="132">
        <f t="shared" si="284"/>
        <v>0</v>
      </c>
      <c r="H209" s="132">
        <f t="shared" si="284"/>
        <v>0</v>
      </c>
      <c r="I209" s="132">
        <f t="shared" si="284"/>
        <v>52605911.969999999</v>
      </c>
      <c r="J209" s="132">
        <f t="shared" si="284"/>
        <v>0</v>
      </c>
      <c r="K209" s="132">
        <f t="shared" si="284"/>
        <v>0</v>
      </c>
      <c r="L209" s="132">
        <f t="shared" si="284"/>
        <v>0</v>
      </c>
      <c r="M209" s="132">
        <f t="shared" si="284"/>
        <v>49527711.880000003</v>
      </c>
      <c r="N209" s="132">
        <f t="shared" si="284"/>
        <v>0</v>
      </c>
      <c r="O209" s="132">
        <f t="shared" si="284"/>
        <v>0</v>
      </c>
      <c r="P209" s="132">
        <f t="shared" si="284"/>
        <v>0</v>
      </c>
      <c r="Q209" s="132">
        <f t="shared" si="284"/>
        <v>59764793.920000002</v>
      </c>
      <c r="R209" s="132">
        <f t="shared" si="284"/>
        <v>0</v>
      </c>
      <c r="S209" s="132">
        <f t="shared" si="284"/>
        <v>0</v>
      </c>
      <c r="T209" s="132">
        <f t="shared" si="284"/>
        <v>0</v>
      </c>
      <c r="U209" s="132">
        <f t="shared" si="284"/>
        <v>58428903.420000002</v>
      </c>
      <c r="V209" s="132">
        <f t="shared" ref="V209:AB209" si="285">V210+V211+V232</f>
        <v>13778697220.4</v>
      </c>
      <c r="W209" s="132">
        <f t="shared" si="285"/>
        <v>0</v>
      </c>
      <c r="X209" s="132">
        <f t="shared" si="285"/>
        <v>13778697220.4</v>
      </c>
      <c r="Y209" s="132">
        <f t="shared" si="285"/>
        <v>1022179692.21</v>
      </c>
      <c r="Z209" s="132">
        <f t="shared" si="285"/>
        <v>0</v>
      </c>
      <c r="AA209" s="132">
        <f t="shared" si="285"/>
        <v>0</v>
      </c>
      <c r="AB209" s="132">
        <f t="shared" si="285"/>
        <v>13778697220.4</v>
      </c>
      <c r="AC209" s="132">
        <f t="shared" ref="AC209:AW209" si="286">AC210+AC211+AC232</f>
        <v>55711629.640000001</v>
      </c>
      <c r="AD209" s="132">
        <f t="shared" si="286"/>
        <v>0</v>
      </c>
      <c r="AE209" s="132">
        <f t="shared" si="286"/>
        <v>0</v>
      </c>
      <c r="AF209" s="132">
        <f t="shared" si="286"/>
        <v>13778697220.4</v>
      </c>
      <c r="AG209" s="132">
        <f t="shared" si="286"/>
        <v>60104945.439999998</v>
      </c>
      <c r="AH209" s="132">
        <f t="shared" si="286"/>
        <v>0</v>
      </c>
      <c r="AI209" s="132">
        <f t="shared" si="286"/>
        <v>0</v>
      </c>
      <c r="AJ209" s="132">
        <f t="shared" si="286"/>
        <v>13778697220.4</v>
      </c>
      <c r="AK209" s="132">
        <f t="shared" si="286"/>
        <v>65027195.859999999</v>
      </c>
      <c r="AL209" s="132">
        <f t="shared" si="286"/>
        <v>0</v>
      </c>
      <c r="AM209" s="132">
        <f t="shared" si="286"/>
        <v>0</v>
      </c>
      <c r="AN209" s="132">
        <f t="shared" si="286"/>
        <v>13778697220.4</v>
      </c>
      <c r="AO209" s="132">
        <f t="shared" si="286"/>
        <v>11317465467.859999</v>
      </c>
      <c r="AP209" s="132">
        <f t="shared" si="286"/>
        <v>0</v>
      </c>
      <c r="AQ209" s="132">
        <f t="shared" si="286"/>
        <v>0</v>
      </c>
      <c r="AR209" s="132">
        <f t="shared" si="286"/>
        <v>13778697220.4</v>
      </c>
      <c r="AS209" s="132">
        <f t="shared" si="286"/>
        <v>77841869.989999995</v>
      </c>
      <c r="AT209" s="132">
        <f t="shared" si="286"/>
        <v>0</v>
      </c>
      <c r="AU209" s="132">
        <f t="shared" si="286"/>
        <v>0</v>
      </c>
      <c r="AV209" s="132">
        <f t="shared" si="286"/>
        <v>0</v>
      </c>
      <c r="AW209" s="132">
        <f t="shared" si="286"/>
        <v>0</v>
      </c>
      <c r="AX209" s="132">
        <f t="shared" ref="AX209:BH209" si="287">AX210+AX211+AX232</f>
        <v>0</v>
      </c>
      <c r="AY209" s="132">
        <f t="shared" si="287"/>
        <v>0</v>
      </c>
      <c r="AZ209" s="132">
        <f t="shared" si="287"/>
        <v>0</v>
      </c>
      <c r="BA209" s="132">
        <f t="shared" si="287"/>
        <v>0</v>
      </c>
      <c r="BB209" s="132">
        <f>+BB210+BB211</f>
        <v>13778697220.4</v>
      </c>
      <c r="BC209" s="132"/>
      <c r="BD209" s="132"/>
      <c r="BE209" s="132">
        <f t="shared" si="287"/>
        <v>0</v>
      </c>
      <c r="BF209" s="129">
        <f t="shared" si="283"/>
        <v>13778697220.4</v>
      </c>
      <c r="BG209" s="132">
        <f t="shared" si="287"/>
        <v>14533818719.869999</v>
      </c>
      <c r="BH209" s="132">
        <f t="shared" si="287"/>
        <v>755121499.47000003</v>
      </c>
      <c r="BI209" s="5"/>
      <c r="BJ209" s="5"/>
    </row>
    <row r="210" spans="1:62" s="12" customFormat="1" ht="26.25" thickBot="1" x14ac:dyDescent="0.25">
      <c r="A210" s="18" t="s">
        <v>446</v>
      </c>
      <c r="B210" s="78" t="s">
        <v>447</v>
      </c>
      <c r="C210" s="26">
        <v>187</v>
      </c>
      <c r="D210" s="160" t="s">
        <v>448</v>
      </c>
      <c r="E210" s="133">
        <v>0</v>
      </c>
      <c r="F210" s="134">
        <v>0</v>
      </c>
      <c r="G210" s="135">
        <v>0</v>
      </c>
      <c r="H210" s="135">
        <v>0</v>
      </c>
      <c r="I210" s="135">
        <v>0</v>
      </c>
      <c r="J210" s="135">
        <v>0</v>
      </c>
      <c r="K210" s="135">
        <v>0</v>
      </c>
      <c r="L210" s="135">
        <f>H210+J210-K210</f>
        <v>0</v>
      </c>
      <c r="M210" s="135">
        <v>0</v>
      </c>
      <c r="N210" s="135">
        <v>0</v>
      </c>
      <c r="O210" s="135">
        <v>0</v>
      </c>
      <c r="P210" s="135">
        <v>0</v>
      </c>
      <c r="Q210" s="135">
        <v>0</v>
      </c>
      <c r="R210" s="136">
        <v>0</v>
      </c>
      <c r="S210" s="136">
        <v>0</v>
      </c>
      <c r="T210" s="135">
        <f>P210+R210-S210</f>
        <v>0</v>
      </c>
      <c r="U210" s="136">
        <v>0</v>
      </c>
      <c r="V210" s="136">
        <v>1557352476.3599999</v>
      </c>
      <c r="W210" s="136">
        <v>0</v>
      </c>
      <c r="X210" s="135">
        <f>T210+V210-W210</f>
        <v>1557352476.3599999</v>
      </c>
      <c r="Y210" s="135">
        <v>0</v>
      </c>
      <c r="Z210" s="135">
        <v>0</v>
      </c>
      <c r="AA210" s="135">
        <v>0</v>
      </c>
      <c r="AB210" s="135">
        <f>X210+Z210-AA210</f>
        <v>1557352476.3599999</v>
      </c>
      <c r="AC210" s="135">
        <v>0</v>
      </c>
      <c r="AD210" s="135">
        <v>0</v>
      </c>
      <c r="AE210" s="135">
        <v>0</v>
      </c>
      <c r="AF210" s="135">
        <f>AB210+AD210-AE210</f>
        <v>1557352476.3599999</v>
      </c>
      <c r="AG210" s="135">
        <v>0</v>
      </c>
      <c r="AH210" s="135">
        <v>0</v>
      </c>
      <c r="AI210" s="135">
        <v>0</v>
      </c>
      <c r="AJ210" s="135">
        <f>AF210+AH210-AI210</f>
        <v>1557352476.3599999</v>
      </c>
      <c r="AK210" s="135">
        <v>0</v>
      </c>
      <c r="AL210" s="135">
        <v>0</v>
      </c>
      <c r="AM210" s="135">
        <v>0</v>
      </c>
      <c r="AN210" s="135">
        <f>AJ210+AL210-AM210</f>
        <v>1557352476.3599999</v>
      </c>
      <c r="AO210" s="135">
        <v>0</v>
      </c>
      <c r="AP210" s="136">
        <v>0</v>
      </c>
      <c r="AQ210" s="136">
        <v>0</v>
      </c>
      <c r="AR210" s="135">
        <f>AN210+AP210-AQ210</f>
        <v>1557352476.3599999</v>
      </c>
      <c r="AS210" s="135">
        <v>0</v>
      </c>
      <c r="AT210" s="135"/>
      <c r="AU210" s="135"/>
      <c r="AV210" s="135"/>
      <c r="AW210" s="135"/>
      <c r="AX210" s="135"/>
      <c r="AY210" s="135"/>
      <c r="AZ210" s="135"/>
      <c r="BA210" s="135"/>
      <c r="BB210" s="135">
        <f>F210+J210+N210+R210+V210+Z210+AD210+AH210+AL210+AP210</f>
        <v>1557352476.3599999</v>
      </c>
      <c r="BC210" s="135"/>
      <c r="BD210" s="135"/>
      <c r="BE210" s="135">
        <f>G210+K210+O210+S210+W210+AA210+AE210+AI210+AM210+AQ210</f>
        <v>0</v>
      </c>
      <c r="BF210" s="135">
        <f>E210+BB210-BE210</f>
        <v>1557352476.3599999</v>
      </c>
      <c r="BG210" s="137">
        <v>1557352476.3599999</v>
      </c>
      <c r="BH210" s="131">
        <f t="shared" si="199"/>
        <v>0</v>
      </c>
      <c r="BI210" s="14"/>
      <c r="BJ210" s="14"/>
    </row>
    <row r="211" spans="1:62" s="3" customFormat="1" ht="15.75" thickBot="1" x14ac:dyDescent="0.3">
      <c r="A211" s="8" t="s">
        <v>449</v>
      </c>
      <c r="B211" s="77" t="s">
        <v>280</v>
      </c>
      <c r="C211" s="7"/>
      <c r="D211" s="159"/>
      <c r="E211" s="132">
        <f>+E212+E213+E214+E215+E227</f>
        <v>0</v>
      </c>
      <c r="F211" s="132">
        <f t="shared" ref="F211:BA211" si="288">F212+F213+F214+F215+F227</f>
        <v>0</v>
      </c>
      <c r="G211" s="132">
        <f t="shared" si="288"/>
        <v>0</v>
      </c>
      <c r="H211" s="132">
        <f t="shared" si="288"/>
        <v>0</v>
      </c>
      <c r="I211" s="132">
        <f t="shared" si="288"/>
        <v>0</v>
      </c>
      <c r="J211" s="132">
        <f t="shared" si="288"/>
        <v>0</v>
      </c>
      <c r="K211" s="132">
        <f t="shared" si="288"/>
        <v>0</v>
      </c>
      <c r="L211" s="132">
        <f t="shared" si="288"/>
        <v>0</v>
      </c>
      <c r="M211" s="132">
        <f t="shared" si="288"/>
        <v>0</v>
      </c>
      <c r="N211" s="132">
        <f t="shared" si="288"/>
        <v>0</v>
      </c>
      <c r="O211" s="132">
        <f t="shared" si="288"/>
        <v>0</v>
      </c>
      <c r="P211" s="132">
        <f t="shared" si="288"/>
        <v>0</v>
      </c>
      <c r="Q211" s="132">
        <f t="shared" si="288"/>
        <v>0</v>
      </c>
      <c r="R211" s="132">
        <f t="shared" si="288"/>
        <v>0</v>
      </c>
      <c r="S211" s="132">
        <f t="shared" si="288"/>
        <v>0</v>
      </c>
      <c r="T211" s="132">
        <f t="shared" si="288"/>
        <v>0</v>
      </c>
      <c r="U211" s="132">
        <f t="shared" si="288"/>
        <v>0</v>
      </c>
      <c r="V211" s="132">
        <f t="shared" si="288"/>
        <v>12221344744.039999</v>
      </c>
      <c r="W211" s="132">
        <f t="shared" si="288"/>
        <v>0</v>
      </c>
      <c r="X211" s="132">
        <f t="shared" si="288"/>
        <v>12221344744.039999</v>
      </c>
      <c r="Y211" s="132">
        <f t="shared" si="288"/>
        <v>962422398.39999998</v>
      </c>
      <c r="Z211" s="132">
        <f t="shared" si="288"/>
        <v>0</v>
      </c>
      <c r="AA211" s="132">
        <f t="shared" si="288"/>
        <v>0</v>
      </c>
      <c r="AB211" s="132">
        <f t="shared" si="288"/>
        <v>12221344744.039999</v>
      </c>
      <c r="AC211" s="132">
        <f t="shared" si="288"/>
        <v>0</v>
      </c>
      <c r="AD211" s="132">
        <f t="shared" si="288"/>
        <v>0</v>
      </c>
      <c r="AE211" s="132">
        <f t="shared" si="288"/>
        <v>0</v>
      </c>
      <c r="AF211" s="132">
        <f t="shared" si="288"/>
        <v>12221344744.039999</v>
      </c>
      <c r="AG211" s="132">
        <f t="shared" si="288"/>
        <v>0</v>
      </c>
      <c r="AH211" s="132">
        <f t="shared" si="288"/>
        <v>0</v>
      </c>
      <c r="AI211" s="132">
        <f t="shared" si="288"/>
        <v>0</v>
      </c>
      <c r="AJ211" s="132">
        <f t="shared" si="288"/>
        <v>12221344744.039999</v>
      </c>
      <c r="AK211" s="132">
        <f t="shared" si="288"/>
        <v>0</v>
      </c>
      <c r="AL211" s="132">
        <f t="shared" si="288"/>
        <v>0</v>
      </c>
      <c r="AM211" s="132">
        <f t="shared" si="288"/>
        <v>0</v>
      </c>
      <c r="AN211" s="132">
        <f t="shared" si="288"/>
        <v>12221344744.039999</v>
      </c>
      <c r="AO211" s="132">
        <f t="shared" si="288"/>
        <v>11258922345.639999</v>
      </c>
      <c r="AP211" s="132">
        <f t="shared" si="288"/>
        <v>0</v>
      </c>
      <c r="AQ211" s="132">
        <f t="shared" si="288"/>
        <v>0</v>
      </c>
      <c r="AR211" s="132">
        <f t="shared" si="288"/>
        <v>12221344744.039999</v>
      </c>
      <c r="AS211" s="132">
        <f t="shared" si="288"/>
        <v>0</v>
      </c>
      <c r="AT211" s="132">
        <f t="shared" si="288"/>
        <v>0</v>
      </c>
      <c r="AU211" s="132">
        <f t="shared" si="288"/>
        <v>0</v>
      </c>
      <c r="AV211" s="132">
        <f t="shared" si="288"/>
        <v>0</v>
      </c>
      <c r="AW211" s="132">
        <f t="shared" si="288"/>
        <v>0</v>
      </c>
      <c r="AX211" s="132">
        <f t="shared" si="288"/>
        <v>0</v>
      </c>
      <c r="AY211" s="132">
        <f t="shared" si="288"/>
        <v>0</v>
      </c>
      <c r="AZ211" s="132">
        <f t="shared" si="288"/>
        <v>0</v>
      </c>
      <c r="BA211" s="132">
        <f t="shared" si="288"/>
        <v>0</v>
      </c>
      <c r="BB211" s="132">
        <f t="shared" ref="BB211:BE211" si="289">+BB212+BB213+BB214+BB215+BB227</f>
        <v>12221344744.039999</v>
      </c>
      <c r="BC211" s="132">
        <f t="shared" si="289"/>
        <v>0</v>
      </c>
      <c r="BD211" s="132">
        <f t="shared" si="289"/>
        <v>0</v>
      </c>
      <c r="BE211" s="132">
        <f t="shared" si="289"/>
        <v>0</v>
      </c>
      <c r="BF211" s="129">
        <f t="shared" si="283"/>
        <v>12221344744.039999</v>
      </c>
      <c r="BG211" s="132">
        <f t="shared" ref="BG211" si="290">+BG212+BG213+BG214+BG215+BG227</f>
        <v>12221344744.039999</v>
      </c>
      <c r="BH211" s="132">
        <f t="shared" ref="BH211" si="291">+BH212+BH213+BH214+BH215+BH227</f>
        <v>0</v>
      </c>
      <c r="BI211" s="5"/>
      <c r="BJ211" s="5"/>
    </row>
    <row r="212" spans="1:62" s="4" customFormat="1" ht="39" thickBot="1" x14ac:dyDescent="0.3">
      <c r="A212" s="18" t="s">
        <v>450</v>
      </c>
      <c r="B212" s="78" t="s">
        <v>451</v>
      </c>
      <c r="C212" s="26">
        <v>186</v>
      </c>
      <c r="D212" s="160" t="s">
        <v>452</v>
      </c>
      <c r="E212" s="133">
        <v>0</v>
      </c>
      <c r="F212" s="134">
        <v>0</v>
      </c>
      <c r="G212" s="135">
        <v>0</v>
      </c>
      <c r="H212" s="135">
        <v>0</v>
      </c>
      <c r="I212" s="135">
        <v>0</v>
      </c>
      <c r="J212" s="135">
        <v>0</v>
      </c>
      <c r="K212" s="135">
        <v>0</v>
      </c>
      <c r="L212" s="135">
        <f>H212+J212-K212</f>
        <v>0</v>
      </c>
      <c r="M212" s="135">
        <v>0</v>
      </c>
      <c r="N212" s="135">
        <v>0</v>
      </c>
      <c r="O212" s="135">
        <v>0</v>
      </c>
      <c r="P212" s="135">
        <v>0</v>
      </c>
      <c r="Q212" s="135">
        <v>0</v>
      </c>
      <c r="R212" s="135">
        <v>0</v>
      </c>
      <c r="S212" s="135">
        <v>0</v>
      </c>
      <c r="T212" s="135">
        <f>P212+R212-S212</f>
        <v>0</v>
      </c>
      <c r="U212" s="135">
        <v>0</v>
      </c>
      <c r="V212" s="136">
        <v>521108619</v>
      </c>
      <c r="W212" s="136">
        <v>0</v>
      </c>
      <c r="X212" s="135">
        <f>T212+V212-W212</f>
        <v>521108619</v>
      </c>
      <c r="Y212" s="135">
        <v>0</v>
      </c>
      <c r="Z212" s="135">
        <v>0</v>
      </c>
      <c r="AA212" s="135">
        <v>0</v>
      </c>
      <c r="AB212" s="135">
        <f>X212+Z212-AA212</f>
        <v>521108619</v>
      </c>
      <c r="AC212" s="135">
        <v>0</v>
      </c>
      <c r="AD212" s="135">
        <v>0</v>
      </c>
      <c r="AE212" s="135">
        <v>0</v>
      </c>
      <c r="AF212" s="135">
        <f>AB212+AD212-AE212</f>
        <v>521108619</v>
      </c>
      <c r="AG212" s="135">
        <v>0</v>
      </c>
      <c r="AH212" s="135">
        <v>0</v>
      </c>
      <c r="AI212" s="135">
        <v>0</v>
      </c>
      <c r="AJ212" s="135">
        <f>AF212+AH212-AI212</f>
        <v>521108619</v>
      </c>
      <c r="AK212" s="135">
        <v>0</v>
      </c>
      <c r="AL212" s="135">
        <v>0</v>
      </c>
      <c r="AM212" s="135">
        <v>0</v>
      </c>
      <c r="AN212" s="135">
        <f>AJ212+AL212-AM212</f>
        <v>521108619</v>
      </c>
      <c r="AO212" s="135">
        <v>521108619</v>
      </c>
      <c r="AP212" s="136">
        <v>0</v>
      </c>
      <c r="AQ212" s="136">
        <v>0</v>
      </c>
      <c r="AR212" s="135">
        <f>AN212+AP212-AQ212</f>
        <v>521108619</v>
      </c>
      <c r="AS212" s="135">
        <v>0</v>
      </c>
      <c r="AT212" s="129"/>
      <c r="AU212" s="129"/>
      <c r="AV212" s="129"/>
      <c r="AW212" s="129"/>
      <c r="AX212" s="129"/>
      <c r="AY212" s="129"/>
      <c r="AZ212" s="129"/>
      <c r="BA212" s="129"/>
      <c r="BB212" s="135">
        <f>F212+J212+N212+R212+V212+Z212+AD212+AH212+AL212+AP212</f>
        <v>521108619</v>
      </c>
      <c r="BC212" s="135"/>
      <c r="BD212" s="135"/>
      <c r="BE212" s="135">
        <f>G212+K212+O212+S212+W212+AA212+AE212+AI212+AM212+AQ212</f>
        <v>0</v>
      </c>
      <c r="BF212" s="135">
        <f>E212+BB212-BE212</f>
        <v>521108619</v>
      </c>
      <c r="BG212" s="137">
        <f>I212+M212+Q212+U212+Y212+AC212+AG212+AK212+AO212+AS212</f>
        <v>521108619</v>
      </c>
      <c r="BH212" s="131">
        <f t="shared" si="199"/>
        <v>0</v>
      </c>
      <c r="BI212" s="6"/>
      <c r="BJ212" s="6"/>
    </row>
    <row r="213" spans="1:62" s="4" customFormat="1" ht="26.25" thickBot="1" x14ac:dyDescent="0.25">
      <c r="A213" s="18" t="s">
        <v>453</v>
      </c>
      <c r="B213" s="78" t="s">
        <v>282</v>
      </c>
      <c r="C213" s="26">
        <v>182</v>
      </c>
      <c r="D213" s="160" t="s">
        <v>454</v>
      </c>
      <c r="E213" s="133">
        <v>0</v>
      </c>
      <c r="F213" s="134">
        <v>0</v>
      </c>
      <c r="G213" s="135">
        <v>0</v>
      </c>
      <c r="H213" s="135">
        <v>0</v>
      </c>
      <c r="I213" s="135">
        <v>0</v>
      </c>
      <c r="J213" s="135">
        <v>0</v>
      </c>
      <c r="K213" s="135">
        <v>0</v>
      </c>
      <c r="L213" s="135">
        <v>0</v>
      </c>
      <c r="M213" s="135">
        <v>0</v>
      </c>
      <c r="N213" s="135">
        <v>0</v>
      </c>
      <c r="O213" s="135">
        <v>0</v>
      </c>
      <c r="P213" s="135">
        <v>0</v>
      </c>
      <c r="Q213" s="135">
        <v>0</v>
      </c>
      <c r="R213" s="135">
        <v>0</v>
      </c>
      <c r="S213" s="135">
        <v>0</v>
      </c>
      <c r="T213" s="135">
        <v>0</v>
      </c>
      <c r="U213" s="135">
        <v>0</v>
      </c>
      <c r="V213" s="135">
        <v>0</v>
      </c>
      <c r="W213" s="135">
        <v>0</v>
      </c>
      <c r="X213" s="135">
        <v>0</v>
      </c>
      <c r="Y213" s="135">
        <v>0</v>
      </c>
      <c r="Z213" s="135">
        <v>0</v>
      </c>
      <c r="AA213" s="135">
        <v>0</v>
      </c>
      <c r="AB213" s="135">
        <v>0</v>
      </c>
      <c r="AC213" s="135">
        <v>0</v>
      </c>
      <c r="AD213" s="135">
        <v>0</v>
      </c>
      <c r="AE213" s="135">
        <v>0</v>
      </c>
      <c r="AF213" s="135">
        <v>0</v>
      </c>
      <c r="AG213" s="135">
        <v>0</v>
      </c>
      <c r="AH213" s="135">
        <v>0</v>
      </c>
      <c r="AI213" s="135">
        <v>0</v>
      </c>
      <c r="AJ213" s="135">
        <v>0</v>
      </c>
      <c r="AK213" s="135">
        <v>0</v>
      </c>
      <c r="AL213" s="135">
        <v>0</v>
      </c>
      <c r="AM213" s="135">
        <v>0</v>
      </c>
      <c r="AN213" s="135">
        <v>0</v>
      </c>
      <c r="AO213" s="135">
        <v>0</v>
      </c>
      <c r="AP213" s="136">
        <v>0</v>
      </c>
      <c r="AQ213" s="136">
        <v>0</v>
      </c>
      <c r="AR213" s="135">
        <f>AN213+AP213-AQ213</f>
        <v>0</v>
      </c>
      <c r="AS213" s="135">
        <v>0</v>
      </c>
      <c r="AT213" s="135">
        <v>0</v>
      </c>
      <c r="AU213" s="135">
        <v>0</v>
      </c>
      <c r="AV213" s="135">
        <v>0</v>
      </c>
      <c r="AW213" s="135">
        <v>0</v>
      </c>
      <c r="AX213" s="135">
        <v>0</v>
      </c>
      <c r="AY213" s="135">
        <v>0</v>
      </c>
      <c r="AZ213" s="135">
        <v>0</v>
      </c>
      <c r="BA213" s="135">
        <v>0</v>
      </c>
      <c r="BB213" s="135">
        <f>F213+J213+N213+R213+V213+Z213+AD213+AH213+AL213+AP213</f>
        <v>0</v>
      </c>
      <c r="BC213" s="135"/>
      <c r="BD213" s="135"/>
      <c r="BE213" s="135">
        <f>G213+K213+O213+S213+W213+AA213+AE213+AI213+AM213+AQ213</f>
        <v>0</v>
      </c>
      <c r="BF213" s="135">
        <v>0</v>
      </c>
      <c r="BG213" s="137">
        <f>I213+M213+Q213+U213+Y213+AC213+AG213+AK213+AO213+AS213</f>
        <v>0</v>
      </c>
      <c r="BH213" s="131">
        <f t="shared" si="199"/>
        <v>0</v>
      </c>
      <c r="BI213" s="6"/>
      <c r="BJ213" s="6"/>
    </row>
    <row r="214" spans="1:62" s="4" customFormat="1" ht="51.75" thickBot="1" x14ac:dyDescent="0.25">
      <c r="A214" s="18" t="s">
        <v>453</v>
      </c>
      <c r="B214" s="78" t="s">
        <v>282</v>
      </c>
      <c r="C214" s="26">
        <v>183</v>
      </c>
      <c r="D214" s="160" t="s">
        <v>455</v>
      </c>
      <c r="E214" s="133">
        <v>0</v>
      </c>
      <c r="F214" s="134">
        <v>0</v>
      </c>
      <c r="G214" s="135">
        <v>0</v>
      </c>
      <c r="H214" s="135">
        <v>0</v>
      </c>
      <c r="I214" s="135">
        <v>0</v>
      </c>
      <c r="J214" s="135">
        <v>0</v>
      </c>
      <c r="K214" s="135">
        <v>0</v>
      </c>
      <c r="L214" s="135">
        <v>0</v>
      </c>
      <c r="M214" s="135">
        <v>0</v>
      </c>
      <c r="N214" s="135">
        <v>0</v>
      </c>
      <c r="O214" s="135">
        <v>0</v>
      </c>
      <c r="P214" s="135">
        <v>0</v>
      </c>
      <c r="Q214" s="135">
        <v>0</v>
      </c>
      <c r="R214" s="135">
        <v>0</v>
      </c>
      <c r="S214" s="135">
        <v>0</v>
      </c>
      <c r="T214" s="135">
        <v>0</v>
      </c>
      <c r="U214" s="135">
        <v>0</v>
      </c>
      <c r="V214" s="135">
        <v>0</v>
      </c>
      <c r="W214" s="135">
        <v>0</v>
      </c>
      <c r="X214" s="135">
        <v>0</v>
      </c>
      <c r="Y214" s="135">
        <v>0</v>
      </c>
      <c r="Z214" s="135">
        <v>0</v>
      </c>
      <c r="AA214" s="135">
        <v>0</v>
      </c>
      <c r="AB214" s="135">
        <v>0</v>
      </c>
      <c r="AC214" s="135">
        <v>0</v>
      </c>
      <c r="AD214" s="135">
        <v>0</v>
      </c>
      <c r="AE214" s="135">
        <v>0</v>
      </c>
      <c r="AF214" s="135">
        <v>0</v>
      </c>
      <c r="AG214" s="135">
        <v>0</v>
      </c>
      <c r="AH214" s="135">
        <v>0</v>
      </c>
      <c r="AI214" s="135">
        <v>0</v>
      </c>
      <c r="AJ214" s="135">
        <v>0</v>
      </c>
      <c r="AK214" s="135">
        <v>0</v>
      </c>
      <c r="AL214" s="135">
        <v>0</v>
      </c>
      <c r="AM214" s="135">
        <v>0</v>
      </c>
      <c r="AN214" s="135">
        <v>0</v>
      </c>
      <c r="AO214" s="135">
        <v>0</v>
      </c>
      <c r="AP214" s="136">
        <v>0</v>
      </c>
      <c r="AQ214" s="136">
        <v>0</v>
      </c>
      <c r="AR214" s="135">
        <f>AN214+AP214-AQ214</f>
        <v>0</v>
      </c>
      <c r="AS214" s="135">
        <v>0</v>
      </c>
      <c r="AT214" s="135">
        <v>0</v>
      </c>
      <c r="AU214" s="135">
        <v>0</v>
      </c>
      <c r="AV214" s="135">
        <v>0</v>
      </c>
      <c r="AW214" s="135">
        <v>0</v>
      </c>
      <c r="AX214" s="135">
        <v>0</v>
      </c>
      <c r="AY214" s="135">
        <v>0</v>
      </c>
      <c r="AZ214" s="135">
        <v>0</v>
      </c>
      <c r="BA214" s="135">
        <v>0</v>
      </c>
      <c r="BB214" s="135">
        <f>F214+J214+N214+R214+V214+Z214+AD214+AH214+AL214+AP214</f>
        <v>0</v>
      </c>
      <c r="BC214" s="135"/>
      <c r="BD214" s="135"/>
      <c r="BE214" s="135">
        <f>G214+K214+O214+S214+W214+AA214+AE214+AI214+AM214+AQ214</f>
        <v>0</v>
      </c>
      <c r="BF214" s="135">
        <v>0</v>
      </c>
      <c r="BG214" s="137">
        <f>I214+M214+Q214+U214+Y214+AC214+AG214+AK214+AO214+AS214</f>
        <v>0</v>
      </c>
      <c r="BH214" s="131">
        <f t="shared" ref="BH214:BH277" si="292">+BG214-BF214</f>
        <v>0</v>
      </c>
      <c r="BI214" s="6"/>
      <c r="BJ214" s="6"/>
    </row>
    <row r="215" spans="1:62" s="3" customFormat="1" ht="15.75" thickBot="1" x14ac:dyDescent="0.3">
      <c r="A215" s="8" t="s">
        <v>456</v>
      </c>
      <c r="B215" s="77" t="s">
        <v>282</v>
      </c>
      <c r="C215" s="7"/>
      <c r="D215" s="159"/>
      <c r="E215" s="132">
        <f>E216</f>
        <v>0</v>
      </c>
      <c r="F215" s="132">
        <f t="shared" ref="F215:AK218" si="293">F216</f>
        <v>0</v>
      </c>
      <c r="G215" s="132">
        <f t="shared" si="293"/>
        <v>0</v>
      </c>
      <c r="H215" s="132">
        <f t="shared" si="293"/>
        <v>0</v>
      </c>
      <c r="I215" s="132">
        <f t="shared" si="293"/>
        <v>0</v>
      </c>
      <c r="J215" s="132">
        <f t="shared" si="293"/>
        <v>0</v>
      </c>
      <c r="K215" s="132">
        <f t="shared" si="293"/>
        <v>0</v>
      </c>
      <c r="L215" s="132">
        <f t="shared" si="293"/>
        <v>0</v>
      </c>
      <c r="M215" s="132">
        <f t="shared" si="293"/>
        <v>0</v>
      </c>
      <c r="N215" s="132">
        <f t="shared" si="293"/>
        <v>0</v>
      </c>
      <c r="O215" s="132">
        <f t="shared" si="293"/>
        <v>0</v>
      </c>
      <c r="P215" s="132">
        <f t="shared" si="293"/>
        <v>0</v>
      </c>
      <c r="Q215" s="132">
        <f t="shared" si="293"/>
        <v>0</v>
      </c>
      <c r="R215" s="132">
        <f t="shared" si="293"/>
        <v>0</v>
      </c>
      <c r="S215" s="132">
        <f t="shared" si="293"/>
        <v>0</v>
      </c>
      <c r="T215" s="132">
        <f t="shared" si="293"/>
        <v>0</v>
      </c>
      <c r="U215" s="132">
        <f t="shared" si="293"/>
        <v>0</v>
      </c>
      <c r="V215" s="132">
        <f t="shared" si="293"/>
        <v>10737813726.639999</v>
      </c>
      <c r="W215" s="132">
        <f t="shared" si="293"/>
        <v>0</v>
      </c>
      <c r="X215" s="132">
        <f t="shared" si="293"/>
        <v>10737813726.639999</v>
      </c>
      <c r="Y215" s="132">
        <f t="shared" si="293"/>
        <v>0</v>
      </c>
      <c r="Z215" s="132">
        <f t="shared" si="293"/>
        <v>0</v>
      </c>
      <c r="AA215" s="132">
        <f t="shared" si="293"/>
        <v>0</v>
      </c>
      <c r="AB215" s="132">
        <f t="shared" si="293"/>
        <v>10737813726.639999</v>
      </c>
      <c r="AC215" s="132">
        <f t="shared" si="293"/>
        <v>0</v>
      </c>
      <c r="AD215" s="132">
        <f t="shared" si="293"/>
        <v>0</v>
      </c>
      <c r="AE215" s="132">
        <f t="shared" si="293"/>
        <v>0</v>
      </c>
      <c r="AF215" s="132">
        <f t="shared" si="293"/>
        <v>10737813726.639999</v>
      </c>
      <c r="AG215" s="132">
        <f t="shared" si="293"/>
        <v>0</v>
      </c>
      <c r="AH215" s="132">
        <f t="shared" si="293"/>
        <v>0</v>
      </c>
      <c r="AI215" s="132">
        <f t="shared" si="293"/>
        <v>0</v>
      </c>
      <c r="AJ215" s="132">
        <f t="shared" si="293"/>
        <v>10737813726.639999</v>
      </c>
      <c r="AK215" s="132">
        <f t="shared" si="293"/>
        <v>0</v>
      </c>
      <c r="AL215" s="132">
        <f t="shared" ref="AL215:AT215" si="294">AL216</f>
        <v>0</v>
      </c>
      <c r="AM215" s="132">
        <f t="shared" si="294"/>
        <v>0</v>
      </c>
      <c r="AN215" s="132">
        <f t="shared" si="294"/>
        <v>10737813726.639999</v>
      </c>
      <c r="AO215" s="132">
        <f t="shared" si="294"/>
        <v>10737813726.639999</v>
      </c>
      <c r="AP215" s="132">
        <f t="shared" si="294"/>
        <v>0</v>
      </c>
      <c r="AQ215" s="132">
        <f t="shared" si="294"/>
        <v>0</v>
      </c>
      <c r="AR215" s="132">
        <f t="shared" si="294"/>
        <v>10737813726.639999</v>
      </c>
      <c r="AS215" s="132">
        <f t="shared" si="294"/>
        <v>0</v>
      </c>
      <c r="AT215" s="132">
        <f t="shared" si="294"/>
        <v>0</v>
      </c>
      <c r="AU215" s="132">
        <f t="shared" ref="V215:AW218" si="295">AU216</f>
        <v>0</v>
      </c>
      <c r="AV215" s="132">
        <f t="shared" si="295"/>
        <v>0</v>
      </c>
      <c r="AW215" s="132">
        <f t="shared" si="295"/>
        <v>0</v>
      </c>
      <c r="AX215" s="132"/>
      <c r="AY215" s="132"/>
      <c r="AZ215" s="132"/>
      <c r="BA215" s="132"/>
      <c r="BB215" s="132">
        <f t="shared" ref="BB215:BG218" si="296">BB216</f>
        <v>10737813726.639999</v>
      </c>
      <c r="BC215" s="132"/>
      <c r="BD215" s="132"/>
      <c r="BE215" s="132">
        <f t="shared" si="296"/>
        <v>0</v>
      </c>
      <c r="BF215" s="129">
        <f t="shared" ref="BF215:BF219" si="297">+E215+BB215-BE215</f>
        <v>10737813726.639999</v>
      </c>
      <c r="BG215" s="138">
        <f t="shared" si="296"/>
        <v>10737813726.639999</v>
      </c>
      <c r="BH215" s="131">
        <f t="shared" si="292"/>
        <v>0</v>
      </c>
      <c r="BI215" s="5"/>
      <c r="BJ215" s="5"/>
    </row>
    <row r="216" spans="1:62" s="3" customFormat="1" ht="15.75" thickBot="1" x14ac:dyDescent="0.3">
      <c r="A216" s="8" t="s">
        <v>457</v>
      </c>
      <c r="B216" s="77" t="s">
        <v>458</v>
      </c>
      <c r="C216" s="7"/>
      <c r="D216" s="159"/>
      <c r="E216" s="132">
        <f>E217</f>
        <v>0</v>
      </c>
      <c r="F216" s="132">
        <f t="shared" si="293"/>
        <v>0</v>
      </c>
      <c r="G216" s="132">
        <f t="shared" si="293"/>
        <v>0</v>
      </c>
      <c r="H216" s="132">
        <f t="shared" si="293"/>
        <v>0</v>
      </c>
      <c r="I216" s="132">
        <f t="shared" si="293"/>
        <v>0</v>
      </c>
      <c r="J216" s="132">
        <f t="shared" si="293"/>
        <v>0</v>
      </c>
      <c r="K216" s="132">
        <f t="shared" si="293"/>
        <v>0</v>
      </c>
      <c r="L216" s="132">
        <f t="shared" si="293"/>
        <v>0</v>
      </c>
      <c r="M216" s="132">
        <f t="shared" si="293"/>
        <v>0</v>
      </c>
      <c r="N216" s="132">
        <f t="shared" si="293"/>
        <v>0</v>
      </c>
      <c r="O216" s="132">
        <f t="shared" si="293"/>
        <v>0</v>
      </c>
      <c r="P216" s="132">
        <f t="shared" si="293"/>
        <v>0</v>
      </c>
      <c r="Q216" s="132">
        <f t="shared" si="293"/>
        <v>0</v>
      </c>
      <c r="R216" s="132">
        <f t="shared" si="293"/>
        <v>0</v>
      </c>
      <c r="S216" s="132">
        <f t="shared" si="293"/>
        <v>0</v>
      </c>
      <c r="T216" s="132">
        <f t="shared" si="293"/>
        <v>0</v>
      </c>
      <c r="U216" s="132">
        <f t="shared" si="293"/>
        <v>0</v>
      </c>
      <c r="V216" s="132">
        <f t="shared" si="295"/>
        <v>10737813726.639999</v>
      </c>
      <c r="W216" s="132">
        <f t="shared" si="295"/>
        <v>0</v>
      </c>
      <c r="X216" s="132">
        <f t="shared" si="295"/>
        <v>10737813726.639999</v>
      </c>
      <c r="Y216" s="132">
        <f t="shared" si="295"/>
        <v>0</v>
      </c>
      <c r="Z216" s="132">
        <f t="shared" si="295"/>
        <v>0</v>
      </c>
      <c r="AA216" s="132">
        <f t="shared" si="295"/>
        <v>0</v>
      </c>
      <c r="AB216" s="132">
        <f t="shared" si="295"/>
        <v>10737813726.639999</v>
      </c>
      <c r="AC216" s="132">
        <f t="shared" si="295"/>
        <v>0</v>
      </c>
      <c r="AD216" s="132">
        <f t="shared" si="295"/>
        <v>0</v>
      </c>
      <c r="AE216" s="132">
        <f t="shared" si="295"/>
        <v>0</v>
      </c>
      <c r="AF216" s="132">
        <f t="shared" si="295"/>
        <v>10737813726.639999</v>
      </c>
      <c r="AG216" s="132">
        <f t="shared" si="295"/>
        <v>0</v>
      </c>
      <c r="AH216" s="132">
        <f t="shared" si="295"/>
        <v>0</v>
      </c>
      <c r="AI216" s="132">
        <f t="shared" si="295"/>
        <v>0</v>
      </c>
      <c r="AJ216" s="132">
        <f t="shared" si="295"/>
        <v>10737813726.639999</v>
      </c>
      <c r="AK216" s="132">
        <f t="shared" si="295"/>
        <v>0</v>
      </c>
      <c r="AL216" s="132">
        <f t="shared" si="295"/>
        <v>0</v>
      </c>
      <c r="AM216" s="132">
        <f t="shared" si="295"/>
        <v>0</v>
      </c>
      <c r="AN216" s="132">
        <f t="shared" si="295"/>
        <v>10737813726.639999</v>
      </c>
      <c r="AO216" s="132">
        <f t="shared" si="295"/>
        <v>10737813726.639999</v>
      </c>
      <c r="AP216" s="132">
        <f t="shared" si="295"/>
        <v>0</v>
      </c>
      <c r="AQ216" s="132">
        <f t="shared" si="295"/>
        <v>0</v>
      </c>
      <c r="AR216" s="132">
        <f t="shared" si="295"/>
        <v>10737813726.639999</v>
      </c>
      <c r="AS216" s="132">
        <f t="shared" si="295"/>
        <v>0</v>
      </c>
      <c r="AT216" s="132">
        <f t="shared" si="295"/>
        <v>0</v>
      </c>
      <c r="AU216" s="132">
        <f t="shared" si="295"/>
        <v>0</v>
      </c>
      <c r="AV216" s="132">
        <f t="shared" si="295"/>
        <v>0</v>
      </c>
      <c r="AW216" s="132">
        <f t="shared" si="295"/>
        <v>0</v>
      </c>
      <c r="AX216" s="132"/>
      <c r="AY216" s="132"/>
      <c r="AZ216" s="132"/>
      <c r="BA216" s="132"/>
      <c r="BB216" s="132">
        <f t="shared" si="296"/>
        <v>10737813726.639999</v>
      </c>
      <c r="BC216" s="132"/>
      <c r="BD216" s="132"/>
      <c r="BE216" s="132">
        <f t="shared" si="296"/>
        <v>0</v>
      </c>
      <c r="BF216" s="129">
        <f t="shared" si="297"/>
        <v>10737813726.639999</v>
      </c>
      <c r="BG216" s="138">
        <f t="shared" si="296"/>
        <v>10737813726.639999</v>
      </c>
      <c r="BH216" s="131">
        <f t="shared" si="292"/>
        <v>0</v>
      </c>
      <c r="BI216" s="5"/>
      <c r="BJ216" s="5"/>
    </row>
    <row r="217" spans="1:62" s="3" customFormat="1" ht="26.25" thickBot="1" x14ac:dyDescent="0.3">
      <c r="A217" s="8" t="s">
        <v>459</v>
      </c>
      <c r="B217" s="77" t="s">
        <v>460</v>
      </c>
      <c r="C217" s="7"/>
      <c r="D217" s="159"/>
      <c r="E217" s="132">
        <f t="shared" ref="E217:AY217" si="298">E218+E222</f>
        <v>0</v>
      </c>
      <c r="F217" s="132">
        <f t="shared" si="298"/>
        <v>0</v>
      </c>
      <c r="G217" s="132">
        <f t="shared" si="298"/>
        <v>0</v>
      </c>
      <c r="H217" s="132">
        <f t="shared" si="298"/>
        <v>0</v>
      </c>
      <c r="I217" s="132">
        <f t="shared" si="298"/>
        <v>0</v>
      </c>
      <c r="J217" s="132">
        <f t="shared" si="298"/>
        <v>0</v>
      </c>
      <c r="K217" s="132">
        <f t="shared" si="298"/>
        <v>0</v>
      </c>
      <c r="L217" s="132">
        <f t="shared" si="298"/>
        <v>0</v>
      </c>
      <c r="M217" s="132">
        <f t="shared" si="298"/>
        <v>0</v>
      </c>
      <c r="N217" s="132">
        <f t="shared" si="298"/>
        <v>0</v>
      </c>
      <c r="O217" s="132">
        <f t="shared" si="298"/>
        <v>0</v>
      </c>
      <c r="P217" s="132">
        <f t="shared" si="298"/>
        <v>0</v>
      </c>
      <c r="Q217" s="132">
        <f t="shared" si="298"/>
        <v>0</v>
      </c>
      <c r="R217" s="132">
        <f t="shared" si="298"/>
        <v>0</v>
      </c>
      <c r="S217" s="132">
        <f t="shared" si="298"/>
        <v>0</v>
      </c>
      <c r="T217" s="132">
        <f t="shared" si="298"/>
        <v>0</v>
      </c>
      <c r="U217" s="132">
        <f t="shared" si="298"/>
        <v>0</v>
      </c>
      <c r="V217" s="132">
        <f t="shared" si="298"/>
        <v>10737813726.639999</v>
      </c>
      <c r="W217" s="132">
        <f t="shared" si="298"/>
        <v>0</v>
      </c>
      <c r="X217" s="132">
        <f t="shared" si="298"/>
        <v>10737813726.639999</v>
      </c>
      <c r="Y217" s="132">
        <f t="shared" si="298"/>
        <v>0</v>
      </c>
      <c r="Z217" s="132">
        <f t="shared" si="298"/>
        <v>0</v>
      </c>
      <c r="AA217" s="132">
        <f t="shared" si="298"/>
        <v>0</v>
      </c>
      <c r="AB217" s="132">
        <f t="shared" si="298"/>
        <v>10737813726.639999</v>
      </c>
      <c r="AC217" s="132">
        <f t="shared" si="298"/>
        <v>0</v>
      </c>
      <c r="AD217" s="132">
        <f t="shared" si="298"/>
        <v>0</v>
      </c>
      <c r="AE217" s="132">
        <f t="shared" si="298"/>
        <v>0</v>
      </c>
      <c r="AF217" s="132">
        <f t="shared" si="298"/>
        <v>10737813726.639999</v>
      </c>
      <c r="AG217" s="132">
        <f t="shared" si="298"/>
        <v>0</v>
      </c>
      <c r="AH217" s="132">
        <f t="shared" si="298"/>
        <v>0</v>
      </c>
      <c r="AI217" s="132">
        <f t="shared" si="298"/>
        <v>0</v>
      </c>
      <c r="AJ217" s="132">
        <f t="shared" si="298"/>
        <v>10737813726.639999</v>
      </c>
      <c r="AK217" s="132">
        <f t="shared" ref="AK217:AT217" si="299">AK218+AK222</f>
        <v>0</v>
      </c>
      <c r="AL217" s="132">
        <f t="shared" si="299"/>
        <v>0</v>
      </c>
      <c r="AM217" s="132">
        <f t="shared" si="299"/>
        <v>0</v>
      </c>
      <c r="AN217" s="132">
        <f t="shared" si="299"/>
        <v>10737813726.639999</v>
      </c>
      <c r="AO217" s="132">
        <f t="shared" si="299"/>
        <v>10737813726.639999</v>
      </c>
      <c r="AP217" s="132">
        <f t="shared" si="299"/>
        <v>0</v>
      </c>
      <c r="AQ217" s="132">
        <f t="shared" si="299"/>
        <v>0</v>
      </c>
      <c r="AR217" s="132">
        <f t="shared" si="299"/>
        <v>10737813726.639999</v>
      </c>
      <c r="AS217" s="132">
        <f t="shared" si="299"/>
        <v>0</v>
      </c>
      <c r="AT217" s="132">
        <f t="shared" si="299"/>
        <v>0</v>
      </c>
      <c r="AU217" s="132">
        <f t="shared" si="298"/>
        <v>0</v>
      </c>
      <c r="AV217" s="132">
        <f t="shared" si="298"/>
        <v>0</v>
      </c>
      <c r="AW217" s="132">
        <f t="shared" si="298"/>
        <v>0</v>
      </c>
      <c r="AX217" s="132">
        <f t="shared" si="298"/>
        <v>0</v>
      </c>
      <c r="AY217" s="132">
        <f t="shared" si="298"/>
        <v>0</v>
      </c>
      <c r="AZ217" s="132"/>
      <c r="BA217" s="132"/>
      <c r="BB217" s="132">
        <f>BB218+BB222</f>
        <v>10737813726.639999</v>
      </c>
      <c r="BC217" s="132"/>
      <c r="BD217" s="132"/>
      <c r="BE217" s="132">
        <f>BE218+BE222</f>
        <v>0</v>
      </c>
      <c r="BF217" s="129">
        <f t="shared" si="297"/>
        <v>10737813726.639999</v>
      </c>
      <c r="BG217" s="138">
        <f>BG218+BG222</f>
        <v>10737813726.639999</v>
      </c>
      <c r="BH217" s="131">
        <f t="shared" si="292"/>
        <v>0</v>
      </c>
      <c r="BI217" s="5"/>
      <c r="BJ217" s="5"/>
    </row>
    <row r="218" spans="1:62" s="3" customFormat="1" ht="26.25" thickBot="1" x14ac:dyDescent="0.3">
      <c r="A218" s="8" t="s">
        <v>461</v>
      </c>
      <c r="B218" s="77" t="s">
        <v>462</v>
      </c>
      <c r="C218" s="26"/>
      <c r="D218" s="160"/>
      <c r="E218" s="132">
        <f>E219</f>
        <v>0</v>
      </c>
      <c r="F218" s="132">
        <f t="shared" si="293"/>
        <v>0</v>
      </c>
      <c r="G218" s="132">
        <f t="shared" si="293"/>
        <v>0</v>
      </c>
      <c r="H218" s="132">
        <f t="shared" si="293"/>
        <v>0</v>
      </c>
      <c r="I218" s="132">
        <f t="shared" si="293"/>
        <v>0</v>
      </c>
      <c r="J218" s="132">
        <f t="shared" si="293"/>
        <v>0</v>
      </c>
      <c r="K218" s="132">
        <f t="shared" si="293"/>
        <v>0</v>
      </c>
      <c r="L218" s="132">
        <f t="shared" si="293"/>
        <v>0</v>
      </c>
      <c r="M218" s="132">
        <f t="shared" si="293"/>
        <v>0</v>
      </c>
      <c r="N218" s="132">
        <f t="shared" si="293"/>
        <v>0</v>
      </c>
      <c r="O218" s="132">
        <f t="shared" si="293"/>
        <v>0</v>
      </c>
      <c r="P218" s="132">
        <f t="shared" si="293"/>
        <v>0</v>
      </c>
      <c r="Q218" s="132">
        <f t="shared" si="293"/>
        <v>0</v>
      </c>
      <c r="R218" s="132">
        <f t="shared" si="293"/>
        <v>0</v>
      </c>
      <c r="S218" s="132">
        <f t="shared" si="293"/>
        <v>0</v>
      </c>
      <c r="T218" s="132">
        <f t="shared" si="293"/>
        <v>0</v>
      </c>
      <c r="U218" s="132">
        <f t="shared" si="293"/>
        <v>0</v>
      </c>
      <c r="V218" s="132">
        <f t="shared" si="295"/>
        <v>9810555684.8999996</v>
      </c>
      <c r="W218" s="132">
        <f t="shared" si="295"/>
        <v>0</v>
      </c>
      <c r="X218" s="132">
        <f t="shared" si="295"/>
        <v>9810555684.8999996</v>
      </c>
      <c r="Y218" s="132">
        <f t="shared" si="295"/>
        <v>0</v>
      </c>
      <c r="Z218" s="132">
        <f t="shared" si="295"/>
        <v>0</v>
      </c>
      <c r="AA218" s="132">
        <f t="shared" si="295"/>
        <v>0</v>
      </c>
      <c r="AB218" s="132">
        <f t="shared" si="295"/>
        <v>9810555684.8999996</v>
      </c>
      <c r="AC218" s="132">
        <f t="shared" si="295"/>
        <v>0</v>
      </c>
      <c r="AD218" s="132">
        <f t="shared" si="295"/>
        <v>0</v>
      </c>
      <c r="AE218" s="132">
        <f t="shared" si="295"/>
        <v>0</v>
      </c>
      <c r="AF218" s="132">
        <f t="shared" si="295"/>
        <v>9810555684.8999996</v>
      </c>
      <c r="AG218" s="132">
        <f t="shared" si="295"/>
        <v>0</v>
      </c>
      <c r="AH218" s="132">
        <f t="shared" si="295"/>
        <v>0</v>
      </c>
      <c r="AI218" s="132">
        <f t="shared" si="295"/>
        <v>0</v>
      </c>
      <c r="AJ218" s="132">
        <f t="shared" si="295"/>
        <v>9810555684.8999996</v>
      </c>
      <c r="AK218" s="132">
        <f t="shared" si="295"/>
        <v>0</v>
      </c>
      <c r="AL218" s="132">
        <f t="shared" si="295"/>
        <v>0</v>
      </c>
      <c r="AM218" s="132">
        <f t="shared" si="295"/>
        <v>0</v>
      </c>
      <c r="AN218" s="132">
        <f t="shared" si="295"/>
        <v>9810555684.8999996</v>
      </c>
      <c r="AO218" s="132">
        <f t="shared" si="295"/>
        <v>9810555684.8999996</v>
      </c>
      <c r="AP218" s="132">
        <f t="shared" si="295"/>
        <v>0</v>
      </c>
      <c r="AQ218" s="132">
        <f t="shared" si="295"/>
        <v>0</v>
      </c>
      <c r="AR218" s="132">
        <f t="shared" si="295"/>
        <v>9810555684.8999996</v>
      </c>
      <c r="AS218" s="132">
        <f t="shared" si="295"/>
        <v>0</v>
      </c>
      <c r="AT218" s="132">
        <f t="shared" si="295"/>
        <v>0</v>
      </c>
      <c r="AU218" s="132">
        <f t="shared" si="295"/>
        <v>0</v>
      </c>
      <c r="AV218" s="132">
        <f t="shared" si="295"/>
        <v>0</v>
      </c>
      <c r="AW218" s="132">
        <f t="shared" si="295"/>
        <v>0</v>
      </c>
      <c r="AX218" s="132"/>
      <c r="AY218" s="132"/>
      <c r="AZ218" s="132"/>
      <c r="BA218" s="132"/>
      <c r="BB218" s="132">
        <f t="shared" si="296"/>
        <v>9810555684.8999996</v>
      </c>
      <c r="BC218" s="132"/>
      <c r="BD218" s="132"/>
      <c r="BE218" s="132">
        <f t="shared" si="296"/>
        <v>0</v>
      </c>
      <c r="BF218" s="129">
        <f t="shared" si="297"/>
        <v>9810555684.8999996</v>
      </c>
      <c r="BG218" s="138">
        <f t="shared" si="296"/>
        <v>9810555684.8999996</v>
      </c>
      <c r="BH218" s="131">
        <f t="shared" si="292"/>
        <v>0</v>
      </c>
      <c r="BI218" s="5"/>
      <c r="BJ218" s="5"/>
    </row>
    <row r="219" spans="1:62" s="3" customFormat="1" ht="15.75" thickBot="1" x14ac:dyDescent="0.3">
      <c r="A219" s="8" t="s">
        <v>463</v>
      </c>
      <c r="B219" s="77" t="s">
        <v>464</v>
      </c>
      <c r="C219" s="26"/>
      <c r="D219" s="160"/>
      <c r="E219" s="132">
        <f>SUM(E220:E221)</f>
        <v>0</v>
      </c>
      <c r="F219" s="132">
        <f t="shared" ref="F219:AW219" si="300">F220+F221</f>
        <v>0</v>
      </c>
      <c r="G219" s="132">
        <f t="shared" si="300"/>
        <v>0</v>
      </c>
      <c r="H219" s="132">
        <f t="shared" si="300"/>
        <v>0</v>
      </c>
      <c r="I219" s="132">
        <f t="shared" si="300"/>
        <v>0</v>
      </c>
      <c r="J219" s="132">
        <f t="shared" si="300"/>
        <v>0</v>
      </c>
      <c r="K219" s="132">
        <f t="shared" si="300"/>
        <v>0</v>
      </c>
      <c r="L219" s="132">
        <f t="shared" si="300"/>
        <v>0</v>
      </c>
      <c r="M219" s="132">
        <f t="shared" si="300"/>
        <v>0</v>
      </c>
      <c r="N219" s="132">
        <f t="shared" si="300"/>
        <v>0</v>
      </c>
      <c r="O219" s="132">
        <f t="shared" si="300"/>
        <v>0</v>
      </c>
      <c r="P219" s="132">
        <f t="shared" si="300"/>
        <v>0</v>
      </c>
      <c r="Q219" s="132">
        <f t="shared" si="300"/>
        <v>0</v>
      </c>
      <c r="R219" s="132">
        <f t="shared" si="300"/>
        <v>0</v>
      </c>
      <c r="S219" s="132">
        <f t="shared" si="300"/>
        <v>0</v>
      </c>
      <c r="T219" s="132">
        <f t="shared" si="300"/>
        <v>0</v>
      </c>
      <c r="U219" s="132">
        <f t="shared" si="300"/>
        <v>0</v>
      </c>
      <c r="V219" s="132">
        <f t="shared" si="300"/>
        <v>9810555684.8999996</v>
      </c>
      <c r="W219" s="132">
        <f t="shared" si="300"/>
        <v>0</v>
      </c>
      <c r="X219" s="132">
        <f t="shared" si="300"/>
        <v>9810555684.8999996</v>
      </c>
      <c r="Y219" s="132">
        <f t="shared" si="300"/>
        <v>0</v>
      </c>
      <c r="Z219" s="132">
        <f t="shared" si="300"/>
        <v>0</v>
      </c>
      <c r="AA219" s="132">
        <f t="shared" si="300"/>
        <v>0</v>
      </c>
      <c r="AB219" s="132">
        <f t="shared" si="300"/>
        <v>9810555684.8999996</v>
      </c>
      <c r="AC219" s="132">
        <f t="shared" si="300"/>
        <v>0</v>
      </c>
      <c r="AD219" s="132">
        <f t="shared" si="300"/>
        <v>0</v>
      </c>
      <c r="AE219" s="132">
        <f t="shared" si="300"/>
        <v>0</v>
      </c>
      <c r="AF219" s="132">
        <f t="shared" si="300"/>
        <v>9810555684.8999996</v>
      </c>
      <c r="AG219" s="132">
        <f t="shared" si="300"/>
        <v>0</v>
      </c>
      <c r="AH219" s="132">
        <f t="shared" si="300"/>
        <v>0</v>
      </c>
      <c r="AI219" s="132">
        <f t="shared" si="300"/>
        <v>0</v>
      </c>
      <c r="AJ219" s="132">
        <f t="shared" si="300"/>
        <v>9810555684.8999996</v>
      </c>
      <c r="AK219" s="132">
        <f t="shared" ref="AK219:AT219" si="301">AK220+AK221</f>
        <v>0</v>
      </c>
      <c r="AL219" s="132">
        <f t="shared" si="301"/>
        <v>0</v>
      </c>
      <c r="AM219" s="132">
        <f t="shared" si="301"/>
        <v>0</v>
      </c>
      <c r="AN219" s="132">
        <f t="shared" si="301"/>
        <v>9810555684.8999996</v>
      </c>
      <c r="AO219" s="132">
        <f t="shared" si="301"/>
        <v>9810555684.8999996</v>
      </c>
      <c r="AP219" s="132">
        <f t="shared" si="301"/>
        <v>0</v>
      </c>
      <c r="AQ219" s="132">
        <f t="shared" si="301"/>
        <v>0</v>
      </c>
      <c r="AR219" s="132">
        <f t="shared" si="301"/>
        <v>9810555684.8999996</v>
      </c>
      <c r="AS219" s="132">
        <f t="shared" si="301"/>
        <v>0</v>
      </c>
      <c r="AT219" s="132">
        <f t="shared" si="301"/>
        <v>0</v>
      </c>
      <c r="AU219" s="132">
        <f t="shared" si="300"/>
        <v>0</v>
      </c>
      <c r="AV219" s="132">
        <f t="shared" si="300"/>
        <v>0</v>
      </c>
      <c r="AW219" s="132">
        <f t="shared" si="300"/>
        <v>0</v>
      </c>
      <c r="AX219" s="132"/>
      <c r="AY219" s="132"/>
      <c r="AZ219" s="132"/>
      <c r="BA219" s="132"/>
      <c r="BB219" s="132">
        <f>SUM(BB220:BB221)</f>
        <v>9810555684.8999996</v>
      </c>
      <c r="BC219" s="132">
        <f t="shared" ref="BC219:BE219" si="302">SUM(BC220:BC221)</f>
        <v>0</v>
      </c>
      <c r="BD219" s="132">
        <f t="shared" si="302"/>
        <v>0</v>
      </c>
      <c r="BE219" s="132">
        <f t="shared" si="302"/>
        <v>0</v>
      </c>
      <c r="BF219" s="129">
        <f t="shared" si="297"/>
        <v>9810555684.8999996</v>
      </c>
      <c r="BG219" s="138">
        <f>BG220+BG221</f>
        <v>9810555684.8999996</v>
      </c>
      <c r="BH219" s="131">
        <f t="shared" si="292"/>
        <v>0</v>
      </c>
      <c r="BI219" s="5"/>
      <c r="BJ219" s="5"/>
    </row>
    <row r="220" spans="1:62" s="4" customFormat="1" ht="26.25" thickBot="1" x14ac:dyDescent="0.3">
      <c r="A220" s="18" t="s">
        <v>465</v>
      </c>
      <c r="B220" s="78" t="s">
        <v>466</v>
      </c>
      <c r="C220" s="26">
        <v>182</v>
      </c>
      <c r="D220" s="160" t="s">
        <v>454</v>
      </c>
      <c r="E220" s="133">
        <v>0</v>
      </c>
      <c r="F220" s="134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f>H220+J220-K220</f>
        <v>0</v>
      </c>
      <c r="M220" s="135">
        <v>0</v>
      </c>
      <c r="N220" s="135">
        <v>0</v>
      </c>
      <c r="O220" s="135">
        <v>0</v>
      </c>
      <c r="P220" s="135">
        <v>0</v>
      </c>
      <c r="Q220" s="135">
        <v>0</v>
      </c>
      <c r="R220" s="135">
        <v>0</v>
      </c>
      <c r="S220" s="135">
        <v>0</v>
      </c>
      <c r="T220" s="135">
        <f>P220+R220-S220</f>
        <v>0</v>
      </c>
      <c r="U220" s="135">
        <v>0</v>
      </c>
      <c r="V220" s="136">
        <v>8833093460.1000004</v>
      </c>
      <c r="W220" s="136">
        <v>0</v>
      </c>
      <c r="X220" s="135">
        <f>T220+V220-W220</f>
        <v>8833093460.1000004</v>
      </c>
      <c r="Y220" s="135">
        <v>0</v>
      </c>
      <c r="Z220" s="135">
        <v>0</v>
      </c>
      <c r="AA220" s="135">
        <v>0</v>
      </c>
      <c r="AB220" s="135">
        <f>X220+Z220-AA220</f>
        <v>8833093460.1000004</v>
      </c>
      <c r="AC220" s="135">
        <v>0</v>
      </c>
      <c r="AD220" s="135">
        <v>0</v>
      </c>
      <c r="AE220" s="135">
        <v>0</v>
      </c>
      <c r="AF220" s="135">
        <f>AB220+AD220-AE220</f>
        <v>8833093460.1000004</v>
      </c>
      <c r="AG220" s="135">
        <v>0</v>
      </c>
      <c r="AH220" s="135">
        <v>0</v>
      </c>
      <c r="AI220" s="135">
        <v>0</v>
      </c>
      <c r="AJ220" s="135">
        <f>AF220+AH220-AI220</f>
        <v>8833093460.1000004</v>
      </c>
      <c r="AK220" s="135">
        <v>0</v>
      </c>
      <c r="AL220" s="135">
        <v>0</v>
      </c>
      <c r="AM220" s="135">
        <v>0</v>
      </c>
      <c r="AN220" s="135">
        <f>AJ220+AL220-AM220</f>
        <v>8833093460.1000004</v>
      </c>
      <c r="AO220" s="135">
        <v>8833093460.1000004</v>
      </c>
      <c r="AP220" s="136">
        <v>0</v>
      </c>
      <c r="AQ220" s="136">
        <v>0</v>
      </c>
      <c r="AR220" s="135">
        <f>AN220+AP220-AQ220</f>
        <v>8833093460.1000004</v>
      </c>
      <c r="AS220" s="135">
        <v>0</v>
      </c>
      <c r="AT220" s="135">
        <v>0</v>
      </c>
      <c r="AU220" s="129"/>
      <c r="AV220" s="129"/>
      <c r="AW220" s="129"/>
      <c r="AX220" s="129"/>
      <c r="AY220" s="129"/>
      <c r="AZ220" s="129"/>
      <c r="BA220" s="129"/>
      <c r="BB220" s="135">
        <f>F220+J220+N220+R220+V220+Z220+AD220+AH220+AL220+AP220</f>
        <v>8833093460.1000004</v>
      </c>
      <c r="BC220" s="135"/>
      <c r="BD220" s="135"/>
      <c r="BE220" s="135">
        <f>G220+K220+O220+S220+W220+AA220+AE220+AI220+AM220+AQ220</f>
        <v>0</v>
      </c>
      <c r="BF220" s="135">
        <f>E220+BB220-BE220</f>
        <v>8833093460.1000004</v>
      </c>
      <c r="BG220" s="137">
        <f>I220+M220+Q220+U220+Y220+AC220+AG220+AK220+AO220+AS220</f>
        <v>8833093460.1000004</v>
      </c>
      <c r="BH220" s="131">
        <f t="shared" si="292"/>
        <v>0</v>
      </c>
      <c r="BI220" s="6"/>
      <c r="BJ220" s="6"/>
    </row>
    <row r="221" spans="1:62" s="4" customFormat="1" ht="51.75" thickBot="1" x14ac:dyDescent="0.3">
      <c r="A221" s="18" t="s">
        <v>467</v>
      </c>
      <c r="B221" s="78" t="s">
        <v>468</v>
      </c>
      <c r="C221" s="26">
        <v>183</v>
      </c>
      <c r="D221" s="160" t="s">
        <v>455</v>
      </c>
      <c r="E221" s="133">
        <v>0</v>
      </c>
      <c r="F221" s="134">
        <v>0</v>
      </c>
      <c r="G221" s="135">
        <v>0</v>
      </c>
      <c r="H221" s="135">
        <v>0</v>
      </c>
      <c r="I221" s="135">
        <v>0</v>
      </c>
      <c r="J221" s="135">
        <v>0</v>
      </c>
      <c r="K221" s="135">
        <v>0</v>
      </c>
      <c r="L221" s="135">
        <f>H221+J221-K221</f>
        <v>0</v>
      </c>
      <c r="M221" s="135">
        <v>0</v>
      </c>
      <c r="N221" s="135">
        <v>0</v>
      </c>
      <c r="O221" s="135">
        <v>0</v>
      </c>
      <c r="P221" s="135">
        <v>0</v>
      </c>
      <c r="Q221" s="135">
        <v>0</v>
      </c>
      <c r="R221" s="135">
        <v>0</v>
      </c>
      <c r="S221" s="135">
        <v>0</v>
      </c>
      <c r="T221" s="135">
        <f>P221+R221-S221</f>
        <v>0</v>
      </c>
      <c r="U221" s="135">
        <v>0</v>
      </c>
      <c r="V221" s="136">
        <v>977462224.79999995</v>
      </c>
      <c r="W221" s="136">
        <v>0</v>
      </c>
      <c r="X221" s="135">
        <f>T221+V221-W221</f>
        <v>977462224.79999995</v>
      </c>
      <c r="Y221" s="135">
        <v>0</v>
      </c>
      <c r="Z221" s="135">
        <v>0</v>
      </c>
      <c r="AA221" s="135">
        <v>0</v>
      </c>
      <c r="AB221" s="135">
        <f>X221+Z221-AA221</f>
        <v>977462224.79999995</v>
      </c>
      <c r="AC221" s="135">
        <v>0</v>
      </c>
      <c r="AD221" s="135">
        <v>0</v>
      </c>
      <c r="AE221" s="135">
        <v>0</v>
      </c>
      <c r="AF221" s="135">
        <f>AB221+AD221-AE221</f>
        <v>977462224.79999995</v>
      </c>
      <c r="AG221" s="135">
        <v>0</v>
      </c>
      <c r="AH221" s="135">
        <v>0</v>
      </c>
      <c r="AI221" s="135">
        <v>0</v>
      </c>
      <c r="AJ221" s="135">
        <f>AF221+AH221-AI221</f>
        <v>977462224.79999995</v>
      </c>
      <c r="AK221" s="135">
        <v>0</v>
      </c>
      <c r="AL221" s="135">
        <v>0</v>
      </c>
      <c r="AM221" s="135">
        <v>0</v>
      </c>
      <c r="AN221" s="135">
        <f>AJ221+AL221-AM221</f>
        <v>977462224.79999995</v>
      </c>
      <c r="AO221" s="135">
        <v>977462224.79999995</v>
      </c>
      <c r="AP221" s="136">
        <v>0</v>
      </c>
      <c r="AQ221" s="136">
        <v>0</v>
      </c>
      <c r="AR221" s="135">
        <f>AN221+AP221-AQ221</f>
        <v>977462224.79999995</v>
      </c>
      <c r="AS221" s="135">
        <v>0</v>
      </c>
      <c r="AT221" s="135">
        <v>0</v>
      </c>
      <c r="AU221" s="129"/>
      <c r="AV221" s="129"/>
      <c r="AW221" s="129"/>
      <c r="AX221" s="129"/>
      <c r="AY221" s="129"/>
      <c r="AZ221" s="129"/>
      <c r="BA221" s="129"/>
      <c r="BB221" s="135">
        <f>F221+J221+N221+R221+V221+Z221+AD221+AH221+AL221+AP221</f>
        <v>977462224.79999995</v>
      </c>
      <c r="BC221" s="135"/>
      <c r="BD221" s="135"/>
      <c r="BE221" s="135">
        <f>G221+K221+O221+S221+W221+AA221+AE221+AI221+AM221+AQ221</f>
        <v>0</v>
      </c>
      <c r="BF221" s="135">
        <f>E221+BB221-BE221</f>
        <v>977462224.79999995</v>
      </c>
      <c r="BG221" s="137">
        <f>I221+M221+Q221+U221+Y221+AC221+AG221+AK221+AO221+AS221</f>
        <v>977462224.79999995</v>
      </c>
      <c r="BH221" s="131">
        <f t="shared" si="292"/>
        <v>0</v>
      </c>
      <c r="BI221" s="6"/>
      <c r="BJ221" s="6"/>
    </row>
    <row r="222" spans="1:62" s="3" customFormat="1" ht="39" thickBot="1" x14ac:dyDescent="0.3">
      <c r="A222" s="8" t="s">
        <v>469</v>
      </c>
      <c r="B222" s="77" t="s">
        <v>470</v>
      </c>
      <c r="C222" s="7"/>
      <c r="D222" s="159"/>
      <c r="E222" s="132">
        <f t="shared" ref="E222:AW222" si="303">SUM(E223:E226)</f>
        <v>0</v>
      </c>
      <c r="F222" s="132">
        <f t="shared" si="303"/>
        <v>0</v>
      </c>
      <c r="G222" s="132">
        <f t="shared" si="303"/>
        <v>0</v>
      </c>
      <c r="H222" s="132">
        <f t="shared" si="303"/>
        <v>0</v>
      </c>
      <c r="I222" s="132">
        <f t="shared" si="303"/>
        <v>0</v>
      </c>
      <c r="J222" s="132">
        <f t="shared" si="303"/>
        <v>0</v>
      </c>
      <c r="K222" s="132">
        <f t="shared" si="303"/>
        <v>0</v>
      </c>
      <c r="L222" s="132">
        <f t="shared" si="303"/>
        <v>0</v>
      </c>
      <c r="M222" s="132">
        <f t="shared" si="303"/>
        <v>0</v>
      </c>
      <c r="N222" s="132">
        <f t="shared" si="303"/>
        <v>0</v>
      </c>
      <c r="O222" s="132">
        <f t="shared" si="303"/>
        <v>0</v>
      </c>
      <c r="P222" s="132">
        <f t="shared" si="303"/>
        <v>0</v>
      </c>
      <c r="Q222" s="132">
        <f t="shared" si="303"/>
        <v>0</v>
      </c>
      <c r="R222" s="132">
        <f t="shared" si="303"/>
        <v>0</v>
      </c>
      <c r="S222" s="132">
        <f t="shared" si="303"/>
        <v>0</v>
      </c>
      <c r="T222" s="132">
        <f t="shared" si="303"/>
        <v>0</v>
      </c>
      <c r="U222" s="132">
        <f t="shared" si="303"/>
        <v>0</v>
      </c>
      <c r="V222" s="132">
        <f t="shared" si="303"/>
        <v>927258041.74000001</v>
      </c>
      <c r="W222" s="132">
        <f t="shared" si="303"/>
        <v>0</v>
      </c>
      <c r="X222" s="132">
        <f t="shared" si="303"/>
        <v>927258041.74000001</v>
      </c>
      <c r="Y222" s="132">
        <f t="shared" si="303"/>
        <v>0</v>
      </c>
      <c r="Z222" s="132">
        <f t="shared" si="303"/>
        <v>0</v>
      </c>
      <c r="AA222" s="132">
        <f t="shared" si="303"/>
        <v>0</v>
      </c>
      <c r="AB222" s="132">
        <f t="shared" si="303"/>
        <v>927258041.74000001</v>
      </c>
      <c r="AC222" s="132">
        <f t="shared" si="303"/>
        <v>0</v>
      </c>
      <c r="AD222" s="132">
        <f t="shared" si="303"/>
        <v>0</v>
      </c>
      <c r="AE222" s="132">
        <f t="shared" si="303"/>
        <v>0</v>
      </c>
      <c r="AF222" s="132">
        <f t="shared" si="303"/>
        <v>927258041.74000001</v>
      </c>
      <c r="AG222" s="132">
        <f t="shared" si="303"/>
        <v>0</v>
      </c>
      <c r="AH222" s="132">
        <f t="shared" si="303"/>
        <v>0</v>
      </c>
      <c r="AI222" s="132">
        <f t="shared" si="303"/>
        <v>0</v>
      </c>
      <c r="AJ222" s="132">
        <f t="shared" si="303"/>
        <v>927258041.74000001</v>
      </c>
      <c r="AK222" s="132">
        <f t="shared" si="303"/>
        <v>0</v>
      </c>
      <c r="AL222" s="132">
        <f t="shared" si="303"/>
        <v>0</v>
      </c>
      <c r="AM222" s="132">
        <f t="shared" si="303"/>
        <v>0</v>
      </c>
      <c r="AN222" s="132">
        <f t="shared" si="303"/>
        <v>927258041.74000001</v>
      </c>
      <c r="AO222" s="132">
        <f t="shared" si="303"/>
        <v>927258041.74000001</v>
      </c>
      <c r="AP222" s="132">
        <f t="shared" si="303"/>
        <v>0</v>
      </c>
      <c r="AQ222" s="132">
        <f t="shared" si="303"/>
        <v>0</v>
      </c>
      <c r="AR222" s="132">
        <f t="shared" si="303"/>
        <v>927258041.74000001</v>
      </c>
      <c r="AS222" s="132">
        <f t="shared" si="303"/>
        <v>0</v>
      </c>
      <c r="AT222" s="132">
        <f t="shared" si="303"/>
        <v>0</v>
      </c>
      <c r="AU222" s="132">
        <f t="shared" si="303"/>
        <v>0</v>
      </c>
      <c r="AV222" s="132">
        <f t="shared" si="303"/>
        <v>0</v>
      </c>
      <c r="AW222" s="132">
        <f t="shared" si="303"/>
        <v>0</v>
      </c>
      <c r="AX222" s="132"/>
      <c r="AY222" s="132"/>
      <c r="AZ222" s="132"/>
      <c r="BA222" s="132"/>
      <c r="BB222" s="132">
        <f>SUM(BB223:BB226)</f>
        <v>927258041.74000001</v>
      </c>
      <c r="BC222" s="132"/>
      <c r="BD222" s="132"/>
      <c r="BE222" s="132">
        <f>SUM(BE223:BE226)</f>
        <v>0</v>
      </c>
      <c r="BF222" s="129">
        <f t="shared" ref="BF222" si="304">+E222+BB222-BE222</f>
        <v>927258041.74000001</v>
      </c>
      <c r="BG222" s="138">
        <f>SUM(BG223:BG226)</f>
        <v>927258041.74000001</v>
      </c>
      <c r="BH222" s="131">
        <f t="shared" si="292"/>
        <v>0</v>
      </c>
      <c r="BI222" s="5"/>
      <c r="BJ222" s="5"/>
    </row>
    <row r="223" spans="1:62" s="4" customFormat="1" ht="26.25" thickBot="1" x14ac:dyDescent="0.3">
      <c r="A223" s="18" t="s">
        <v>471</v>
      </c>
      <c r="B223" s="78" t="s">
        <v>472</v>
      </c>
      <c r="C223" s="26">
        <v>182</v>
      </c>
      <c r="D223" s="160" t="s">
        <v>454</v>
      </c>
      <c r="E223" s="133">
        <v>0</v>
      </c>
      <c r="F223" s="134">
        <v>0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f>H223+J223-K223</f>
        <v>0</v>
      </c>
      <c r="M223" s="135">
        <v>0</v>
      </c>
      <c r="N223" s="135">
        <v>0</v>
      </c>
      <c r="O223" s="135">
        <v>0</v>
      </c>
      <c r="P223" s="135">
        <f>L223+N223-O223</f>
        <v>0</v>
      </c>
      <c r="Q223" s="135">
        <v>0</v>
      </c>
      <c r="R223" s="135">
        <v>0</v>
      </c>
      <c r="S223" s="135">
        <v>0</v>
      </c>
      <c r="T223" s="135">
        <f>P223+R223-S223</f>
        <v>0</v>
      </c>
      <c r="U223" s="135">
        <v>0</v>
      </c>
      <c r="V223" s="136">
        <v>52782171</v>
      </c>
      <c r="W223" s="136">
        <v>0</v>
      </c>
      <c r="X223" s="135">
        <f>T223+V223-W223</f>
        <v>52782171</v>
      </c>
      <c r="Y223" s="135">
        <v>0</v>
      </c>
      <c r="Z223" s="135">
        <v>0</v>
      </c>
      <c r="AA223" s="135">
        <v>0</v>
      </c>
      <c r="AB223" s="135">
        <f>X223+Z223-AA223</f>
        <v>52782171</v>
      </c>
      <c r="AC223" s="135">
        <v>0</v>
      </c>
      <c r="AD223" s="135">
        <v>0</v>
      </c>
      <c r="AE223" s="135">
        <v>0</v>
      </c>
      <c r="AF223" s="135">
        <f>AB223+AD223-AE223</f>
        <v>52782171</v>
      </c>
      <c r="AG223" s="135">
        <v>0</v>
      </c>
      <c r="AH223" s="135">
        <v>0</v>
      </c>
      <c r="AI223" s="135">
        <v>0</v>
      </c>
      <c r="AJ223" s="135">
        <f>AF223+AH223-AI223</f>
        <v>52782171</v>
      </c>
      <c r="AK223" s="135">
        <v>0</v>
      </c>
      <c r="AL223" s="135">
        <v>0</v>
      </c>
      <c r="AM223" s="135">
        <v>0</v>
      </c>
      <c r="AN223" s="135">
        <f>AJ223+AL223-AM223</f>
        <v>52782171</v>
      </c>
      <c r="AO223" s="135">
        <v>52782171</v>
      </c>
      <c r="AP223" s="136">
        <v>0</v>
      </c>
      <c r="AQ223" s="136">
        <v>0</v>
      </c>
      <c r="AR223" s="135">
        <f>AN223+AP223-AQ223</f>
        <v>52782171</v>
      </c>
      <c r="AS223" s="135">
        <v>0</v>
      </c>
      <c r="AT223" s="135">
        <v>0</v>
      </c>
      <c r="AU223" s="129"/>
      <c r="AV223" s="129"/>
      <c r="AW223" s="129"/>
      <c r="AX223" s="129"/>
      <c r="AY223" s="129"/>
      <c r="AZ223" s="129"/>
      <c r="BA223" s="129"/>
      <c r="BB223" s="135">
        <f>F223+J223+N223+R223+V223+Z223+AD223+AH223+AL223+AP223</f>
        <v>52782171</v>
      </c>
      <c r="BC223" s="135"/>
      <c r="BD223" s="135"/>
      <c r="BE223" s="135">
        <f>G223+K223+O223+S223+W223+AA223+AE223+AI223+AM223+AQ223</f>
        <v>0</v>
      </c>
      <c r="BF223" s="135">
        <f>E223+BB223-BE223</f>
        <v>52782171</v>
      </c>
      <c r="BG223" s="137">
        <f>I223+M223+Q223+U223+Y223+AC223+AG223+AK223+AO223+AS223</f>
        <v>52782171</v>
      </c>
      <c r="BH223" s="131">
        <f t="shared" si="292"/>
        <v>0</v>
      </c>
      <c r="BI223" s="6"/>
      <c r="BJ223" s="6"/>
    </row>
    <row r="224" spans="1:62" s="4" customFormat="1" ht="26.25" thickBot="1" x14ac:dyDescent="0.3">
      <c r="A224" s="18" t="s">
        <v>473</v>
      </c>
      <c r="B224" s="78" t="s">
        <v>474</v>
      </c>
      <c r="C224" s="26">
        <v>182</v>
      </c>
      <c r="D224" s="160" t="s">
        <v>454</v>
      </c>
      <c r="E224" s="133">
        <v>0</v>
      </c>
      <c r="F224" s="134">
        <v>0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f>H224+J224-K224</f>
        <v>0</v>
      </c>
      <c r="M224" s="135">
        <v>0</v>
      </c>
      <c r="N224" s="135">
        <v>0</v>
      </c>
      <c r="O224" s="135">
        <v>0</v>
      </c>
      <c r="P224" s="135">
        <v>0</v>
      </c>
      <c r="Q224" s="135">
        <v>0</v>
      </c>
      <c r="R224" s="135">
        <v>0</v>
      </c>
      <c r="S224" s="135">
        <v>0</v>
      </c>
      <c r="T224" s="135">
        <f>P224+R224-S224</f>
        <v>0</v>
      </c>
      <c r="U224" s="135">
        <v>0</v>
      </c>
      <c r="V224" s="136">
        <v>841084048</v>
      </c>
      <c r="W224" s="136">
        <v>0</v>
      </c>
      <c r="X224" s="135">
        <f>T224+V224-W224</f>
        <v>841084048</v>
      </c>
      <c r="Y224" s="135">
        <v>0</v>
      </c>
      <c r="Z224" s="135">
        <v>0</v>
      </c>
      <c r="AA224" s="135">
        <v>0</v>
      </c>
      <c r="AB224" s="135">
        <f>X224+Z224-AA224</f>
        <v>841084048</v>
      </c>
      <c r="AC224" s="135">
        <v>0</v>
      </c>
      <c r="AD224" s="135">
        <v>0</v>
      </c>
      <c r="AE224" s="135">
        <v>0</v>
      </c>
      <c r="AF224" s="135">
        <f>AB224+AD224-AE224</f>
        <v>841084048</v>
      </c>
      <c r="AG224" s="135">
        <v>0</v>
      </c>
      <c r="AH224" s="135">
        <v>0</v>
      </c>
      <c r="AI224" s="135">
        <v>0</v>
      </c>
      <c r="AJ224" s="135">
        <f>AF224+AH224-AI224</f>
        <v>841084048</v>
      </c>
      <c r="AK224" s="135">
        <v>0</v>
      </c>
      <c r="AL224" s="135">
        <v>0</v>
      </c>
      <c r="AM224" s="135">
        <v>0</v>
      </c>
      <c r="AN224" s="135">
        <f>AJ224+AL224-AM224</f>
        <v>841084048</v>
      </c>
      <c r="AO224" s="135">
        <v>841084048</v>
      </c>
      <c r="AP224" s="136">
        <v>0</v>
      </c>
      <c r="AQ224" s="136">
        <v>0</v>
      </c>
      <c r="AR224" s="135">
        <f>AN224+AP224-AQ224</f>
        <v>841084048</v>
      </c>
      <c r="AS224" s="135">
        <v>0</v>
      </c>
      <c r="AT224" s="135">
        <v>0</v>
      </c>
      <c r="AU224" s="129"/>
      <c r="AV224" s="129"/>
      <c r="AW224" s="129"/>
      <c r="AX224" s="129"/>
      <c r="AY224" s="129"/>
      <c r="AZ224" s="129"/>
      <c r="BA224" s="129"/>
      <c r="BB224" s="135">
        <f>F224+J224+N224+R224+V224+Z224+AD224+AH224+AL224+AP224</f>
        <v>841084048</v>
      </c>
      <c r="BC224" s="135"/>
      <c r="BD224" s="135"/>
      <c r="BE224" s="135">
        <f>G224+K224+O224+S224+W224+AA224+AE224+AI224+AM224+AQ224</f>
        <v>0</v>
      </c>
      <c r="BF224" s="135">
        <f>E224+BB224-BE224</f>
        <v>841084048</v>
      </c>
      <c r="BG224" s="137">
        <f>I224+M224+Q224+U224+Y224+AC224+AG224+AK224+AO224+AS224</f>
        <v>841084048</v>
      </c>
      <c r="BH224" s="131">
        <f t="shared" si="292"/>
        <v>0</v>
      </c>
      <c r="BI224" s="6"/>
      <c r="BJ224" s="6"/>
    </row>
    <row r="225" spans="1:62" s="4" customFormat="1" ht="51.75" thickBot="1" x14ac:dyDescent="0.3">
      <c r="A225" s="18" t="s">
        <v>475</v>
      </c>
      <c r="B225" s="78" t="s">
        <v>476</v>
      </c>
      <c r="C225" s="26">
        <v>183</v>
      </c>
      <c r="D225" s="160" t="s">
        <v>455</v>
      </c>
      <c r="E225" s="133">
        <v>0</v>
      </c>
      <c r="F225" s="134">
        <v>0</v>
      </c>
      <c r="G225" s="135">
        <v>0</v>
      </c>
      <c r="H225" s="135">
        <v>0</v>
      </c>
      <c r="I225" s="135">
        <v>0</v>
      </c>
      <c r="J225" s="135">
        <v>0</v>
      </c>
      <c r="K225" s="135">
        <v>0</v>
      </c>
      <c r="L225" s="135">
        <f>H225+J225-K225</f>
        <v>0</v>
      </c>
      <c r="M225" s="135">
        <v>0</v>
      </c>
      <c r="N225" s="135">
        <v>0</v>
      </c>
      <c r="O225" s="135">
        <v>0</v>
      </c>
      <c r="P225" s="135">
        <v>0</v>
      </c>
      <c r="Q225" s="135">
        <v>0</v>
      </c>
      <c r="R225" s="135">
        <v>0</v>
      </c>
      <c r="S225" s="135">
        <v>0</v>
      </c>
      <c r="T225" s="135">
        <f>P225+R225-S225</f>
        <v>0</v>
      </c>
      <c r="U225" s="135">
        <v>0</v>
      </c>
      <c r="V225" s="136">
        <v>2722201.4</v>
      </c>
      <c r="W225" s="136">
        <v>0</v>
      </c>
      <c r="X225" s="135">
        <f>T225+V225-W225</f>
        <v>2722201.4</v>
      </c>
      <c r="Y225" s="135">
        <v>0</v>
      </c>
      <c r="Z225" s="135">
        <v>0</v>
      </c>
      <c r="AA225" s="135">
        <v>0</v>
      </c>
      <c r="AB225" s="135">
        <f>X225+Z225-AA225</f>
        <v>2722201.4</v>
      </c>
      <c r="AC225" s="135">
        <v>0</v>
      </c>
      <c r="AD225" s="135">
        <v>0</v>
      </c>
      <c r="AE225" s="135">
        <v>0</v>
      </c>
      <c r="AF225" s="135">
        <f>AB225+AD225-AE225</f>
        <v>2722201.4</v>
      </c>
      <c r="AG225" s="135">
        <v>0</v>
      </c>
      <c r="AH225" s="135">
        <v>0</v>
      </c>
      <c r="AI225" s="135">
        <v>0</v>
      </c>
      <c r="AJ225" s="135">
        <f>AF225+AH225-AI225</f>
        <v>2722201.4</v>
      </c>
      <c r="AK225" s="135">
        <v>0</v>
      </c>
      <c r="AL225" s="135">
        <v>0</v>
      </c>
      <c r="AM225" s="135">
        <v>0</v>
      </c>
      <c r="AN225" s="135">
        <f>AJ225+AL225-AM225</f>
        <v>2722201.4</v>
      </c>
      <c r="AO225" s="135">
        <v>2722201.4</v>
      </c>
      <c r="AP225" s="136">
        <v>0</v>
      </c>
      <c r="AQ225" s="136">
        <v>0</v>
      </c>
      <c r="AR225" s="135">
        <f>AN225+AP225-AQ225</f>
        <v>2722201.4</v>
      </c>
      <c r="AS225" s="135">
        <v>0</v>
      </c>
      <c r="AT225" s="135">
        <v>0</v>
      </c>
      <c r="AU225" s="129"/>
      <c r="AV225" s="129"/>
      <c r="AW225" s="129"/>
      <c r="AX225" s="129"/>
      <c r="AY225" s="129"/>
      <c r="AZ225" s="129"/>
      <c r="BA225" s="129"/>
      <c r="BB225" s="135">
        <f>F225+J225+N225+R225+V225+Z225+AD225+AH225+AL225+AP225</f>
        <v>2722201.4</v>
      </c>
      <c r="BC225" s="135"/>
      <c r="BD225" s="135"/>
      <c r="BE225" s="135">
        <f>G225+K225+O225+S225+W225+AA225+AE225+AI225+AM225+AQ225</f>
        <v>0</v>
      </c>
      <c r="BF225" s="135">
        <f>E225+BB225-BE225</f>
        <v>2722201.4</v>
      </c>
      <c r="BG225" s="137">
        <f>I225+M225+Q225+U225+Y225+AC225+AG225+AK225+AO225+AS225</f>
        <v>2722201.4</v>
      </c>
      <c r="BH225" s="131">
        <f t="shared" si="292"/>
        <v>0</v>
      </c>
      <c r="BI225" s="6"/>
      <c r="BJ225" s="6"/>
    </row>
    <row r="226" spans="1:62" s="4" customFormat="1" ht="51.75" thickBot="1" x14ac:dyDescent="0.3">
      <c r="A226" s="18" t="s">
        <v>477</v>
      </c>
      <c r="B226" s="78" t="s">
        <v>478</v>
      </c>
      <c r="C226" s="26">
        <v>183</v>
      </c>
      <c r="D226" s="160" t="s">
        <v>455</v>
      </c>
      <c r="E226" s="133">
        <v>0</v>
      </c>
      <c r="F226" s="134">
        <v>0</v>
      </c>
      <c r="G226" s="135">
        <v>0</v>
      </c>
      <c r="H226" s="135">
        <v>0</v>
      </c>
      <c r="I226" s="135">
        <v>0</v>
      </c>
      <c r="J226" s="135">
        <v>0</v>
      </c>
      <c r="K226" s="135">
        <v>0</v>
      </c>
      <c r="L226" s="135">
        <f>H226+J226-K226</f>
        <v>0</v>
      </c>
      <c r="M226" s="135">
        <v>0</v>
      </c>
      <c r="N226" s="135">
        <v>0</v>
      </c>
      <c r="O226" s="135">
        <v>0</v>
      </c>
      <c r="P226" s="135">
        <v>0</v>
      </c>
      <c r="Q226" s="135">
        <v>0</v>
      </c>
      <c r="R226" s="135">
        <v>0</v>
      </c>
      <c r="S226" s="135">
        <v>0</v>
      </c>
      <c r="T226" s="135">
        <f>P226+R226-S226</f>
        <v>0</v>
      </c>
      <c r="U226" s="135">
        <v>0</v>
      </c>
      <c r="V226" s="136">
        <v>30669621.34</v>
      </c>
      <c r="W226" s="136">
        <v>0</v>
      </c>
      <c r="X226" s="135">
        <f>T226+V226-W226</f>
        <v>30669621.34</v>
      </c>
      <c r="Y226" s="135">
        <v>0</v>
      </c>
      <c r="Z226" s="135">
        <v>0</v>
      </c>
      <c r="AA226" s="135">
        <v>0</v>
      </c>
      <c r="AB226" s="135">
        <f>X226+Z226-AA226</f>
        <v>30669621.34</v>
      </c>
      <c r="AC226" s="135">
        <v>0</v>
      </c>
      <c r="AD226" s="135">
        <v>0</v>
      </c>
      <c r="AE226" s="135">
        <v>0</v>
      </c>
      <c r="AF226" s="135">
        <f>AB226+AD226-AE226</f>
        <v>30669621.34</v>
      </c>
      <c r="AG226" s="135">
        <v>0</v>
      </c>
      <c r="AH226" s="135">
        <v>0</v>
      </c>
      <c r="AI226" s="135">
        <v>0</v>
      </c>
      <c r="AJ226" s="135">
        <f>AF226+AH226-AI226</f>
        <v>30669621.34</v>
      </c>
      <c r="AK226" s="135">
        <v>0</v>
      </c>
      <c r="AL226" s="135">
        <v>0</v>
      </c>
      <c r="AM226" s="135">
        <v>0</v>
      </c>
      <c r="AN226" s="135">
        <f>AJ226+AL226-AM226</f>
        <v>30669621.34</v>
      </c>
      <c r="AO226" s="135">
        <v>30669621.34</v>
      </c>
      <c r="AP226" s="136">
        <v>0</v>
      </c>
      <c r="AQ226" s="136">
        <v>0</v>
      </c>
      <c r="AR226" s="135">
        <f>AN226+AP226-AQ226</f>
        <v>30669621.34</v>
      </c>
      <c r="AS226" s="135">
        <v>0</v>
      </c>
      <c r="AT226" s="135">
        <v>0</v>
      </c>
      <c r="AU226" s="129"/>
      <c r="AV226" s="129"/>
      <c r="AW226" s="129"/>
      <c r="AX226" s="129"/>
      <c r="AY226" s="129"/>
      <c r="AZ226" s="129"/>
      <c r="BA226" s="129"/>
      <c r="BB226" s="135">
        <f>F226+J226+N226+R226+V226+Z226+AD226+AH226+AL226+AP226</f>
        <v>30669621.34</v>
      </c>
      <c r="BC226" s="135"/>
      <c r="BD226" s="135"/>
      <c r="BE226" s="135">
        <f>G226+K226+O226+S226+W226+AA226+AE226+AI226+AM226+AQ226</f>
        <v>0</v>
      </c>
      <c r="BF226" s="135">
        <f>E226+BB226-BE226</f>
        <v>30669621.34</v>
      </c>
      <c r="BG226" s="137">
        <f>I226+M226+Q226+U226+Y226+AC226+AG226+AK226+AO226+AS226</f>
        <v>30669621.34</v>
      </c>
      <c r="BH226" s="131">
        <f t="shared" si="292"/>
        <v>0</v>
      </c>
      <c r="BI226" s="6"/>
      <c r="BJ226" s="6"/>
    </row>
    <row r="227" spans="1:62" s="3" customFormat="1" ht="26.25" thickBot="1" x14ac:dyDescent="0.3">
      <c r="A227" s="8" t="s">
        <v>479</v>
      </c>
      <c r="B227" s="77" t="s">
        <v>480</v>
      </c>
      <c r="C227" s="7"/>
      <c r="D227" s="159"/>
      <c r="E227" s="132">
        <f>E228</f>
        <v>0</v>
      </c>
      <c r="F227" s="132">
        <f t="shared" ref="F227:V230" si="305">F228</f>
        <v>0</v>
      </c>
      <c r="G227" s="132">
        <f t="shared" si="305"/>
        <v>0</v>
      </c>
      <c r="H227" s="132">
        <f t="shared" si="305"/>
        <v>0</v>
      </c>
      <c r="I227" s="132">
        <f t="shared" si="305"/>
        <v>0</v>
      </c>
      <c r="J227" s="132">
        <f t="shared" si="305"/>
        <v>0</v>
      </c>
      <c r="K227" s="132">
        <f t="shared" si="305"/>
        <v>0</v>
      </c>
      <c r="L227" s="132">
        <f t="shared" si="305"/>
        <v>0</v>
      </c>
      <c r="M227" s="132">
        <f t="shared" si="305"/>
        <v>0</v>
      </c>
      <c r="N227" s="132">
        <f t="shared" si="305"/>
        <v>0</v>
      </c>
      <c r="O227" s="132">
        <f t="shared" si="305"/>
        <v>0</v>
      </c>
      <c r="P227" s="132">
        <f t="shared" si="305"/>
        <v>0</v>
      </c>
      <c r="Q227" s="132">
        <f t="shared" si="305"/>
        <v>0</v>
      </c>
      <c r="R227" s="132">
        <f t="shared" si="305"/>
        <v>0</v>
      </c>
      <c r="S227" s="132">
        <f t="shared" si="305"/>
        <v>0</v>
      </c>
      <c r="T227" s="132">
        <f t="shared" si="305"/>
        <v>0</v>
      </c>
      <c r="U227" s="132">
        <f t="shared" si="305"/>
        <v>0</v>
      </c>
      <c r="V227" s="132">
        <f t="shared" si="305"/>
        <v>962422398.39999998</v>
      </c>
      <c r="W227" s="132">
        <f t="shared" ref="V227:AW230" si="306">W228</f>
        <v>0</v>
      </c>
      <c r="X227" s="132">
        <f t="shared" si="306"/>
        <v>962422398.39999998</v>
      </c>
      <c r="Y227" s="132">
        <f t="shared" si="306"/>
        <v>962422398.39999998</v>
      </c>
      <c r="Z227" s="132">
        <f t="shared" si="306"/>
        <v>0</v>
      </c>
      <c r="AA227" s="132">
        <f t="shared" si="306"/>
        <v>0</v>
      </c>
      <c r="AB227" s="132">
        <f t="shared" si="306"/>
        <v>962422398.39999998</v>
      </c>
      <c r="AC227" s="132">
        <f t="shared" si="306"/>
        <v>0</v>
      </c>
      <c r="AD227" s="132">
        <f t="shared" si="306"/>
        <v>0</v>
      </c>
      <c r="AE227" s="132">
        <f t="shared" si="306"/>
        <v>0</v>
      </c>
      <c r="AF227" s="132">
        <f t="shared" si="306"/>
        <v>962422398.39999998</v>
      </c>
      <c r="AG227" s="132">
        <f t="shared" si="306"/>
        <v>0</v>
      </c>
      <c r="AH227" s="132">
        <f t="shared" si="306"/>
        <v>0</v>
      </c>
      <c r="AI227" s="132">
        <f t="shared" si="306"/>
        <v>0</v>
      </c>
      <c r="AJ227" s="132">
        <f t="shared" si="306"/>
        <v>962422398.39999998</v>
      </c>
      <c r="AK227" s="132">
        <f t="shared" si="306"/>
        <v>0</v>
      </c>
      <c r="AL227" s="132">
        <f t="shared" si="306"/>
        <v>0</v>
      </c>
      <c r="AM227" s="132">
        <f t="shared" si="306"/>
        <v>0</v>
      </c>
      <c r="AN227" s="132">
        <f t="shared" si="306"/>
        <v>962422398.39999998</v>
      </c>
      <c r="AO227" s="132">
        <f t="shared" si="306"/>
        <v>0</v>
      </c>
      <c r="AP227" s="132">
        <v>0</v>
      </c>
      <c r="AQ227" s="132">
        <v>0</v>
      </c>
      <c r="AR227" s="132">
        <f>AN227+AP227-AQ227</f>
        <v>962422398.39999998</v>
      </c>
      <c r="AS227" s="132">
        <v>0</v>
      </c>
      <c r="AT227" s="132">
        <f t="shared" si="306"/>
        <v>0</v>
      </c>
      <c r="AU227" s="132">
        <f t="shared" si="306"/>
        <v>0</v>
      </c>
      <c r="AV227" s="132">
        <f t="shared" si="306"/>
        <v>0</v>
      </c>
      <c r="AW227" s="132">
        <f t="shared" si="306"/>
        <v>0</v>
      </c>
      <c r="AX227" s="132">
        <f t="shared" ref="AX227:BG230" si="307">AX228</f>
        <v>0</v>
      </c>
      <c r="AY227" s="132">
        <f t="shared" si="307"/>
        <v>0</v>
      </c>
      <c r="AZ227" s="132">
        <f t="shared" si="307"/>
        <v>0</v>
      </c>
      <c r="BA227" s="132">
        <f t="shared" si="307"/>
        <v>0</v>
      </c>
      <c r="BB227" s="132">
        <f t="shared" si="307"/>
        <v>962422398.39999998</v>
      </c>
      <c r="BC227" s="132"/>
      <c r="BD227" s="132"/>
      <c r="BE227" s="132">
        <f t="shared" si="307"/>
        <v>0</v>
      </c>
      <c r="BF227" s="129">
        <f t="shared" ref="BF227:BF239" si="308">+E227+BB227-BE227</f>
        <v>962422398.39999998</v>
      </c>
      <c r="BG227" s="138">
        <f t="shared" si="307"/>
        <v>962422398.39999998</v>
      </c>
      <c r="BH227" s="131">
        <f t="shared" si="292"/>
        <v>0</v>
      </c>
      <c r="BI227" s="5"/>
      <c r="BJ227" s="5"/>
    </row>
    <row r="228" spans="1:62" s="3" customFormat="1" ht="26.25" thickBot="1" x14ac:dyDescent="0.3">
      <c r="A228" s="8" t="s">
        <v>481</v>
      </c>
      <c r="B228" s="77" t="s">
        <v>352</v>
      </c>
      <c r="C228" s="7"/>
      <c r="D228" s="159"/>
      <c r="E228" s="132">
        <f>E229</f>
        <v>0</v>
      </c>
      <c r="F228" s="132">
        <f t="shared" si="305"/>
        <v>0</v>
      </c>
      <c r="G228" s="132">
        <f t="shared" si="305"/>
        <v>0</v>
      </c>
      <c r="H228" s="132">
        <f t="shared" si="305"/>
        <v>0</v>
      </c>
      <c r="I228" s="132">
        <f t="shared" si="305"/>
        <v>0</v>
      </c>
      <c r="J228" s="132">
        <f t="shared" si="305"/>
        <v>0</v>
      </c>
      <c r="K228" s="132">
        <f t="shared" si="305"/>
        <v>0</v>
      </c>
      <c r="L228" s="132">
        <f t="shared" si="305"/>
        <v>0</v>
      </c>
      <c r="M228" s="132">
        <f t="shared" si="305"/>
        <v>0</v>
      </c>
      <c r="N228" s="132">
        <f t="shared" si="305"/>
        <v>0</v>
      </c>
      <c r="O228" s="132">
        <f t="shared" si="305"/>
        <v>0</v>
      </c>
      <c r="P228" s="132">
        <f t="shared" si="305"/>
        <v>0</v>
      </c>
      <c r="Q228" s="132">
        <f t="shared" si="305"/>
        <v>0</v>
      </c>
      <c r="R228" s="132">
        <f t="shared" si="305"/>
        <v>0</v>
      </c>
      <c r="S228" s="132">
        <f t="shared" si="305"/>
        <v>0</v>
      </c>
      <c r="T228" s="132">
        <f t="shared" si="305"/>
        <v>0</v>
      </c>
      <c r="U228" s="132">
        <f t="shared" si="305"/>
        <v>0</v>
      </c>
      <c r="V228" s="132">
        <f t="shared" si="306"/>
        <v>962422398.39999998</v>
      </c>
      <c r="W228" s="132">
        <f t="shared" si="306"/>
        <v>0</v>
      </c>
      <c r="X228" s="132">
        <f t="shared" si="306"/>
        <v>962422398.39999998</v>
      </c>
      <c r="Y228" s="132">
        <f t="shared" si="306"/>
        <v>962422398.39999998</v>
      </c>
      <c r="Z228" s="132">
        <f t="shared" si="306"/>
        <v>0</v>
      </c>
      <c r="AA228" s="132">
        <f t="shared" si="306"/>
        <v>0</v>
      </c>
      <c r="AB228" s="132">
        <f t="shared" si="306"/>
        <v>962422398.39999998</v>
      </c>
      <c r="AC228" s="132">
        <f t="shared" si="306"/>
        <v>0</v>
      </c>
      <c r="AD228" s="132">
        <f t="shared" si="306"/>
        <v>0</v>
      </c>
      <c r="AE228" s="132">
        <f t="shared" si="306"/>
        <v>0</v>
      </c>
      <c r="AF228" s="132">
        <f t="shared" si="306"/>
        <v>962422398.39999998</v>
      </c>
      <c r="AG228" s="132">
        <f t="shared" si="306"/>
        <v>0</v>
      </c>
      <c r="AH228" s="132">
        <f t="shared" si="306"/>
        <v>0</v>
      </c>
      <c r="AI228" s="132">
        <f t="shared" si="306"/>
        <v>0</v>
      </c>
      <c r="AJ228" s="132">
        <f t="shared" si="306"/>
        <v>962422398.39999998</v>
      </c>
      <c r="AK228" s="132">
        <f t="shared" si="306"/>
        <v>0</v>
      </c>
      <c r="AL228" s="132">
        <f t="shared" si="306"/>
        <v>0</v>
      </c>
      <c r="AM228" s="132">
        <f t="shared" si="306"/>
        <v>0</v>
      </c>
      <c r="AN228" s="132">
        <f t="shared" si="306"/>
        <v>962422398.39999998</v>
      </c>
      <c r="AO228" s="132">
        <f t="shared" si="306"/>
        <v>0</v>
      </c>
      <c r="AP228" s="132">
        <f t="shared" si="306"/>
        <v>0</v>
      </c>
      <c r="AQ228" s="132">
        <f t="shared" si="306"/>
        <v>0</v>
      </c>
      <c r="AR228" s="132">
        <f t="shared" si="306"/>
        <v>962422398.39999998</v>
      </c>
      <c r="AS228" s="132">
        <f t="shared" si="306"/>
        <v>0</v>
      </c>
      <c r="AT228" s="132">
        <f t="shared" si="306"/>
        <v>0</v>
      </c>
      <c r="AU228" s="132">
        <f t="shared" si="306"/>
        <v>0</v>
      </c>
      <c r="AV228" s="132">
        <f t="shared" si="306"/>
        <v>0</v>
      </c>
      <c r="AW228" s="132">
        <f t="shared" si="306"/>
        <v>0</v>
      </c>
      <c r="AX228" s="132">
        <f t="shared" si="307"/>
        <v>0</v>
      </c>
      <c r="AY228" s="132">
        <f t="shared" si="307"/>
        <v>0</v>
      </c>
      <c r="AZ228" s="132">
        <f t="shared" si="307"/>
        <v>0</v>
      </c>
      <c r="BA228" s="132">
        <f t="shared" si="307"/>
        <v>0</v>
      </c>
      <c r="BB228" s="132">
        <f t="shared" si="307"/>
        <v>962422398.39999998</v>
      </c>
      <c r="BC228" s="132"/>
      <c r="BD228" s="132"/>
      <c r="BE228" s="132">
        <f t="shared" si="307"/>
        <v>0</v>
      </c>
      <c r="BF228" s="129">
        <f t="shared" si="308"/>
        <v>962422398.39999998</v>
      </c>
      <c r="BG228" s="138">
        <f t="shared" si="307"/>
        <v>962422398.39999998</v>
      </c>
      <c r="BH228" s="131">
        <f t="shared" si="292"/>
        <v>0</v>
      </c>
      <c r="BI228" s="5"/>
      <c r="BJ228" s="5"/>
    </row>
    <row r="229" spans="1:62" s="3" customFormat="1" ht="26.25" thickBot="1" x14ac:dyDescent="0.3">
      <c r="A229" s="8" t="s">
        <v>482</v>
      </c>
      <c r="B229" s="77" t="s">
        <v>296</v>
      </c>
      <c r="C229" s="7"/>
      <c r="D229" s="159"/>
      <c r="E229" s="132">
        <f>E230</f>
        <v>0</v>
      </c>
      <c r="F229" s="132">
        <f t="shared" si="305"/>
        <v>0</v>
      </c>
      <c r="G229" s="132">
        <f t="shared" si="305"/>
        <v>0</v>
      </c>
      <c r="H229" s="132">
        <f t="shared" si="305"/>
        <v>0</v>
      </c>
      <c r="I229" s="132">
        <f t="shared" si="305"/>
        <v>0</v>
      </c>
      <c r="J229" s="132">
        <f t="shared" si="305"/>
        <v>0</v>
      </c>
      <c r="K229" s="132">
        <f t="shared" si="305"/>
        <v>0</v>
      </c>
      <c r="L229" s="132">
        <f t="shared" si="305"/>
        <v>0</v>
      </c>
      <c r="M229" s="132">
        <f t="shared" si="305"/>
        <v>0</v>
      </c>
      <c r="N229" s="132">
        <f t="shared" si="305"/>
        <v>0</v>
      </c>
      <c r="O229" s="132">
        <f t="shared" si="305"/>
        <v>0</v>
      </c>
      <c r="P229" s="132">
        <f t="shared" si="305"/>
        <v>0</v>
      </c>
      <c r="Q229" s="132">
        <f t="shared" si="305"/>
        <v>0</v>
      </c>
      <c r="R229" s="132">
        <f t="shared" si="305"/>
        <v>0</v>
      </c>
      <c r="S229" s="132">
        <f t="shared" si="305"/>
        <v>0</v>
      </c>
      <c r="T229" s="132">
        <f t="shared" si="305"/>
        <v>0</v>
      </c>
      <c r="U229" s="132">
        <f t="shared" si="305"/>
        <v>0</v>
      </c>
      <c r="V229" s="132">
        <f t="shared" si="306"/>
        <v>962422398.39999998</v>
      </c>
      <c r="W229" s="132">
        <f t="shared" si="306"/>
        <v>0</v>
      </c>
      <c r="X229" s="132">
        <f t="shared" si="306"/>
        <v>962422398.39999998</v>
      </c>
      <c r="Y229" s="132">
        <f t="shared" si="306"/>
        <v>962422398.39999998</v>
      </c>
      <c r="Z229" s="132">
        <f t="shared" si="306"/>
        <v>0</v>
      </c>
      <c r="AA229" s="132">
        <f t="shared" si="306"/>
        <v>0</v>
      </c>
      <c r="AB229" s="132">
        <f t="shared" si="306"/>
        <v>962422398.39999998</v>
      </c>
      <c r="AC229" s="132">
        <f t="shared" si="306"/>
        <v>0</v>
      </c>
      <c r="AD229" s="132">
        <f t="shared" si="306"/>
        <v>0</v>
      </c>
      <c r="AE229" s="132">
        <f t="shared" si="306"/>
        <v>0</v>
      </c>
      <c r="AF229" s="132">
        <f t="shared" si="306"/>
        <v>962422398.39999998</v>
      </c>
      <c r="AG229" s="132">
        <f t="shared" si="306"/>
        <v>0</v>
      </c>
      <c r="AH229" s="132">
        <f t="shared" si="306"/>
        <v>0</v>
      </c>
      <c r="AI229" s="132">
        <f t="shared" si="306"/>
        <v>0</v>
      </c>
      <c r="AJ229" s="132">
        <f t="shared" si="306"/>
        <v>962422398.39999998</v>
      </c>
      <c r="AK229" s="132">
        <f t="shared" si="306"/>
        <v>0</v>
      </c>
      <c r="AL229" s="132">
        <f t="shared" si="306"/>
        <v>0</v>
      </c>
      <c r="AM229" s="132">
        <f t="shared" si="306"/>
        <v>0</v>
      </c>
      <c r="AN229" s="132">
        <f t="shared" si="306"/>
        <v>962422398.39999998</v>
      </c>
      <c r="AO229" s="132">
        <f t="shared" si="306"/>
        <v>0</v>
      </c>
      <c r="AP229" s="132">
        <f t="shared" si="306"/>
        <v>0</v>
      </c>
      <c r="AQ229" s="132">
        <f t="shared" si="306"/>
        <v>0</v>
      </c>
      <c r="AR229" s="132">
        <f t="shared" si="306"/>
        <v>962422398.39999998</v>
      </c>
      <c r="AS229" s="132">
        <f t="shared" si="306"/>
        <v>0</v>
      </c>
      <c r="AT229" s="132">
        <f t="shared" si="306"/>
        <v>0</v>
      </c>
      <c r="AU229" s="132">
        <f t="shared" si="306"/>
        <v>0</v>
      </c>
      <c r="AV229" s="132">
        <f t="shared" si="306"/>
        <v>0</v>
      </c>
      <c r="AW229" s="132">
        <f t="shared" si="306"/>
        <v>0</v>
      </c>
      <c r="AX229" s="132">
        <f t="shared" si="307"/>
        <v>0</v>
      </c>
      <c r="AY229" s="132">
        <f t="shared" si="307"/>
        <v>0</v>
      </c>
      <c r="AZ229" s="132">
        <f t="shared" si="307"/>
        <v>0</v>
      </c>
      <c r="BA229" s="132">
        <f t="shared" si="307"/>
        <v>0</v>
      </c>
      <c r="BB229" s="132">
        <f t="shared" si="307"/>
        <v>962422398.39999998</v>
      </c>
      <c r="BC229" s="132"/>
      <c r="BD229" s="132"/>
      <c r="BE229" s="132">
        <f t="shared" si="307"/>
        <v>0</v>
      </c>
      <c r="BF229" s="129">
        <f t="shared" si="308"/>
        <v>962422398.39999998</v>
      </c>
      <c r="BG229" s="138">
        <f t="shared" si="307"/>
        <v>962422398.39999998</v>
      </c>
      <c r="BH229" s="131">
        <f t="shared" si="292"/>
        <v>0</v>
      </c>
      <c r="BI229" s="5"/>
      <c r="BJ229" s="5"/>
    </row>
    <row r="230" spans="1:62" s="3" customFormat="1" ht="15.75" thickBot="1" x14ac:dyDescent="0.3">
      <c r="A230" s="8" t="s">
        <v>483</v>
      </c>
      <c r="B230" s="77" t="s">
        <v>484</v>
      </c>
      <c r="C230" s="7"/>
      <c r="D230" s="159"/>
      <c r="E230" s="132">
        <f>E231</f>
        <v>0</v>
      </c>
      <c r="F230" s="132">
        <f t="shared" si="305"/>
        <v>0</v>
      </c>
      <c r="G230" s="132">
        <f t="shared" si="305"/>
        <v>0</v>
      </c>
      <c r="H230" s="132">
        <f t="shared" si="305"/>
        <v>0</v>
      </c>
      <c r="I230" s="132">
        <f t="shared" si="305"/>
        <v>0</v>
      </c>
      <c r="J230" s="132">
        <f t="shared" si="305"/>
        <v>0</v>
      </c>
      <c r="K230" s="132">
        <f t="shared" si="305"/>
        <v>0</v>
      </c>
      <c r="L230" s="132">
        <f t="shared" si="305"/>
        <v>0</v>
      </c>
      <c r="M230" s="132">
        <f t="shared" si="305"/>
        <v>0</v>
      </c>
      <c r="N230" s="132">
        <f t="shared" si="305"/>
        <v>0</v>
      </c>
      <c r="O230" s="132">
        <f t="shared" si="305"/>
        <v>0</v>
      </c>
      <c r="P230" s="132">
        <f t="shared" si="305"/>
        <v>0</v>
      </c>
      <c r="Q230" s="132">
        <f t="shared" si="305"/>
        <v>0</v>
      </c>
      <c r="R230" s="132">
        <f t="shared" si="305"/>
        <v>0</v>
      </c>
      <c r="S230" s="132">
        <f t="shared" si="305"/>
        <v>0</v>
      </c>
      <c r="T230" s="132">
        <f t="shared" si="305"/>
        <v>0</v>
      </c>
      <c r="U230" s="132">
        <f t="shared" si="305"/>
        <v>0</v>
      </c>
      <c r="V230" s="132">
        <f t="shared" si="306"/>
        <v>962422398.39999998</v>
      </c>
      <c r="W230" s="132">
        <f t="shared" si="306"/>
        <v>0</v>
      </c>
      <c r="X230" s="132">
        <f t="shared" si="306"/>
        <v>962422398.39999998</v>
      </c>
      <c r="Y230" s="132">
        <f t="shared" si="306"/>
        <v>962422398.39999998</v>
      </c>
      <c r="Z230" s="132">
        <f t="shared" si="306"/>
        <v>0</v>
      </c>
      <c r="AA230" s="132">
        <f t="shared" si="306"/>
        <v>0</v>
      </c>
      <c r="AB230" s="132">
        <f t="shared" si="306"/>
        <v>962422398.39999998</v>
      </c>
      <c r="AC230" s="132">
        <f t="shared" si="306"/>
        <v>0</v>
      </c>
      <c r="AD230" s="132">
        <f t="shared" si="306"/>
        <v>0</v>
      </c>
      <c r="AE230" s="132">
        <f t="shared" si="306"/>
        <v>0</v>
      </c>
      <c r="AF230" s="132">
        <f t="shared" si="306"/>
        <v>962422398.39999998</v>
      </c>
      <c r="AG230" s="132">
        <f t="shared" si="306"/>
        <v>0</v>
      </c>
      <c r="AH230" s="132">
        <f t="shared" si="306"/>
        <v>0</v>
      </c>
      <c r="AI230" s="132">
        <f t="shared" si="306"/>
        <v>0</v>
      </c>
      <c r="AJ230" s="132">
        <f t="shared" si="306"/>
        <v>962422398.39999998</v>
      </c>
      <c r="AK230" s="132">
        <f t="shared" si="306"/>
        <v>0</v>
      </c>
      <c r="AL230" s="132">
        <f t="shared" si="306"/>
        <v>0</v>
      </c>
      <c r="AM230" s="132">
        <f t="shared" si="306"/>
        <v>0</v>
      </c>
      <c r="AN230" s="132">
        <f t="shared" si="306"/>
        <v>962422398.39999998</v>
      </c>
      <c r="AO230" s="132">
        <f t="shared" si="306"/>
        <v>0</v>
      </c>
      <c r="AP230" s="132">
        <f t="shared" si="306"/>
        <v>0</v>
      </c>
      <c r="AQ230" s="132">
        <f t="shared" si="306"/>
        <v>0</v>
      </c>
      <c r="AR230" s="132">
        <f t="shared" si="306"/>
        <v>962422398.39999998</v>
      </c>
      <c r="AS230" s="132">
        <f t="shared" si="306"/>
        <v>0</v>
      </c>
      <c r="AT230" s="132">
        <f t="shared" si="306"/>
        <v>0</v>
      </c>
      <c r="AU230" s="132">
        <f t="shared" si="306"/>
        <v>0</v>
      </c>
      <c r="AV230" s="132">
        <f t="shared" si="306"/>
        <v>0</v>
      </c>
      <c r="AW230" s="132">
        <f t="shared" si="306"/>
        <v>0</v>
      </c>
      <c r="AX230" s="132">
        <f t="shared" si="307"/>
        <v>0</v>
      </c>
      <c r="AY230" s="132">
        <f t="shared" si="307"/>
        <v>0</v>
      </c>
      <c r="AZ230" s="132">
        <f t="shared" si="307"/>
        <v>0</v>
      </c>
      <c r="BA230" s="132">
        <f t="shared" si="307"/>
        <v>0</v>
      </c>
      <c r="BB230" s="132">
        <f t="shared" si="307"/>
        <v>962422398.39999998</v>
      </c>
      <c r="BC230" s="132"/>
      <c r="BD230" s="132"/>
      <c r="BE230" s="132">
        <f t="shared" si="307"/>
        <v>0</v>
      </c>
      <c r="BF230" s="129">
        <f t="shared" si="308"/>
        <v>962422398.39999998</v>
      </c>
      <c r="BG230" s="138">
        <f t="shared" si="307"/>
        <v>962422398.39999998</v>
      </c>
      <c r="BH230" s="131">
        <f t="shared" si="292"/>
        <v>0</v>
      </c>
      <c r="BI230" s="5"/>
      <c r="BJ230" s="5"/>
    </row>
    <row r="231" spans="1:62" ht="39" thickBot="1" x14ac:dyDescent="0.25">
      <c r="A231" s="18" t="s">
        <v>485</v>
      </c>
      <c r="B231" s="78" t="s">
        <v>486</v>
      </c>
      <c r="C231" s="26">
        <v>366</v>
      </c>
      <c r="D231" s="158" t="s">
        <v>487</v>
      </c>
      <c r="E231" s="133">
        <v>0</v>
      </c>
      <c r="F231" s="134">
        <v>0</v>
      </c>
      <c r="G231" s="135">
        <v>0</v>
      </c>
      <c r="H231" s="135">
        <v>0</v>
      </c>
      <c r="I231" s="135">
        <v>0</v>
      </c>
      <c r="J231" s="135">
        <v>0</v>
      </c>
      <c r="K231" s="135">
        <v>0</v>
      </c>
      <c r="L231" s="135">
        <f>H231+J231-K231</f>
        <v>0</v>
      </c>
      <c r="M231" s="135">
        <v>0</v>
      </c>
      <c r="N231" s="135">
        <v>0</v>
      </c>
      <c r="O231" s="135">
        <v>0</v>
      </c>
      <c r="P231" s="135">
        <v>0</v>
      </c>
      <c r="Q231" s="135">
        <v>0</v>
      </c>
      <c r="R231" s="136">
        <v>0</v>
      </c>
      <c r="S231" s="136">
        <v>0</v>
      </c>
      <c r="T231" s="135">
        <f>P231+R231-S231</f>
        <v>0</v>
      </c>
      <c r="U231" s="136">
        <v>0</v>
      </c>
      <c r="V231" s="136">
        <v>962422398.39999998</v>
      </c>
      <c r="W231" s="136">
        <v>0</v>
      </c>
      <c r="X231" s="135">
        <f>T231+V231-W231</f>
        <v>962422398.39999998</v>
      </c>
      <c r="Y231" s="135">
        <v>962422398.39999998</v>
      </c>
      <c r="Z231" s="135">
        <v>0</v>
      </c>
      <c r="AA231" s="135">
        <v>0</v>
      </c>
      <c r="AB231" s="135">
        <f>X231+Z231-AA231</f>
        <v>962422398.39999998</v>
      </c>
      <c r="AC231" s="135">
        <v>0</v>
      </c>
      <c r="AD231" s="135">
        <v>0</v>
      </c>
      <c r="AE231" s="135">
        <v>0</v>
      </c>
      <c r="AF231" s="135">
        <f>AB231+AD231-AE231</f>
        <v>962422398.39999998</v>
      </c>
      <c r="AG231" s="135">
        <v>0</v>
      </c>
      <c r="AH231" s="135">
        <v>0</v>
      </c>
      <c r="AI231" s="135">
        <v>0</v>
      </c>
      <c r="AJ231" s="135">
        <f>AF231+AH231-AI231</f>
        <v>962422398.39999998</v>
      </c>
      <c r="AK231" s="135">
        <v>0</v>
      </c>
      <c r="AL231" s="135">
        <v>0</v>
      </c>
      <c r="AM231" s="135">
        <v>0</v>
      </c>
      <c r="AN231" s="135">
        <f>AJ231+AL231-AM231</f>
        <v>962422398.39999998</v>
      </c>
      <c r="AO231" s="135">
        <v>0</v>
      </c>
      <c r="AP231" s="136">
        <v>0</v>
      </c>
      <c r="AQ231" s="136">
        <v>0</v>
      </c>
      <c r="AR231" s="135">
        <f>AN231+AP231-AQ231</f>
        <v>962422398.39999998</v>
      </c>
      <c r="AS231" s="135">
        <v>0</v>
      </c>
      <c r="AT231" s="135"/>
      <c r="AU231" s="135"/>
      <c r="AV231" s="135"/>
      <c r="AW231" s="135"/>
      <c r="AX231" s="135"/>
      <c r="AY231" s="135"/>
      <c r="AZ231" s="135"/>
      <c r="BA231" s="135"/>
      <c r="BB231" s="135">
        <f>F231+J231+N231+R231+V231+Z231+AD231+AH231+AL231+AP231</f>
        <v>962422398.39999998</v>
      </c>
      <c r="BC231" s="135"/>
      <c r="BD231" s="135"/>
      <c r="BE231" s="135">
        <f>G231+K231+O231+S231+W231+AA231+AE231+AI231+AM231+AQ231</f>
        <v>0</v>
      </c>
      <c r="BF231" s="135">
        <f>E231+BB231-BE231</f>
        <v>962422398.39999998</v>
      </c>
      <c r="BG231" s="137">
        <f>I231+M231+Q231+U231+Y231+AC231+AG231+AK231+AO231+AS231</f>
        <v>962422398.39999998</v>
      </c>
      <c r="BH231" s="131">
        <f t="shared" si="292"/>
        <v>0</v>
      </c>
    </row>
    <row r="232" spans="1:62" s="3" customFormat="1" ht="15.75" thickBot="1" x14ac:dyDescent="0.3">
      <c r="A232" s="8" t="s">
        <v>488</v>
      </c>
      <c r="B232" s="77" t="s">
        <v>381</v>
      </c>
      <c r="C232" s="7"/>
      <c r="D232" s="159"/>
      <c r="E232" s="132">
        <f>E233</f>
        <v>0</v>
      </c>
      <c r="F232" s="132">
        <f t="shared" ref="F232:V234" si="309">F233</f>
        <v>0</v>
      </c>
      <c r="G232" s="132">
        <f t="shared" si="309"/>
        <v>0</v>
      </c>
      <c r="H232" s="132">
        <f t="shared" si="309"/>
        <v>0</v>
      </c>
      <c r="I232" s="132">
        <f t="shared" si="309"/>
        <v>52605911.969999999</v>
      </c>
      <c r="J232" s="132">
        <f t="shared" si="309"/>
        <v>0</v>
      </c>
      <c r="K232" s="132">
        <f t="shared" si="309"/>
        <v>0</v>
      </c>
      <c r="L232" s="132">
        <f t="shared" si="309"/>
        <v>0</v>
      </c>
      <c r="M232" s="132">
        <f t="shared" si="309"/>
        <v>49527711.880000003</v>
      </c>
      <c r="N232" s="132">
        <f t="shared" si="309"/>
        <v>0</v>
      </c>
      <c r="O232" s="132">
        <f t="shared" si="309"/>
        <v>0</v>
      </c>
      <c r="P232" s="132">
        <f t="shared" si="309"/>
        <v>0</v>
      </c>
      <c r="Q232" s="132">
        <f t="shared" si="309"/>
        <v>59764793.920000002</v>
      </c>
      <c r="R232" s="132">
        <f t="shared" si="309"/>
        <v>0</v>
      </c>
      <c r="S232" s="132">
        <f t="shared" si="309"/>
        <v>0</v>
      </c>
      <c r="T232" s="132">
        <f t="shared" si="309"/>
        <v>0</v>
      </c>
      <c r="U232" s="132">
        <f t="shared" si="309"/>
        <v>58428903.420000002</v>
      </c>
      <c r="V232" s="132">
        <f t="shared" si="309"/>
        <v>0</v>
      </c>
      <c r="W232" s="132">
        <f t="shared" ref="W232:AW234" si="310">W233</f>
        <v>0</v>
      </c>
      <c r="X232" s="132">
        <f t="shared" si="310"/>
        <v>0</v>
      </c>
      <c r="Y232" s="132">
        <f t="shared" si="310"/>
        <v>59757293.810000002</v>
      </c>
      <c r="Z232" s="132">
        <f t="shared" si="310"/>
        <v>0</v>
      </c>
      <c r="AA232" s="132">
        <f t="shared" si="310"/>
        <v>0</v>
      </c>
      <c r="AB232" s="132">
        <f t="shared" si="310"/>
        <v>0</v>
      </c>
      <c r="AC232" s="132">
        <f t="shared" si="310"/>
        <v>55711629.640000001</v>
      </c>
      <c r="AD232" s="132">
        <f t="shared" si="310"/>
        <v>0</v>
      </c>
      <c r="AE232" s="132">
        <f t="shared" si="310"/>
        <v>0</v>
      </c>
      <c r="AF232" s="132">
        <f t="shared" si="310"/>
        <v>0</v>
      </c>
      <c r="AG232" s="132">
        <f t="shared" si="310"/>
        <v>60104945.439999998</v>
      </c>
      <c r="AH232" s="132">
        <f t="shared" si="310"/>
        <v>0</v>
      </c>
      <c r="AI232" s="132">
        <f t="shared" si="310"/>
        <v>0</v>
      </c>
      <c r="AJ232" s="132">
        <f t="shared" si="310"/>
        <v>0</v>
      </c>
      <c r="AK232" s="132">
        <f t="shared" si="310"/>
        <v>65027195.859999999</v>
      </c>
      <c r="AL232" s="132">
        <f t="shared" si="310"/>
        <v>0</v>
      </c>
      <c r="AM232" s="132">
        <f t="shared" si="310"/>
        <v>0</v>
      </c>
      <c r="AN232" s="132">
        <f t="shared" si="310"/>
        <v>0</v>
      </c>
      <c r="AO232" s="132">
        <f t="shared" si="310"/>
        <v>58543122.219999999</v>
      </c>
      <c r="AP232" s="132">
        <f t="shared" si="310"/>
        <v>0</v>
      </c>
      <c r="AQ232" s="132">
        <f t="shared" si="310"/>
        <v>0</v>
      </c>
      <c r="AR232" s="132">
        <f t="shared" si="310"/>
        <v>0</v>
      </c>
      <c r="AS232" s="132">
        <f t="shared" si="310"/>
        <v>77841869.989999995</v>
      </c>
      <c r="AT232" s="132">
        <f t="shared" si="310"/>
        <v>0</v>
      </c>
      <c r="AU232" s="132">
        <f t="shared" si="310"/>
        <v>0</v>
      </c>
      <c r="AV232" s="132">
        <f t="shared" si="310"/>
        <v>0</v>
      </c>
      <c r="AW232" s="132">
        <f t="shared" si="310"/>
        <v>0</v>
      </c>
      <c r="AX232" s="132">
        <f t="shared" ref="AX232:BG234" si="311">AX233</f>
        <v>0</v>
      </c>
      <c r="AY232" s="132">
        <f t="shared" si="311"/>
        <v>0</v>
      </c>
      <c r="AZ232" s="132">
        <f t="shared" si="311"/>
        <v>0</v>
      </c>
      <c r="BA232" s="132">
        <f t="shared" si="311"/>
        <v>0</v>
      </c>
      <c r="BB232" s="132">
        <f t="shared" si="311"/>
        <v>0</v>
      </c>
      <c r="BC232" s="132"/>
      <c r="BD232" s="132"/>
      <c r="BE232" s="132">
        <f t="shared" si="311"/>
        <v>0</v>
      </c>
      <c r="BF232" s="129">
        <f t="shared" si="308"/>
        <v>0</v>
      </c>
      <c r="BG232" s="138">
        <f t="shared" si="311"/>
        <v>755121499.47000003</v>
      </c>
      <c r="BH232" s="98">
        <f t="shared" si="292"/>
        <v>755121499.47000003</v>
      </c>
      <c r="BI232" s="5"/>
      <c r="BJ232" s="5"/>
    </row>
    <row r="233" spans="1:62" s="3" customFormat="1" ht="26.25" thickBot="1" x14ac:dyDescent="0.3">
      <c r="A233" s="8" t="s">
        <v>489</v>
      </c>
      <c r="B233" s="77" t="s">
        <v>490</v>
      </c>
      <c r="C233" s="7"/>
      <c r="D233" s="159"/>
      <c r="E233" s="132">
        <f>E234</f>
        <v>0</v>
      </c>
      <c r="F233" s="132">
        <f t="shared" si="309"/>
        <v>0</v>
      </c>
      <c r="G233" s="132">
        <f t="shared" si="309"/>
        <v>0</v>
      </c>
      <c r="H233" s="132">
        <f t="shared" si="309"/>
        <v>0</v>
      </c>
      <c r="I233" s="132">
        <f t="shared" si="309"/>
        <v>52605911.969999999</v>
      </c>
      <c r="J233" s="132">
        <f t="shared" si="309"/>
        <v>0</v>
      </c>
      <c r="K233" s="132">
        <f t="shared" si="309"/>
        <v>0</v>
      </c>
      <c r="L233" s="132">
        <f t="shared" si="309"/>
        <v>0</v>
      </c>
      <c r="M233" s="132">
        <f t="shared" si="309"/>
        <v>49527711.880000003</v>
      </c>
      <c r="N233" s="132">
        <f t="shared" si="309"/>
        <v>0</v>
      </c>
      <c r="O233" s="132">
        <f t="shared" si="309"/>
        <v>0</v>
      </c>
      <c r="P233" s="132">
        <f t="shared" si="309"/>
        <v>0</v>
      </c>
      <c r="Q233" s="132">
        <f t="shared" si="309"/>
        <v>59764793.920000002</v>
      </c>
      <c r="R233" s="132">
        <f t="shared" si="309"/>
        <v>0</v>
      </c>
      <c r="S233" s="132">
        <f t="shared" si="309"/>
        <v>0</v>
      </c>
      <c r="T233" s="132">
        <f t="shared" si="309"/>
        <v>0</v>
      </c>
      <c r="U233" s="132">
        <f t="shared" si="309"/>
        <v>58428903.420000002</v>
      </c>
      <c r="V233" s="132">
        <f>V234</f>
        <v>0</v>
      </c>
      <c r="W233" s="132">
        <f t="shared" si="310"/>
        <v>0</v>
      </c>
      <c r="X233" s="132">
        <f t="shared" si="310"/>
        <v>0</v>
      </c>
      <c r="Y233" s="132">
        <f t="shared" si="310"/>
        <v>59757293.810000002</v>
      </c>
      <c r="Z233" s="132">
        <f t="shared" si="310"/>
        <v>0</v>
      </c>
      <c r="AA233" s="132">
        <f t="shared" si="310"/>
        <v>0</v>
      </c>
      <c r="AB233" s="132">
        <f t="shared" si="310"/>
        <v>0</v>
      </c>
      <c r="AC233" s="132">
        <f t="shared" si="310"/>
        <v>55711629.640000001</v>
      </c>
      <c r="AD233" s="132">
        <f t="shared" si="310"/>
        <v>0</v>
      </c>
      <c r="AE233" s="132">
        <f t="shared" si="310"/>
        <v>0</v>
      </c>
      <c r="AF233" s="132">
        <f t="shared" si="310"/>
        <v>0</v>
      </c>
      <c r="AG233" s="132">
        <f t="shared" si="310"/>
        <v>60104945.439999998</v>
      </c>
      <c r="AH233" s="132">
        <f t="shared" si="310"/>
        <v>0</v>
      </c>
      <c r="AI233" s="132">
        <f t="shared" si="310"/>
        <v>0</v>
      </c>
      <c r="AJ233" s="132">
        <f t="shared" si="310"/>
        <v>0</v>
      </c>
      <c r="AK233" s="132">
        <f t="shared" si="310"/>
        <v>65027195.859999999</v>
      </c>
      <c r="AL233" s="132">
        <f t="shared" si="310"/>
        <v>0</v>
      </c>
      <c r="AM233" s="132">
        <f t="shared" si="310"/>
        <v>0</v>
      </c>
      <c r="AN233" s="132">
        <f t="shared" si="310"/>
        <v>0</v>
      </c>
      <c r="AO233" s="132">
        <f t="shared" si="310"/>
        <v>58543122.219999999</v>
      </c>
      <c r="AP233" s="132">
        <f t="shared" si="310"/>
        <v>0</v>
      </c>
      <c r="AQ233" s="132">
        <f t="shared" si="310"/>
        <v>0</v>
      </c>
      <c r="AR233" s="132">
        <f t="shared" si="310"/>
        <v>0</v>
      </c>
      <c r="AS233" s="132">
        <f t="shared" si="310"/>
        <v>77841869.989999995</v>
      </c>
      <c r="AT233" s="132">
        <f t="shared" si="310"/>
        <v>0</v>
      </c>
      <c r="AU233" s="132">
        <f t="shared" si="310"/>
        <v>0</v>
      </c>
      <c r="AV233" s="132">
        <f t="shared" si="310"/>
        <v>0</v>
      </c>
      <c r="AW233" s="132">
        <f t="shared" si="310"/>
        <v>0</v>
      </c>
      <c r="AX233" s="132">
        <f t="shared" si="311"/>
        <v>0</v>
      </c>
      <c r="AY233" s="132">
        <f t="shared" si="311"/>
        <v>0</v>
      </c>
      <c r="AZ233" s="132">
        <f t="shared" si="311"/>
        <v>0</v>
      </c>
      <c r="BA233" s="132">
        <f t="shared" si="311"/>
        <v>0</v>
      </c>
      <c r="BB233" s="132">
        <f t="shared" si="311"/>
        <v>0</v>
      </c>
      <c r="BC233" s="132"/>
      <c r="BD233" s="132"/>
      <c r="BE233" s="132">
        <f t="shared" si="311"/>
        <v>0</v>
      </c>
      <c r="BF233" s="129">
        <f t="shared" si="308"/>
        <v>0</v>
      </c>
      <c r="BG233" s="138">
        <f t="shared" si="311"/>
        <v>755121499.47000003</v>
      </c>
      <c r="BH233" s="98">
        <f t="shared" si="292"/>
        <v>755121499.47000003</v>
      </c>
      <c r="BI233" s="5"/>
      <c r="BJ233" s="5"/>
    </row>
    <row r="234" spans="1:62" s="3" customFormat="1" ht="26.25" thickBot="1" x14ac:dyDescent="0.3">
      <c r="A234" s="8" t="s">
        <v>491</v>
      </c>
      <c r="B234" s="77" t="s">
        <v>492</v>
      </c>
      <c r="C234" s="7"/>
      <c r="D234" s="159"/>
      <c r="E234" s="132">
        <f>E235</f>
        <v>0</v>
      </c>
      <c r="F234" s="132">
        <f t="shared" si="309"/>
        <v>0</v>
      </c>
      <c r="G234" s="132">
        <f t="shared" si="309"/>
        <v>0</v>
      </c>
      <c r="H234" s="132">
        <f t="shared" si="309"/>
        <v>0</v>
      </c>
      <c r="I234" s="132">
        <f t="shared" si="309"/>
        <v>52605911.969999999</v>
      </c>
      <c r="J234" s="132">
        <f t="shared" si="309"/>
        <v>0</v>
      </c>
      <c r="K234" s="132">
        <f t="shared" si="309"/>
        <v>0</v>
      </c>
      <c r="L234" s="132">
        <f t="shared" si="309"/>
        <v>0</v>
      </c>
      <c r="M234" s="132">
        <f t="shared" si="309"/>
        <v>49527711.880000003</v>
      </c>
      <c r="N234" s="132">
        <f t="shared" si="309"/>
        <v>0</v>
      </c>
      <c r="O234" s="132">
        <f t="shared" si="309"/>
        <v>0</v>
      </c>
      <c r="P234" s="132">
        <f t="shared" si="309"/>
        <v>0</v>
      </c>
      <c r="Q234" s="132">
        <f t="shared" si="309"/>
        <v>59764793.920000002</v>
      </c>
      <c r="R234" s="132">
        <f t="shared" si="309"/>
        <v>0</v>
      </c>
      <c r="S234" s="132">
        <f t="shared" si="309"/>
        <v>0</v>
      </c>
      <c r="T234" s="132">
        <f t="shared" si="309"/>
        <v>0</v>
      </c>
      <c r="U234" s="132">
        <f t="shared" si="309"/>
        <v>58428903.420000002</v>
      </c>
      <c r="V234" s="132">
        <f>V235</f>
        <v>0</v>
      </c>
      <c r="W234" s="132">
        <f t="shared" si="310"/>
        <v>0</v>
      </c>
      <c r="X234" s="132">
        <f t="shared" si="310"/>
        <v>0</v>
      </c>
      <c r="Y234" s="132">
        <f t="shared" si="310"/>
        <v>59757293.810000002</v>
      </c>
      <c r="Z234" s="132">
        <f t="shared" si="310"/>
        <v>0</v>
      </c>
      <c r="AA234" s="132">
        <f t="shared" si="310"/>
        <v>0</v>
      </c>
      <c r="AB234" s="132">
        <f t="shared" si="310"/>
        <v>0</v>
      </c>
      <c r="AC234" s="132">
        <f t="shared" si="310"/>
        <v>55711629.640000001</v>
      </c>
      <c r="AD234" s="132">
        <f t="shared" si="310"/>
        <v>0</v>
      </c>
      <c r="AE234" s="132">
        <f t="shared" si="310"/>
        <v>0</v>
      </c>
      <c r="AF234" s="132">
        <f t="shared" si="310"/>
        <v>0</v>
      </c>
      <c r="AG234" s="132">
        <f t="shared" si="310"/>
        <v>60104945.439999998</v>
      </c>
      <c r="AH234" s="132">
        <f t="shared" si="310"/>
        <v>0</v>
      </c>
      <c r="AI234" s="132">
        <f t="shared" si="310"/>
        <v>0</v>
      </c>
      <c r="AJ234" s="132">
        <f t="shared" si="310"/>
        <v>0</v>
      </c>
      <c r="AK234" s="132">
        <f t="shared" si="310"/>
        <v>65027195.859999999</v>
      </c>
      <c r="AL234" s="132">
        <f t="shared" si="310"/>
        <v>0</v>
      </c>
      <c r="AM234" s="132">
        <f t="shared" si="310"/>
        <v>0</v>
      </c>
      <c r="AN234" s="132">
        <f t="shared" si="310"/>
        <v>0</v>
      </c>
      <c r="AO234" s="132">
        <f t="shared" si="310"/>
        <v>58543122.219999999</v>
      </c>
      <c r="AP234" s="132">
        <f t="shared" si="310"/>
        <v>0</v>
      </c>
      <c r="AQ234" s="132">
        <f t="shared" si="310"/>
        <v>0</v>
      </c>
      <c r="AR234" s="132">
        <f t="shared" si="310"/>
        <v>0</v>
      </c>
      <c r="AS234" s="132">
        <f t="shared" si="310"/>
        <v>77841869.989999995</v>
      </c>
      <c r="AT234" s="132">
        <f t="shared" si="310"/>
        <v>0</v>
      </c>
      <c r="AU234" s="132">
        <f t="shared" si="310"/>
        <v>0</v>
      </c>
      <c r="AV234" s="132">
        <f t="shared" si="310"/>
        <v>0</v>
      </c>
      <c r="AW234" s="132">
        <f t="shared" si="310"/>
        <v>0</v>
      </c>
      <c r="AX234" s="132">
        <f t="shared" si="311"/>
        <v>0</v>
      </c>
      <c r="AY234" s="132">
        <f t="shared" si="311"/>
        <v>0</v>
      </c>
      <c r="AZ234" s="132">
        <f t="shared" si="311"/>
        <v>0</v>
      </c>
      <c r="BA234" s="132">
        <f t="shared" si="311"/>
        <v>0</v>
      </c>
      <c r="BB234" s="132">
        <f t="shared" si="311"/>
        <v>0</v>
      </c>
      <c r="BC234" s="132"/>
      <c r="BD234" s="132"/>
      <c r="BE234" s="132">
        <f t="shared" si="311"/>
        <v>0</v>
      </c>
      <c r="BF234" s="129">
        <f t="shared" si="308"/>
        <v>0</v>
      </c>
      <c r="BG234" s="138">
        <f t="shared" si="311"/>
        <v>755121499.47000003</v>
      </c>
      <c r="BH234" s="98">
        <f t="shared" si="292"/>
        <v>755121499.47000003</v>
      </c>
      <c r="BI234" s="5"/>
      <c r="BJ234" s="5"/>
    </row>
    <row r="235" spans="1:62" ht="26.25" thickBot="1" x14ac:dyDescent="0.25">
      <c r="A235" s="18" t="s">
        <v>493</v>
      </c>
      <c r="B235" s="78" t="s">
        <v>494</v>
      </c>
      <c r="C235" s="26">
        <v>184</v>
      </c>
      <c r="D235" s="158" t="s">
        <v>495</v>
      </c>
      <c r="E235" s="133">
        <v>0</v>
      </c>
      <c r="F235" s="134">
        <v>0</v>
      </c>
      <c r="G235" s="135">
        <v>0</v>
      </c>
      <c r="H235" s="135">
        <v>0</v>
      </c>
      <c r="I235" s="135">
        <v>52605911.969999999</v>
      </c>
      <c r="J235" s="135">
        <v>0</v>
      </c>
      <c r="K235" s="135">
        <v>0</v>
      </c>
      <c r="L235" s="135">
        <v>0</v>
      </c>
      <c r="M235" s="135">
        <v>49527711.880000003</v>
      </c>
      <c r="N235" s="135">
        <v>0</v>
      </c>
      <c r="O235" s="135">
        <v>0</v>
      </c>
      <c r="P235" s="135">
        <v>0</v>
      </c>
      <c r="Q235" s="135">
        <v>59764793.920000002</v>
      </c>
      <c r="R235" s="136">
        <v>0</v>
      </c>
      <c r="S235" s="136">
        <v>0</v>
      </c>
      <c r="T235" s="135">
        <f>P235+R235-S235</f>
        <v>0</v>
      </c>
      <c r="U235" s="136">
        <v>58428903.420000002</v>
      </c>
      <c r="V235" s="136">
        <v>0</v>
      </c>
      <c r="W235" s="136">
        <v>0</v>
      </c>
      <c r="X235" s="135">
        <f>T235+V235-W235</f>
        <v>0</v>
      </c>
      <c r="Y235" s="135">
        <v>59757293.810000002</v>
      </c>
      <c r="Z235" s="135">
        <v>0</v>
      </c>
      <c r="AA235" s="135">
        <v>0</v>
      </c>
      <c r="AB235" s="135">
        <f>X235+Z235-AA235</f>
        <v>0</v>
      </c>
      <c r="AC235" s="135">
        <v>55711629.640000001</v>
      </c>
      <c r="AD235" s="135">
        <v>0</v>
      </c>
      <c r="AE235" s="135">
        <v>0</v>
      </c>
      <c r="AF235" s="135">
        <f>AB235+AD235-AE235</f>
        <v>0</v>
      </c>
      <c r="AG235" s="135">
        <v>60104945.439999998</v>
      </c>
      <c r="AH235" s="135">
        <v>0</v>
      </c>
      <c r="AI235" s="135">
        <v>0</v>
      </c>
      <c r="AJ235" s="135">
        <f>AF235+AH235-AI235</f>
        <v>0</v>
      </c>
      <c r="AK235" s="135">
        <v>65027195.859999999</v>
      </c>
      <c r="AL235" s="135">
        <v>0</v>
      </c>
      <c r="AM235" s="135">
        <v>0</v>
      </c>
      <c r="AN235" s="135">
        <f>AJ235+AL235-AM235</f>
        <v>0</v>
      </c>
      <c r="AO235" s="135">
        <v>58543122.219999999</v>
      </c>
      <c r="AP235" s="136">
        <v>0</v>
      </c>
      <c r="AQ235" s="136">
        <v>0</v>
      </c>
      <c r="AR235" s="135">
        <f>AN235+AP235-AQ235</f>
        <v>0</v>
      </c>
      <c r="AS235" s="135">
        <v>77841869.989999995</v>
      </c>
      <c r="AT235" s="135"/>
      <c r="AU235" s="135"/>
      <c r="AV235" s="135"/>
      <c r="AW235" s="135"/>
      <c r="AX235" s="135"/>
      <c r="AY235" s="135"/>
      <c r="AZ235" s="135"/>
      <c r="BA235" s="135"/>
      <c r="BB235" s="135">
        <f>F235+J235+N235+R235+V235+Z235+AD235+AH235+AL235+AP235</f>
        <v>0</v>
      </c>
      <c r="BC235" s="135"/>
      <c r="BD235" s="135"/>
      <c r="BE235" s="135">
        <f>G235+K235+O235+S235+W235+AA235+AE235+AI235+AM235+AQ235</f>
        <v>0</v>
      </c>
      <c r="BF235" s="135">
        <f>E235+BB235-BE235</f>
        <v>0</v>
      </c>
      <c r="BG235" s="137">
        <v>755121499.47000003</v>
      </c>
      <c r="BH235" s="131">
        <f t="shared" si="292"/>
        <v>755121499.47000003</v>
      </c>
    </row>
    <row r="236" spans="1:62" s="3" customFormat="1" ht="32.25" thickBot="1" x14ac:dyDescent="0.3">
      <c r="A236" s="20" t="s">
        <v>496</v>
      </c>
      <c r="B236" s="76" t="s">
        <v>497</v>
      </c>
      <c r="C236" s="7"/>
      <c r="D236" s="159"/>
      <c r="E236" s="132">
        <f>E237+E375</f>
        <v>54360258519</v>
      </c>
      <c r="F236" s="132">
        <f t="shared" ref="F236:U236" si="312">F237+F375</f>
        <v>7974435567</v>
      </c>
      <c r="G236" s="132">
        <f t="shared" si="312"/>
        <v>0</v>
      </c>
      <c r="H236" s="132">
        <f t="shared" si="312"/>
        <v>62334694086</v>
      </c>
      <c r="I236" s="132">
        <f t="shared" si="312"/>
        <v>4178198808</v>
      </c>
      <c r="J236" s="132">
        <f t="shared" si="312"/>
        <v>108333000</v>
      </c>
      <c r="K236" s="132">
        <f t="shared" si="312"/>
        <v>0</v>
      </c>
      <c r="L236" s="132">
        <f t="shared" si="312"/>
        <v>62443027086</v>
      </c>
      <c r="M236" s="132">
        <f t="shared" si="312"/>
        <v>3582593511.5500002</v>
      </c>
      <c r="N236" s="132">
        <f t="shared" si="312"/>
        <v>0</v>
      </c>
      <c r="O236" s="132">
        <f t="shared" si="312"/>
        <v>0</v>
      </c>
      <c r="P236" s="132">
        <f t="shared" si="312"/>
        <v>62443027086</v>
      </c>
      <c r="Q236" s="132">
        <f t="shared" si="312"/>
        <v>3486329572.9499998</v>
      </c>
      <c r="R236" s="132">
        <f t="shared" si="312"/>
        <v>0</v>
      </c>
      <c r="S236" s="132">
        <f t="shared" si="312"/>
        <v>0</v>
      </c>
      <c r="T236" s="132">
        <f t="shared" si="312"/>
        <v>62443027086</v>
      </c>
      <c r="U236" s="132">
        <f t="shared" si="312"/>
        <v>4158255993.0300007</v>
      </c>
      <c r="V236" s="132">
        <f t="shared" ref="V236:AW236" si="313">V237+V375</f>
        <v>7701944372.3000002</v>
      </c>
      <c r="W236" s="132">
        <f t="shared" si="313"/>
        <v>173043858</v>
      </c>
      <c r="X236" s="132">
        <f t="shared" si="313"/>
        <v>69971927600.300003</v>
      </c>
      <c r="Y236" s="132">
        <f t="shared" si="313"/>
        <v>7016750128.2800007</v>
      </c>
      <c r="Z236" s="132">
        <f t="shared" si="313"/>
        <v>0</v>
      </c>
      <c r="AA236" s="132">
        <f t="shared" si="313"/>
        <v>0</v>
      </c>
      <c r="AB236" s="132">
        <f t="shared" si="313"/>
        <v>69971927600.300003</v>
      </c>
      <c r="AC236" s="132">
        <f t="shared" si="313"/>
        <v>7563417524.7399998</v>
      </c>
      <c r="AD236" s="132">
        <f t="shared" si="313"/>
        <v>0</v>
      </c>
      <c r="AE236" s="132">
        <f t="shared" si="313"/>
        <v>0</v>
      </c>
      <c r="AF236" s="132">
        <f t="shared" si="313"/>
        <v>69971927600.300003</v>
      </c>
      <c r="AG236" s="132">
        <f t="shared" si="313"/>
        <v>4132389009.7600002</v>
      </c>
      <c r="AH236" s="132">
        <f t="shared" si="313"/>
        <v>3171077100</v>
      </c>
      <c r="AI236" s="132">
        <f t="shared" si="313"/>
        <v>0</v>
      </c>
      <c r="AJ236" s="132">
        <f t="shared" si="313"/>
        <v>73143004700.300003</v>
      </c>
      <c r="AK236" s="132">
        <f t="shared" ref="AK236:AT236" si="314">AK237+AK375</f>
        <v>11080401668.26</v>
      </c>
      <c r="AL236" s="132">
        <f t="shared" si="314"/>
        <v>8894770120</v>
      </c>
      <c r="AM236" s="132">
        <f t="shared" si="314"/>
        <v>130032986</v>
      </c>
      <c r="AN236" s="132">
        <f t="shared" si="314"/>
        <v>81907741834.300003</v>
      </c>
      <c r="AO236" s="132">
        <f t="shared" si="314"/>
        <v>8303191384.7200003</v>
      </c>
      <c r="AP236" s="132">
        <f t="shared" si="314"/>
        <v>160000000</v>
      </c>
      <c r="AQ236" s="132">
        <f t="shared" si="314"/>
        <v>0</v>
      </c>
      <c r="AR236" s="132">
        <f t="shared" si="314"/>
        <v>82067741834.300003</v>
      </c>
      <c r="AS236" s="132">
        <f t="shared" si="314"/>
        <v>4640860076.8600006</v>
      </c>
      <c r="AT236" s="132">
        <f t="shared" si="314"/>
        <v>0</v>
      </c>
      <c r="AU236" s="132">
        <f t="shared" si="313"/>
        <v>0</v>
      </c>
      <c r="AV236" s="132">
        <f t="shared" si="313"/>
        <v>0</v>
      </c>
      <c r="AW236" s="132">
        <f t="shared" si="313"/>
        <v>0</v>
      </c>
      <c r="AX236" s="132">
        <f t="shared" ref="AX236:BG236" si="315">AX237+AX375</f>
        <v>0</v>
      </c>
      <c r="AY236" s="132">
        <f t="shared" si="315"/>
        <v>0</v>
      </c>
      <c r="AZ236" s="132">
        <f t="shared" si="315"/>
        <v>0</v>
      </c>
      <c r="BA236" s="132">
        <f t="shared" si="315"/>
        <v>0</v>
      </c>
      <c r="BB236" s="132">
        <f t="shared" si="315"/>
        <v>32863795618.299999</v>
      </c>
      <c r="BC236" s="132"/>
      <c r="BD236" s="132"/>
      <c r="BE236" s="132">
        <f t="shared" si="315"/>
        <v>303076844</v>
      </c>
      <c r="BF236" s="129">
        <f t="shared" si="308"/>
        <v>86920977293.300003</v>
      </c>
      <c r="BG236" s="138">
        <f t="shared" si="315"/>
        <v>86772195256.849991</v>
      </c>
      <c r="BH236" s="98">
        <f t="shared" si="292"/>
        <v>-148782036.45001221</v>
      </c>
      <c r="BI236" s="5"/>
      <c r="BJ236" s="5"/>
    </row>
    <row r="237" spans="1:62" s="3" customFormat="1" ht="26.25" thickBot="1" x14ac:dyDescent="0.3">
      <c r="A237" s="8" t="s">
        <v>498</v>
      </c>
      <c r="B237" s="77" t="s">
        <v>499</v>
      </c>
      <c r="C237" s="7"/>
      <c r="D237" s="159"/>
      <c r="E237" s="132">
        <f>E238+E297</f>
        <v>53578472882</v>
      </c>
      <c r="F237" s="132">
        <f t="shared" ref="F237:U237" si="316">F238+F297</f>
        <v>7974435567</v>
      </c>
      <c r="G237" s="132">
        <f t="shared" si="316"/>
        <v>0</v>
      </c>
      <c r="H237" s="132">
        <f t="shared" si="316"/>
        <v>61552908449</v>
      </c>
      <c r="I237" s="132">
        <f t="shared" si="316"/>
        <v>4178198808</v>
      </c>
      <c r="J237" s="132">
        <f t="shared" si="316"/>
        <v>0</v>
      </c>
      <c r="K237" s="132">
        <f t="shared" si="316"/>
        <v>0</v>
      </c>
      <c r="L237" s="132">
        <f t="shared" si="316"/>
        <v>61552908449</v>
      </c>
      <c r="M237" s="132">
        <f t="shared" si="316"/>
        <v>3442991944.6900001</v>
      </c>
      <c r="N237" s="132">
        <f t="shared" si="316"/>
        <v>0</v>
      </c>
      <c r="O237" s="132">
        <f t="shared" si="316"/>
        <v>0</v>
      </c>
      <c r="P237" s="132">
        <f t="shared" si="316"/>
        <v>61552908449</v>
      </c>
      <c r="Q237" s="132">
        <f t="shared" si="316"/>
        <v>3485367964</v>
      </c>
      <c r="R237" s="132">
        <f t="shared" si="316"/>
        <v>0</v>
      </c>
      <c r="S237" s="132">
        <f t="shared" si="316"/>
        <v>0</v>
      </c>
      <c r="T237" s="132">
        <f t="shared" si="316"/>
        <v>61552908449</v>
      </c>
      <c r="U237" s="132">
        <f t="shared" si="316"/>
        <v>3846970392.0000005</v>
      </c>
      <c r="V237" s="132">
        <f t="shared" ref="V237:AW237" si="317">V238+V297</f>
        <v>2150211297</v>
      </c>
      <c r="W237" s="132">
        <f t="shared" si="317"/>
        <v>173043858</v>
      </c>
      <c r="X237" s="132">
        <f t="shared" si="317"/>
        <v>63530075888</v>
      </c>
      <c r="Y237" s="132">
        <f t="shared" si="317"/>
        <v>4206032503</v>
      </c>
      <c r="Z237" s="132">
        <f t="shared" si="317"/>
        <v>0</v>
      </c>
      <c r="AA237" s="132">
        <f t="shared" si="317"/>
        <v>0</v>
      </c>
      <c r="AB237" s="132">
        <f t="shared" si="317"/>
        <v>63530075888</v>
      </c>
      <c r="AC237" s="132">
        <f t="shared" si="317"/>
        <v>5503912811.8299999</v>
      </c>
      <c r="AD237" s="132">
        <f t="shared" si="317"/>
        <v>0</v>
      </c>
      <c r="AE237" s="132">
        <f t="shared" si="317"/>
        <v>0</v>
      </c>
      <c r="AF237" s="132">
        <f t="shared" si="317"/>
        <v>63530075888</v>
      </c>
      <c r="AG237" s="132">
        <f t="shared" si="317"/>
        <v>4130573755.5</v>
      </c>
      <c r="AH237" s="132">
        <f t="shared" si="317"/>
        <v>3171077100</v>
      </c>
      <c r="AI237" s="132">
        <f t="shared" si="317"/>
        <v>0</v>
      </c>
      <c r="AJ237" s="132">
        <f t="shared" si="317"/>
        <v>66701152988</v>
      </c>
      <c r="AK237" s="132">
        <f t="shared" ref="AK237:AT237" si="318">AK238+AK297</f>
        <v>5422033765.8100004</v>
      </c>
      <c r="AL237" s="132">
        <f t="shared" si="318"/>
        <v>1884770120</v>
      </c>
      <c r="AM237" s="132">
        <f t="shared" si="318"/>
        <v>130032986</v>
      </c>
      <c r="AN237" s="132">
        <f t="shared" si="318"/>
        <v>68455890122</v>
      </c>
      <c r="AO237" s="132">
        <f t="shared" si="318"/>
        <v>5587908296.2600002</v>
      </c>
      <c r="AP237" s="132">
        <f t="shared" si="318"/>
        <v>160000000</v>
      </c>
      <c r="AQ237" s="132">
        <f t="shared" si="318"/>
        <v>0</v>
      </c>
      <c r="AR237" s="132">
        <f t="shared" si="318"/>
        <v>68615890122</v>
      </c>
      <c r="AS237" s="132">
        <f t="shared" si="318"/>
        <v>4353703631.0500002</v>
      </c>
      <c r="AT237" s="132">
        <f t="shared" si="318"/>
        <v>0</v>
      </c>
      <c r="AU237" s="132">
        <f t="shared" si="317"/>
        <v>0</v>
      </c>
      <c r="AV237" s="132">
        <f t="shared" si="317"/>
        <v>0</v>
      </c>
      <c r="AW237" s="132">
        <f t="shared" si="317"/>
        <v>0</v>
      </c>
      <c r="AX237" s="132">
        <f t="shared" ref="AX237:BG237" si="319">AX238+AX297</f>
        <v>0</v>
      </c>
      <c r="AY237" s="132">
        <f t="shared" si="319"/>
        <v>0</v>
      </c>
      <c r="AZ237" s="132">
        <f t="shared" si="319"/>
        <v>0</v>
      </c>
      <c r="BA237" s="132">
        <f t="shared" si="319"/>
        <v>0</v>
      </c>
      <c r="BB237" s="132">
        <f t="shared" si="319"/>
        <v>19318225060</v>
      </c>
      <c r="BC237" s="132"/>
      <c r="BD237" s="132"/>
      <c r="BE237" s="132">
        <f t="shared" si="319"/>
        <v>303076844</v>
      </c>
      <c r="BF237" s="129">
        <f t="shared" si="308"/>
        <v>72593621098</v>
      </c>
      <c r="BG237" s="138">
        <f t="shared" si="319"/>
        <v>72259265226.729996</v>
      </c>
      <c r="BH237" s="98">
        <f t="shared" si="292"/>
        <v>-334355871.27000427</v>
      </c>
      <c r="BI237" s="5"/>
      <c r="BJ237" s="5"/>
    </row>
    <row r="238" spans="1:62" s="3" customFormat="1" ht="15.75" thickBot="1" x14ac:dyDescent="0.3">
      <c r="A238" s="8" t="s">
        <v>500</v>
      </c>
      <c r="B238" s="77" t="s">
        <v>501</v>
      </c>
      <c r="C238" s="7"/>
      <c r="D238" s="159"/>
      <c r="E238" s="132">
        <f>E239+E251+E273+E285</f>
        <v>17670893690</v>
      </c>
      <c r="F238" s="132">
        <f t="shared" ref="F238:U238" si="320">F239+F251+F273+F285</f>
        <v>0</v>
      </c>
      <c r="G238" s="132">
        <f t="shared" si="320"/>
        <v>0</v>
      </c>
      <c r="H238" s="132">
        <f t="shared" si="320"/>
        <v>17670893690</v>
      </c>
      <c r="I238" s="132">
        <f t="shared" si="320"/>
        <v>1011799677.9999999</v>
      </c>
      <c r="J238" s="132">
        <f t="shared" si="320"/>
        <v>0</v>
      </c>
      <c r="K238" s="132">
        <f t="shared" si="320"/>
        <v>0</v>
      </c>
      <c r="L238" s="132">
        <f t="shared" si="320"/>
        <v>17670893690</v>
      </c>
      <c r="M238" s="132">
        <f t="shared" si="320"/>
        <v>1059469183.5</v>
      </c>
      <c r="N238" s="132">
        <f t="shared" si="320"/>
        <v>0</v>
      </c>
      <c r="O238" s="132">
        <f t="shared" si="320"/>
        <v>0</v>
      </c>
      <c r="P238" s="132">
        <f t="shared" si="320"/>
        <v>17670893690</v>
      </c>
      <c r="Q238" s="132">
        <f t="shared" si="320"/>
        <v>612699176</v>
      </c>
      <c r="R238" s="132">
        <f t="shared" si="320"/>
        <v>0</v>
      </c>
      <c r="S238" s="132">
        <f t="shared" si="320"/>
        <v>0</v>
      </c>
      <c r="T238" s="132">
        <f t="shared" si="320"/>
        <v>17670893690</v>
      </c>
      <c r="U238" s="132">
        <f t="shared" si="320"/>
        <v>978651132</v>
      </c>
      <c r="V238" s="132">
        <f t="shared" ref="V238:AW238" si="321">V239+V251+V273+V285</f>
        <v>0</v>
      </c>
      <c r="W238" s="132">
        <f t="shared" si="321"/>
        <v>0</v>
      </c>
      <c r="X238" s="132">
        <f t="shared" si="321"/>
        <v>17670893690</v>
      </c>
      <c r="Y238" s="132">
        <f t="shared" si="321"/>
        <v>1083597690</v>
      </c>
      <c r="Z238" s="132">
        <f t="shared" si="321"/>
        <v>0</v>
      </c>
      <c r="AA238" s="132">
        <f t="shared" si="321"/>
        <v>0</v>
      </c>
      <c r="AB238" s="132">
        <f t="shared" si="321"/>
        <v>17670893690</v>
      </c>
      <c r="AC238" s="132">
        <f t="shared" si="321"/>
        <v>2785810807.9999995</v>
      </c>
      <c r="AD238" s="132">
        <f t="shared" si="321"/>
        <v>0</v>
      </c>
      <c r="AE238" s="132">
        <f t="shared" si="321"/>
        <v>0</v>
      </c>
      <c r="AF238" s="132">
        <f t="shared" si="321"/>
        <v>17670893690</v>
      </c>
      <c r="AG238" s="132">
        <f t="shared" si="321"/>
        <v>1609997834.5</v>
      </c>
      <c r="AH238" s="132">
        <f t="shared" si="321"/>
        <v>0</v>
      </c>
      <c r="AI238" s="132">
        <f t="shared" si="321"/>
        <v>0</v>
      </c>
      <c r="AJ238" s="132">
        <f t="shared" si="321"/>
        <v>17670893690</v>
      </c>
      <c r="AK238" s="132">
        <f t="shared" ref="AK238:AT238" si="322">AK239+AK251+AK273+AK285</f>
        <v>1630026524.0000002</v>
      </c>
      <c r="AL238" s="132">
        <f t="shared" si="322"/>
        <v>0</v>
      </c>
      <c r="AM238" s="132">
        <f t="shared" si="322"/>
        <v>0</v>
      </c>
      <c r="AN238" s="132">
        <f t="shared" si="322"/>
        <v>17670893690</v>
      </c>
      <c r="AO238" s="132">
        <f t="shared" si="322"/>
        <v>1467901642.5</v>
      </c>
      <c r="AP238" s="132">
        <f t="shared" si="322"/>
        <v>0</v>
      </c>
      <c r="AQ238" s="132">
        <f t="shared" si="322"/>
        <v>0</v>
      </c>
      <c r="AR238" s="132">
        <f t="shared" si="322"/>
        <v>17670893690</v>
      </c>
      <c r="AS238" s="132">
        <f t="shared" si="322"/>
        <v>1273999218.5</v>
      </c>
      <c r="AT238" s="132">
        <f t="shared" si="322"/>
        <v>0</v>
      </c>
      <c r="AU238" s="132">
        <f t="shared" si="321"/>
        <v>0</v>
      </c>
      <c r="AV238" s="132">
        <f t="shared" si="321"/>
        <v>0</v>
      </c>
      <c r="AW238" s="132">
        <f t="shared" si="321"/>
        <v>0</v>
      </c>
      <c r="AX238" s="132">
        <f t="shared" ref="AX238:BG238" si="323">AX239+AX251+AX273+AX285</f>
        <v>0</v>
      </c>
      <c r="AY238" s="132">
        <f t="shared" si="323"/>
        <v>0</v>
      </c>
      <c r="AZ238" s="132">
        <f t="shared" si="323"/>
        <v>0</v>
      </c>
      <c r="BA238" s="132">
        <f t="shared" si="323"/>
        <v>0</v>
      </c>
      <c r="BB238" s="132">
        <f t="shared" si="323"/>
        <v>0</v>
      </c>
      <c r="BC238" s="132"/>
      <c r="BD238" s="132"/>
      <c r="BE238" s="132">
        <f t="shared" si="323"/>
        <v>0</v>
      </c>
      <c r="BF238" s="129">
        <f t="shared" si="308"/>
        <v>17670893690</v>
      </c>
      <c r="BG238" s="138">
        <f t="shared" si="323"/>
        <v>17640282422.5</v>
      </c>
      <c r="BH238" s="98">
        <f t="shared" si="292"/>
        <v>-30611267.5</v>
      </c>
      <c r="BI238" s="5"/>
      <c r="BJ238" s="5"/>
    </row>
    <row r="239" spans="1:62" s="3" customFormat="1" ht="15.75" thickBot="1" x14ac:dyDescent="0.3">
      <c r="A239" s="8" t="s">
        <v>502</v>
      </c>
      <c r="B239" s="77" t="s">
        <v>503</v>
      </c>
      <c r="C239" s="7"/>
      <c r="D239" s="159"/>
      <c r="E239" s="132">
        <f>E240+E241+E242+E248</f>
        <v>3677000000</v>
      </c>
      <c r="F239" s="132">
        <f t="shared" ref="F239:U239" si="324">F240+F241+F242+F248</f>
        <v>0</v>
      </c>
      <c r="G239" s="132">
        <f t="shared" si="324"/>
        <v>0</v>
      </c>
      <c r="H239" s="132">
        <f t="shared" si="324"/>
        <v>3677000000</v>
      </c>
      <c r="I239" s="132">
        <f t="shared" si="324"/>
        <v>0</v>
      </c>
      <c r="J239" s="132">
        <f t="shared" si="324"/>
        <v>0</v>
      </c>
      <c r="K239" s="132">
        <f t="shared" si="324"/>
        <v>0</v>
      </c>
      <c r="L239" s="132">
        <f t="shared" si="324"/>
        <v>3677000000</v>
      </c>
      <c r="M239" s="132">
        <f t="shared" si="324"/>
        <v>0</v>
      </c>
      <c r="N239" s="132">
        <f t="shared" si="324"/>
        <v>0</v>
      </c>
      <c r="O239" s="132">
        <f t="shared" si="324"/>
        <v>0</v>
      </c>
      <c r="P239" s="132">
        <f t="shared" si="324"/>
        <v>3677000000</v>
      </c>
      <c r="Q239" s="132">
        <f t="shared" si="324"/>
        <v>0</v>
      </c>
      <c r="R239" s="132">
        <f t="shared" si="324"/>
        <v>0</v>
      </c>
      <c r="S239" s="132">
        <f t="shared" si="324"/>
        <v>0</v>
      </c>
      <c r="T239" s="132">
        <f t="shared" si="324"/>
        <v>3677000000</v>
      </c>
      <c r="U239" s="132">
        <f t="shared" si="324"/>
        <v>208541076.25</v>
      </c>
      <c r="V239" s="132">
        <f t="shared" ref="V239:AW239" si="325">V240+V241+V242+V248</f>
        <v>0</v>
      </c>
      <c r="W239" s="132">
        <f t="shared" si="325"/>
        <v>0</v>
      </c>
      <c r="X239" s="132">
        <f t="shared" si="325"/>
        <v>3677000000</v>
      </c>
      <c r="Y239" s="132">
        <f t="shared" si="325"/>
        <v>222829147.90000001</v>
      </c>
      <c r="Z239" s="132">
        <f t="shared" si="325"/>
        <v>0</v>
      </c>
      <c r="AA239" s="132">
        <f t="shared" si="325"/>
        <v>0</v>
      </c>
      <c r="AB239" s="132">
        <f t="shared" si="325"/>
        <v>3677000000</v>
      </c>
      <c r="AC239" s="132">
        <f t="shared" si="325"/>
        <v>1189815412.52</v>
      </c>
      <c r="AD239" s="132">
        <f t="shared" si="325"/>
        <v>0</v>
      </c>
      <c r="AE239" s="132">
        <f t="shared" si="325"/>
        <v>0</v>
      </c>
      <c r="AF239" s="132">
        <f t="shared" si="325"/>
        <v>3677000000</v>
      </c>
      <c r="AG239" s="132">
        <f t="shared" si="325"/>
        <v>57559734.710000001</v>
      </c>
      <c r="AH239" s="132">
        <f t="shared" si="325"/>
        <v>0</v>
      </c>
      <c r="AI239" s="132">
        <f t="shared" si="325"/>
        <v>0</v>
      </c>
      <c r="AJ239" s="132">
        <f t="shared" si="325"/>
        <v>3677000000</v>
      </c>
      <c r="AK239" s="132">
        <f t="shared" ref="AK239:AT239" si="326">AK240+AK241+AK242+AK248</f>
        <v>289435497.60000002</v>
      </c>
      <c r="AL239" s="132">
        <f t="shared" si="326"/>
        <v>0</v>
      </c>
      <c r="AM239" s="132">
        <f t="shared" si="326"/>
        <v>0</v>
      </c>
      <c r="AN239" s="132">
        <f t="shared" si="326"/>
        <v>3677000000</v>
      </c>
      <c r="AO239" s="132">
        <f t="shared" si="326"/>
        <v>253116294.03</v>
      </c>
      <c r="AP239" s="132">
        <f t="shared" si="326"/>
        <v>0</v>
      </c>
      <c r="AQ239" s="132">
        <f t="shared" si="326"/>
        <v>0</v>
      </c>
      <c r="AR239" s="132">
        <f t="shared" si="326"/>
        <v>3677000000</v>
      </c>
      <c r="AS239" s="132">
        <f t="shared" si="326"/>
        <v>296222043.41000003</v>
      </c>
      <c r="AT239" s="132">
        <f t="shared" si="326"/>
        <v>0</v>
      </c>
      <c r="AU239" s="132">
        <f t="shared" si="325"/>
        <v>0</v>
      </c>
      <c r="AV239" s="132">
        <f t="shared" si="325"/>
        <v>0</v>
      </c>
      <c r="AW239" s="132">
        <f t="shared" si="325"/>
        <v>0</v>
      </c>
      <c r="AX239" s="132">
        <f t="shared" ref="AX239:BG239" si="327">AX240+AX241+AX242+AX248</f>
        <v>0</v>
      </c>
      <c r="AY239" s="132">
        <f t="shared" si="327"/>
        <v>0</v>
      </c>
      <c r="AZ239" s="132">
        <f t="shared" si="327"/>
        <v>0</v>
      </c>
      <c r="BA239" s="132">
        <f t="shared" si="327"/>
        <v>0</v>
      </c>
      <c r="BB239" s="132">
        <f t="shared" si="327"/>
        <v>0</v>
      </c>
      <c r="BC239" s="132"/>
      <c r="BD239" s="132"/>
      <c r="BE239" s="132">
        <f t="shared" si="327"/>
        <v>0</v>
      </c>
      <c r="BF239" s="129">
        <f t="shared" si="308"/>
        <v>3677000000</v>
      </c>
      <c r="BG239" s="138">
        <f t="shared" si="327"/>
        <v>3977387413.75</v>
      </c>
      <c r="BH239" s="98">
        <f t="shared" si="292"/>
        <v>300387413.75</v>
      </c>
      <c r="BI239" s="5"/>
      <c r="BJ239" s="5"/>
    </row>
    <row r="240" spans="1:62" ht="15" thickBot="1" x14ac:dyDescent="0.25">
      <c r="A240" s="18" t="s">
        <v>504</v>
      </c>
      <c r="B240" s="78" t="s">
        <v>505</v>
      </c>
      <c r="C240" s="26">
        <v>52</v>
      </c>
      <c r="D240" s="158" t="s">
        <v>506</v>
      </c>
      <c r="E240" s="133">
        <v>0</v>
      </c>
      <c r="F240" s="134">
        <v>0</v>
      </c>
      <c r="G240" s="135">
        <v>0</v>
      </c>
      <c r="H240" s="135">
        <v>0</v>
      </c>
      <c r="I240" s="135">
        <v>0</v>
      </c>
      <c r="J240" s="135">
        <v>0</v>
      </c>
      <c r="K240" s="135">
        <v>0</v>
      </c>
      <c r="L240" s="135">
        <f>H240+J240-K240</f>
        <v>0</v>
      </c>
      <c r="M240" s="135">
        <v>0</v>
      </c>
      <c r="N240" s="135">
        <v>0</v>
      </c>
      <c r="O240" s="135">
        <v>0</v>
      </c>
      <c r="P240" s="135">
        <v>0</v>
      </c>
      <c r="Q240" s="135">
        <v>0</v>
      </c>
      <c r="R240" s="136">
        <v>0</v>
      </c>
      <c r="S240" s="136">
        <v>0</v>
      </c>
      <c r="T240" s="135">
        <f>P240+R240-S240</f>
        <v>0</v>
      </c>
      <c r="U240" s="136">
        <v>0</v>
      </c>
      <c r="V240" s="136">
        <v>0</v>
      </c>
      <c r="W240" s="136">
        <v>0</v>
      </c>
      <c r="X240" s="135">
        <f>T240+V240-W240</f>
        <v>0</v>
      </c>
      <c r="Y240" s="135">
        <v>0</v>
      </c>
      <c r="Z240" s="135">
        <v>0</v>
      </c>
      <c r="AA240" s="135">
        <v>0</v>
      </c>
      <c r="AB240" s="135">
        <f>X240+Z240-AA240</f>
        <v>0</v>
      </c>
      <c r="AC240" s="135">
        <v>0</v>
      </c>
      <c r="AD240" s="135">
        <v>0</v>
      </c>
      <c r="AE240" s="135">
        <v>0</v>
      </c>
      <c r="AF240" s="135">
        <f>AB240+AD240-AE240</f>
        <v>0</v>
      </c>
      <c r="AG240" s="135">
        <v>0</v>
      </c>
      <c r="AH240" s="135">
        <v>0</v>
      </c>
      <c r="AI240" s="135">
        <v>0</v>
      </c>
      <c r="AJ240" s="135">
        <f>AF240+AH240-AI240</f>
        <v>0</v>
      </c>
      <c r="AK240" s="135">
        <v>0</v>
      </c>
      <c r="AL240" s="135">
        <v>0</v>
      </c>
      <c r="AM240" s="135">
        <v>0</v>
      </c>
      <c r="AN240" s="135">
        <f>AJ240+AL240-AM240</f>
        <v>0</v>
      </c>
      <c r="AO240" s="135">
        <v>0</v>
      </c>
      <c r="AP240" s="136">
        <v>0</v>
      </c>
      <c r="AQ240" s="136">
        <v>0</v>
      </c>
      <c r="AR240" s="135">
        <f>AN240+AP240-AQ240</f>
        <v>0</v>
      </c>
      <c r="AS240" s="135">
        <v>0</v>
      </c>
      <c r="AT240" s="135"/>
      <c r="AU240" s="135"/>
      <c r="AV240" s="135"/>
      <c r="AW240" s="135"/>
      <c r="AX240" s="135"/>
      <c r="AY240" s="135"/>
      <c r="AZ240" s="135"/>
      <c r="BA240" s="135"/>
      <c r="BB240" s="135">
        <f>F240+J240+N240+R240+V240+Z240+AD240+AH240+AL240+AP240</f>
        <v>0</v>
      </c>
      <c r="BC240" s="135"/>
      <c r="BD240" s="135"/>
      <c r="BE240" s="135">
        <f>G240+K240+O240+S240+W240+AA240+AE240+AI240+AM240+AQ240</f>
        <v>0</v>
      </c>
      <c r="BF240" s="135">
        <f>E240+BB240-BE240</f>
        <v>0</v>
      </c>
      <c r="BG240" s="137">
        <f>I240+M240+Q240+U240+Y240+AC240+AG240+AK240+AO240+AS240</f>
        <v>0</v>
      </c>
      <c r="BH240" s="131">
        <f t="shared" si="292"/>
        <v>0</v>
      </c>
    </row>
    <row r="241" spans="1:62" ht="15" thickBot="1" x14ac:dyDescent="0.25">
      <c r="A241" s="18" t="s">
        <v>507</v>
      </c>
      <c r="B241" s="78" t="s">
        <v>508</v>
      </c>
      <c r="C241" s="26">
        <v>52</v>
      </c>
      <c r="D241" s="158" t="s">
        <v>506</v>
      </c>
      <c r="E241" s="133">
        <v>0</v>
      </c>
      <c r="F241" s="134">
        <v>0</v>
      </c>
      <c r="G241" s="135">
        <v>0</v>
      </c>
      <c r="H241" s="135">
        <v>0</v>
      </c>
      <c r="I241" s="135">
        <v>0</v>
      </c>
      <c r="J241" s="135">
        <v>0</v>
      </c>
      <c r="K241" s="135">
        <v>0</v>
      </c>
      <c r="L241" s="135">
        <f>H241+J241-K241</f>
        <v>0</v>
      </c>
      <c r="M241" s="135">
        <v>0</v>
      </c>
      <c r="N241" s="135">
        <v>0</v>
      </c>
      <c r="O241" s="135">
        <v>0</v>
      </c>
      <c r="P241" s="135">
        <v>0</v>
      </c>
      <c r="Q241" s="135">
        <v>0</v>
      </c>
      <c r="R241" s="136">
        <v>0</v>
      </c>
      <c r="S241" s="136">
        <v>0</v>
      </c>
      <c r="T241" s="135">
        <f>P241+R241-S241</f>
        <v>0</v>
      </c>
      <c r="U241" s="136">
        <v>0</v>
      </c>
      <c r="V241" s="136">
        <v>0</v>
      </c>
      <c r="W241" s="136">
        <v>0</v>
      </c>
      <c r="X241" s="135">
        <f>T241+V241-W241</f>
        <v>0</v>
      </c>
      <c r="Y241" s="135">
        <v>0</v>
      </c>
      <c r="Z241" s="135">
        <v>0</v>
      </c>
      <c r="AA241" s="135">
        <v>0</v>
      </c>
      <c r="AB241" s="135">
        <f>X241+Z241-AA241</f>
        <v>0</v>
      </c>
      <c r="AC241" s="135">
        <v>0</v>
      </c>
      <c r="AD241" s="135">
        <v>0</v>
      </c>
      <c r="AE241" s="135">
        <v>0</v>
      </c>
      <c r="AF241" s="135">
        <f>AB241+AD241-AE241</f>
        <v>0</v>
      </c>
      <c r="AG241" s="135">
        <v>0</v>
      </c>
      <c r="AH241" s="135">
        <v>0</v>
      </c>
      <c r="AI241" s="135">
        <v>0</v>
      </c>
      <c r="AJ241" s="135">
        <f>AF241+AH241-AI241</f>
        <v>0</v>
      </c>
      <c r="AK241" s="135">
        <v>0</v>
      </c>
      <c r="AL241" s="135">
        <v>0</v>
      </c>
      <c r="AM241" s="135">
        <v>0</v>
      </c>
      <c r="AN241" s="135">
        <f>AJ241+AL241-AM241</f>
        <v>0</v>
      </c>
      <c r="AO241" s="135">
        <v>0</v>
      </c>
      <c r="AP241" s="136">
        <v>0</v>
      </c>
      <c r="AQ241" s="136">
        <v>0</v>
      </c>
      <c r="AR241" s="135">
        <f>AN241+AP241-AQ241</f>
        <v>0</v>
      </c>
      <c r="AS241" s="135">
        <v>0</v>
      </c>
      <c r="AT241" s="135"/>
      <c r="AU241" s="135"/>
      <c r="AV241" s="135"/>
      <c r="AW241" s="135"/>
      <c r="AX241" s="135"/>
      <c r="AY241" s="135"/>
      <c r="AZ241" s="135"/>
      <c r="BA241" s="135"/>
      <c r="BB241" s="135">
        <f>F241+J241+N241+R241+V241+Z241+AD241+AH241+AL241+AP241</f>
        <v>0</v>
      </c>
      <c r="BC241" s="135"/>
      <c r="BD241" s="135"/>
      <c r="BE241" s="135">
        <f>G241+K241+O241+S241+W241+AA241+AE241+AI241+AM241+AQ241</f>
        <v>0</v>
      </c>
      <c r="BF241" s="135">
        <f>E241+BB241-BE241</f>
        <v>0</v>
      </c>
      <c r="BG241" s="137">
        <f>I241+M241+Q241+U241+Y241+AC241+AG241+AK241+AO241+AS241</f>
        <v>0</v>
      </c>
      <c r="BH241" s="131">
        <f t="shared" si="292"/>
        <v>0</v>
      </c>
    </row>
    <row r="242" spans="1:62" s="3" customFormat="1" ht="15" thickBot="1" x14ac:dyDescent="0.25">
      <c r="A242" s="18" t="s">
        <v>509</v>
      </c>
      <c r="B242" s="78" t="s">
        <v>59</v>
      </c>
      <c r="C242" s="26"/>
      <c r="D242" s="158"/>
      <c r="E242" s="133">
        <f>SUM(E243:E247)</f>
        <v>3677000000</v>
      </c>
      <c r="F242" s="133">
        <f t="shared" ref="F242:BG242" si="328">SUM(F243:F247)</f>
        <v>0</v>
      </c>
      <c r="G242" s="133">
        <f t="shared" si="328"/>
        <v>0</v>
      </c>
      <c r="H242" s="133">
        <f t="shared" si="328"/>
        <v>3677000000</v>
      </c>
      <c r="I242" s="133">
        <f t="shared" si="328"/>
        <v>0</v>
      </c>
      <c r="J242" s="133">
        <f t="shared" si="328"/>
        <v>0</v>
      </c>
      <c r="K242" s="133">
        <f t="shared" si="328"/>
        <v>0</v>
      </c>
      <c r="L242" s="133">
        <f t="shared" si="328"/>
        <v>3677000000</v>
      </c>
      <c r="M242" s="133">
        <f t="shared" si="328"/>
        <v>0</v>
      </c>
      <c r="N242" s="133">
        <f t="shared" si="328"/>
        <v>0</v>
      </c>
      <c r="O242" s="133">
        <f t="shared" si="328"/>
        <v>0</v>
      </c>
      <c r="P242" s="133">
        <f t="shared" si="328"/>
        <v>3677000000</v>
      </c>
      <c r="Q242" s="133">
        <f t="shared" si="328"/>
        <v>0</v>
      </c>
      <c r="R242" s="133">
        <f t="shared" si="328"/>
        <v>0</v>
      </c>
      <c r="S242" s="133">
        <f t="shared" si="328"/>
        <v>0</v>
      </c>
      <c r="T242" s="133">
        <f t="shared" si="328"/>
        <v>3677000000</v>
      </c>
      <c r="U242" s="133">
        <f t="shared" si="328"/>
        <v>208541076.25</v>
      </c>
      <c r="V242" s="133">
        <f t="shared" si="328"/>
        <v>0</v>
      </c>
      <c r="W242" s="133">
        <f t="shared" si="328"/>
        <v>0</v>
      </c>
      <c r="X242" s="133">
        <f t="shared" si="328"/>
        <v>3677000000</v>
      </c>
      <c r="Y242" s="133">
        <f t="shared" si="328"/>
        <v>222829147.90000001</v>
      </c>
      <c r="Z242" s="133">
        <f t="shared" si="328"/>
        <v>0</v>
      </c>
      <c r="AA242" s="133">
        <f t="shared" si="328"/>
        <v>0</v>
      </c>
      <c r="AB242" s="133">
        <f t="shared" si="328"/>
        <v>3677000000</v>
      </c>
      <c r="AC242" s="133">
        <f t="shared" si="328"/>
        <v>1189815412.52</v>
      </c>
      <c r="AD242" s="133">
        <f t="shared" si="328"/>
        <v>0</v>
      </c>
      <c r="AE242" s="133">
        <f t="shared" si="328"/>
        <v>0</v>
      </c>
      <c r="AF242" s="133">
        <f t="shared" si="328"/>
        <v>3677000000</v>
      </c>
      <c r="AG242" s="133">
        <f t="shared" si="328"/>
        <v>57559734.710000001</v>
      </c>
      <c r="AH242" s="133">
        <f t="shared" si="328"/>
        <v>0</v>
      </c>
      <c r="AI242" s="133">
        <f t="shared" si="328"/>
        <v>0</v>
      </c>
      <c r="AJ242" s="133">
        <f t="shared" si="328"/>
        <v>3677000000</v>
      </c>
      <c r="AK242" s="133">
        <f t="shared" si="328"/>
        <v>289435497.60000002</v>
      </c>
      <c r="AL242" s="133">
        <f t="shared" si="328"/>
        <v>0</v>
      </c>
      <c r="AM242" s="133">
        <f t="shared" si="328"/>
        <v>0</v>
      </c>
      <c r="AN242" s="133">
        <f t="shared" si="328"/>
        <v>3677000000</v>
      </c>
      <c r="AO242" s="133">
        <f t="shared" si="328"/>
        <v>253116294.03</v>
      </c>
      <c r="AP242" s="133">
        <f t="shared" si="328"/>
        <v>0</v>
      </c>
      <c r="AQ242" s="133">
        <f t="shared" si="328"/>
        <v>0</v>
      </c>
      <c r="AR242" s="133">
        <f t="shared" si="328"/>
        <v>3677000000</v>
      </c>
      <c r="AS242" s="133">
        <f t="shared" si="328"/>
        <v>296222043.41000003</v>
      </c>
      <c r="AT242" s="133">
        <f t="shared" si="328"/>
        <v>0</v>
      </c>
      <c r="AU242" s="133">
        <f t="shared" si="328"/>
        <v>0</v>
      </c>
      <c r="AV242" s="133">
        <f t="shared" si="328"/>
        <v>0</v>
      </c>
      <c r="AW242" s="133">
        <f t="shared" si="328"/>
        <v>0</v>
      </c>
      <c r="AX242" s="133">
        <f t="shared" si="328"/>
        <v>0</v>
      </c>
      <c r="AY242" s="133">
        <f t="shared" si="328"/>
        <v>0</v>
      </c>
      <c r="AZ242" s="133">
        <f t="shared" si="328"/>
        <v>0</v>
      </c>
      <c r="BA242" s="133">
        <f t="shared" si="328"/>
        <v>0</v>
      </c>
      <c r="BB242" s="133">
        <f t="shared" si="328"/>
        <v>0</v>
      </c>
      <c r="BC242" s="133"/>
      <c r="BD242" s="133"/>
      <c r="BE242" s="133">
        <f t="shared" si="328"/>
        <v>0</v>
      </c>
      <c r="BF242" s="133">
        <f t="shared" si="328"/>
        <v>3677000000</v>
      </c>
      <c r="BG242" s="168">
        <f t="shared" si="328"/>
        <v>3977387413.75</v>
      </c>
      <c r="BH242" s="131">
        <f t="shared" si="292"/>
        <v>300387413.75</v>
      </c>
      <c r="BI242" s="169"/>
      <c r="BJ242" s="5"/>
    </row>
    <row r="243" spans="1:62" ht="15" thickBot="1" x14ac:dyDescent="0.25">
      <c r="A243" s="18" t="s">
        <v>510</v>
      </c>
      <c r="B243" s="78" t="s">
        <v>511</v>
      </c>
      <c r="C243" s="26">
        <v>54</v>
      </c>
      <c r="D243" s="158" t="s">
        <v>512</v>
      </c>
      <c r="E243" s="133">
        <v>3677000000</v>
      </c>
      <c r="F243" s="134">
        <v>0</v>
      </c>
      <c r="G243" s="135">
        <v>0</v>
      </c>
      <c r="H243" s="135">
        <v>3677000000</v>
      </c>
      <c r="I243" s="135">
        <v>0</v>
      </c>
      <c r="J243" s="135">
        <v>0</v>
      </c>
      <c r="K243" s="135">
        <v>0</v>
      </c>
      <c r="L243" s="135">
        <f>H243+J243-K243</f>
        <v>3677000000</v>
      </c>
      <c r="M243" s="135">
        <v>0</v>
      </c>
      <c r="N243" s="135">
        <v>0</v>
      </c>
      <c r="O243" s="135">
        <v>0</v>
      </c>
      <c r="P243" s="135">
        <v>3677000000</v>
      </c>
      <c r="Q243" s="135">
        <v>0</v>
      </c>
      <c r="R243" s="136">
        <v>0</v>
      </c>
      <c r="S243" s="136">
        <v>0</v>
      </c>
      <c r="T243" s="135">
        <f>P243+R243-S243</f>
        <v>3677000000</v>
      </c>
      <c r="U243" s="136">
        <v>208541076.25</v>
      </c>
      <c r="V243" s="136">
        <v>0</v>
      </c>
      <c r="W243" s="136">
        <v>0</v>
      </c>
      <c r="X243" s="135">
        <f>T243+V243-W243</f>
        <v>3677000000</v>
      </c>
      <c r="Y243" s="135">
        <v>222829147.90000001</v>
      </c>
      <c r="Z243" s="135">
        <v>0</v>
      </c>
      <c r="AA243" s="135">
        <v>0</v>
      </c>
      <c r="AB243" s="135">
        <f>X243+Z243-AA243</f>
        <v>3677000000</v>
      </c>
      <c r="AC243" s="135">
        <v>1189815412.52</v>
      </c>
      <c r="AD243" s="135">
        <v>0</v>
      </c>
      <c r="AE243" s="135">
        <v>0</v>
      </c>
      <c r="AF243" s="135">
        <f>AB243+AD243-AE243</f>
        <v>3677000000</v>
      </c>
      <c r="AG243" s="135">
        <v>57559734.710000001</v>
      </c>
      <c r="AH243" s="135">
        <v>0</v>
      </c>
      <c r="AI243" s="135">
        <v>0</v>
      </c>
      <c r="AJ243" s="135">
        <f>AF243+AH243-AI243</f>
        <v>3677000000</v>
      </c>
      <c r="AK243" s="135">
        <v>289435497.60000002</v>
      </c>
      <c r="AL243" s="135">
        <v>0</v>
      </c>
      <c r="AM243" s="135">
        <v>0</v>
      </c>
      <c r="AN243" s="135">
        <f>AJ243+AL243-AM243</f>
        <v>3677000000</v>
      </c>
      <c r="AO243" s="135">
        <v>253116294.03</v>
      </c>
      <c r="AP243" s="136">
        <v>0</v>
      </c>
      <c r="AQ243" s="136">
        <v>0</v>
      </c>
      <c r="AR243" s="135">
        <f>AN243+AP243-AQ243</f>
        <v>3677000000</v>
      </c>
      <c r="AS243" s="135">
        <v>296222043.41000003</v>
      </c>
      <c r="AT243" s="135"/>
      <c r="AU243" s="135"/>
      <c r="AV243" s="135"/>
      <c r="AW243" s="135"/>
      <c r="AX243" s="135"/>
      <c r="AY243" s="135"/>
      <c r="AZ243" s="135"/>
      <c r="BA243" s="135"/>
      <c r="BB243" s="135">
        <f>F243+J243+N243+R243+V243+Z243+AD243+AH243+AL243+AP243</f>
        <v>0</v>
      </c>
      <c r="BC243" s="135"/>
      <c r="BD243" s="135"/>
      <c r="BE243" s="135">
        <f>G243+K243+O243+S243+W243+AA243+AE243+AI243+AM243+AQ243</f>
        <v>0</v>
      </c>
      <c r="BF243" s="135">
        <f>E243+BB243-BE243</f>
        <v>3677000000</v>
      </c>
      <c r="BG243" s="137">
        <v>3977387413.75</v>
      </c>
      <c r="BH243" s="131">
        <f t="shared" si="292"/>
        <v>300387413.75</v>
      </c>
    </row>
    <row r="244" spans="1:62" ht="15" thickBot="1" x14ac:dyDescent="0.25">
      <c r="A244" s="18" t="s">
        <v>513</v>
      </c>
      <c r="B244" s="78" t="s">
        <v>514</v>
      </c>
      <c r="C244" s="26">
        <v>54</v>
      </c>
      <c r="D244" s="158" t="s">
        <v>512</v>
      </c>
      <c r="E244" s="133">
        <v>0</v>
      </c>
      <c r="F244" s="134">
        <v>0</v>
      </c>
      <c r="G244" s="135">
        <v>0</v>
      </c>
      <c r="H244" s="135">
        <v>0</v>
      </c>
      <c r="I244" s="135">
        <v>0</v>
      </c>
      <c r="J244" s="135">
        <v>0</v>
      </c>
      <c r="K244" s="135">
        <v>0</v>
      </c>
      <c r="L244" s="135">
        <f>H244+J244-K244</f>
        <v>0</v>
      </c>
      <c r="M244" s="135">
        <v>0</v>
      </c>
      <c r="N244" s="135">
        <v>0</v>
      </c>
      <c r="O244" s="135">
        <v>0</v>
      </c>
      <c r="P244" s="135">
        <v>0</v>
      </c>
      <c r="Q244" s="135">
        <v>0</v>
      </c>
      <c r="R244" s="136">
        <v>0</v>
      </c>
      <c r="S244" s="136">
        <v>0</v>
      </c>
      <c r="T244" s="135">
        <f>P244+R244-S244</f>
        <v>0</v>
      </c>
      <c r="U244" s="136">
        <v>0</v>
      </c>
      <c r="V244" s="136">
        <v>0</v>
      </c>
      <c r="W244" s="136">
        <v>0</v>
      </c>
      <c r="X244" s="135">
        <f>T244+V244-W244</f>
        <v>0</v>
      </c>
      <c r="Y244" s="135">
        <v>0</v>
      </c>
      <c r="Z244" s="135">
        <v>0</v>
      </c>
      <c r="AA244" s="135">
        <v>0</v>
      </c>
      <c r="AB244" s="135">
        <f>X244+Z244-AA244</f>
        <v>0</v>
      </c>
      <c r="AC244" s="135">
        <v>0</v>
      </c>
      <c r="AD244" s="135">
        <v>0</v>
      </c>
      <c r="AE244" s="135">
        <v>0</v>
      </c>
      <c r="AF244" s="135">
        <f>AB244+AD244-AE244</f>
        <v>0</v>
      </c>
      <c r="AG244" s="135">
        <v>0</v>
      </c>
      <c r="AH244" s="135">
        <v>0</v>
      </c>
      <c r="AI244" s="135">
        <v>0</v>
      </c>
      <c r="AJ244" s="135">
        <f>AF244+AH244-AI244</f>
        <v>0</v>
      </c>
      <c r="AK244" s="135">
        <v>0</v>
      </c>
      <c r="AL244" s="135">
        <v>0</v>
      </c>
      <c r="AM244" s="135">
        <v>0</v>
      </c>
      <c r="AN244" s="135">
        <f>AJ244+AL244-AM244</f>
        <v>0</v>
      </c>
      <c r="AO244" s="135">
        <v>0</v>
      </c>
      <c r="AP244" s="136">
        <v>0</v>
      </c>
      <c r="AQ244" s="136">
        <v>0</v>
      </c>
      <c r="AR244" s="135">
        <f>AN244+AP244-AQ244</f>
        <v>0</v>
      </c>
      <c r="AS244" s="135">
        <v>0</v>
      </c>
      <c r="AT244" s="135"/>
      <c r="AU244" s="135"/>
      <c r="AV244" s="135"/>
      <c r="AW244" s="135"/>
      <c r="AX244" s="135"/>
      <c r="AY244" s="135"/>
      <c r="AZ244" s="135"/>
      <c r="BA244" s="135"/>
      <c r="BB244" s="135">
        <f>F244+J244+N244+R244+V244+Z244+AD244+AH244+AL244+AP244</f>
        <v>0</v>
      </c>
      <c r="BC244" s="135"/>
      <c r="BD244" s="135"/>
      <c r="BE244" s="135">
        <f>G244+K244+O244+S244+W244+AA244+AE244+AI244+AM244+AQ244</f>
        <v>0</v>
      </c>
      <c r="BF244" s="135">
        <f>E244+BB244-BE244</f>
        <v>0</v>
      </c>
      <c r="BG244" s="137">
        <f>I244+M244+Q244+U244+Y244+AC244+AG244+AK244+AO244+AS244</f>
        <v>0</v>
      </c>
      <c r="BH244" s="131">
        <f t="shared" si="292"/>
        <v>0</v>
      </c>
    </row>
    <row r="245" spans="1:62" ht="15" thickBot="1" x14ac:dyDescent="0.25">
      <c r="A245" s="18" t="s">
        <v>515</v>
      </c>
      <c r="B245" s="78" t="s">
        <v>516</v>
      </c>
      <c r="C245" s="26">
        <v>54</v>
      </c>
      <c r="D245" s="158" t="s">
        <v>512</v>
      </c>
      <c r="E245" s="133">
        <v>0</v>
      </c>
      <c r="F245" s="134">
        <v>0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f>H245+J245-K245</f>
        <v>0</v>
      </c>
      <c r="M245" s="135">
        <v>0</v>
      </c>
      <c r="N245" s="135">
        <v>0</v>
      </c>
      <c r="O245" s="135">
        <v>0</v>
      </c>
      <c r="P245" s="135">
        <v>0</v>
      </c>
      <c r="Q245" s="135">
        <v>0</v>
      </c>
      <c r="R245" s="136">
        <v>0</v>
      </c>
      <c r="S245" s="136">
        <v>0</v>
      </c>
      <c r="T245" s="135">
        <f>P245+R245-S245</f>
        <v>0</v>
      </c>
      <c r="U245" s="136">
        <v>0</v>
      </c>
      <c r="V245" s="136">
        <v>0</v>
      </c>
      <c r="W245" s="136">
        <v>0</v>
      </c>
      <c r="X245" s="135">
        <f>T245+V245-W245</f>
        <v>0</v>
      </c>
      <c r="Y245" s="135">
        <v>0</v>
      </c>
      <c r="Z245" s="135">
        <v>0</v>
      </c>
      <c r="AA245" s="135">
        <v>0</v>
      </c>
      <c r="AB245" s="135">
        <f>X245+Z245-AA245</f>
        <v>0</v>
      </c>
      <c r="AC245" s="135">
        <v>0</v>
      </c>
      <c r="AD245" s="135">
        <v>0</v>
      </c>
      <c r="AE245" s="135">
        <v>0</v>
      </c>
      <c r="AF245" s="135">
        <f>AB245+AD245-AE245</f>
        <v>0</v>
      </c>
      <c r="AG245" s="135">
        <v>0</v>
      </c>
      <c r="AH245" s="135">
        <v>0</v>
      </c>
      <c r="AI245" s="135">
        <v>0</v>
      </c>
      <c r="AJ245" s="135">
        <f>AF245+AH245-AI245</f>
        <v>0</v>
      </c>
      <c r="AK245" s="135">
        <v>0</v>
      </c>
      <c r="AL245" s="135">
        <v>0</v>
      </c>
      <c r="AM245" s="135">
        <v>0</v>
      </c>
      <c r="AN245" s="135">
        <f>AJ245+AL245-AM245</f>
        <v>0</v>
      </c>
      <c r="AO245" s="135">
        <v>0</v>
      </c>
      <c r="AP245" s="136">
        <v>0</v>
      </c>
      <c r="AQ245" s="136">
        <v>0</v>
      </c>
      <c r="AR245" s="135">
        <f>AN245+AP245-AQ245</f>
        <v>0</v>
      </c>
      <c r="AS245" s="135">
        <v>0</v>
      </c>
      <c r="AT245" s="135"/>
      <c r="AU245" s="135"/>
      <c r="AV245" s="135"/>
      <c r="AW245" s="135"/>
      <c r="AX245" s="135"/>
      <c r="AY245" s="135"/>
      <c r="AZ245" s="135"/>
      <c r="BA245" s="135"/>
      <c r="BB245" s="135">
        <f>F245+J245+N245+R245+V245+Z245+AD245+AH245+AL245+AP245</f>
        <v>0</v>
      </c>
      <c r="BC245" s="135"/>
      <c r="BD245" s="135"/>
      <c r="BE245" s="135">
        <f>G245+K245+O245+S245+W245+AA245+AE245+AI245+AM245+AQ245</f>
        <v>0</v>
      </c>
      <c r="BF245" s="135">
        <f>E245+BB245-BE245</f>
        <v>0</v>
      </c>
      <c r="BG245" s="137">
        <f>I245+M245+Q245+U245+Y245+AC245+AG245+AK245+AO245+AS245</f>
        <v>0</v>
      </c>
      <c r="BH245" s="131">
        <f t="shared" si="292"/>
        <v>0</v>
      </c>
    </row>
    <row r="246" spans="1:62" ht="15" thickBot="1" x14ac:dyDescent="0.25">
      <c r="A246" s="18" t="s">
        <v>517</v>
      </c>
      <c r="B246" s="78" t="s">
        <v>518</v>
      </c>
      <c r="C246" s="26">
        <v>54</v>
      </c>
      <c r="D246" s="158" t="s">
        <v>512</v>
      </c>
      <c r="E246" s="133">
        <v>0</v>
      </c>
      <c r="F246" s="134">
        <v>0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f>H246+J246-K246</f>
        <v>0</v>
      </c>
      <c r="M246" s="135">
        <v>0</v>
      </c>
      <c r="N246" s="135">
        <v>0</v>
      </c>
      <c r="O246" s="135">
        <v>0</v>
      </c>
      <c r="P246" s="135">
        <v>0</v>
      </c>
      <c r="Q246" s="135">
        <v>0</v>
      </c>
      <c r="R246" s="136">
        <v>0</v>
      </c>
      <c r="S246" s="136">
        <v>0</v>
      </c>
      <c r="T246" s="135">
        <f>P246+R246-S246</f>
        <v>0</v>
      </c>
      <c r="U246" s="136">
        <v>0</v>
      </c>
      <c r="V246" s="136">
        <v>0</v>
      </c>
      <c r="W246" s="136">
        <v>0</v>
      </c>
      <c r="X246" s="135">
        <f>T246+V246-W246</f>
        <v>0</v>
      </c>
      <c r="Y246" s="135">
        <v>0</v>
      </c>
      <c r="Z246" s="135">
        <v>0</v>
      </c>
      <c r="AA246" s="135">
        <v>0</v>
      </c>
      <c r="AB246" s="135">
        <f>X246+Z246-AA246</f>
        <v>0</v>
      </c>
      <c r="AC246" s="135">
        <v>0</v>
      </c>
      <c r="AD246" s="135">
        <v>0</v>
      </c>
      <c r="AE246" s="135">
        <v>0</v>
      </c>
      <c r="AF246" s="135">
        <f>AB246+AD246-AE246</f>
        <v>0</v>
      </c>
      <c r="AG246" s="135">
        <v>0</v>
      </c>
      <c r="AH246" s="135">
        <v>0</v>
      </c>
      <c r="AI246" s="135">
        <v>0</v>
      </c>
      <c r="AJ246" s="135">
        <f>AF246+AH246-AI246</f>
        <v>0</v>
      </c>
      <c r="AK246" s="135">
        <v>0</v>
      </c>
      <c r="AL246" s="135">
        <v>0</v>
      </c>
      <c r="AM246" s="135">
        <v>0</v>
      </c>
      <c r="AN246" s="135">
        <f>AJ246+AL246-AM246</f>
        <v>0</v>
      </c>
      <c r="AO246" s="135">
        <v>0</v>
      </c>
      <c r="AP246" s="136">
        <v>0</v>
      </c>
      <c r="AQ246" s="136">
        <v>0</v>
      </c>
      <c r="AR246" s="135">
        <f>AN246+AP246-AQ246</f>
        <v>0</v>
      </c>
      <c r="AS246" s="135">
        <v>0</v>
      </c>
      <c r="AT246" s="135"/>
      <c r="AU246" s="135"/>
      <c r="AV246" s="135"/>
      <c r="AW246" s="135"/>
      <c r="AX246" s="135"/>
      <c r="AY246" s="135"/>
      <c r="AZ246" s="135"/>
      <c r="BA246" s="135"/>
      <c r="BB246" s="135">
        <f>F246+J246+N246+R246+V246+Z246+AD246+AH246+AL246+AP246</f>
        <v>0</v>
      </c>
      <c r="BC246" s="135"/>
      <c r="BD246" s="135"/>
      <c r="BE246" s="135">
        <f>G246+K246+O246+S246+W246+AA246+AE246+AI246+AM246+AQ246</f>
        <v>0</v>
      </c>
      <c r="BF246" s="135">
        <f>E246+BB246-BE246</f>
        <v>0</v>
      </c>
      <c r="BG246" s="137">
        <f>I246+M246+Q246+U246+Y246+AC246+AG246+AK246+AO246+AS246</f>
        <v>0</v>
      </c>
      <c r="BH246" s="131">
        <f t="shared" si="292"/>
        <v>0</v>
      </c>
    </row>
    <row r="247" spans="1:62" ht="15" thickBot="1" x14ac:dyDescent="0.25">
      <c r="A247" s="18" t="s">
        <v>519</v>
      </c>
      <c r="B247" s="78" t="s">
        <v>520</v>
      </c>
      <c r="C247" s="26">
        <v>54</v>
      </c>
      <c r="D247" s="158" t="s">
        <v>512</v>
      </c>
      <c r="E247" s="133">
        <v>0</v>
      </c>
      <c r="F247" s="134">
        <v>0</v>
      </c>
      <c r="G247" s="135">
        <v>0</v>
      </c>
      <c r="H247" s="135">
        <v>0</v>
      </c>
      <c r="I247" s="135">
        <v>0</v>
      </c>
      <c r="J247" s="135">
        <v>0</v>
      </c>
      <c r="K247" s="135">
        <v>0</v>
      </c>
      <c r="L247" s="135">
        <f>H247+J247-K247</f>
        <v>0</v>
      </c>
      <c r="M247" s="135">
        <v>0</v>
      </c>
      <c r="N247" s="135">
        <v>0</v>
      </c>
      <c r="O247" s="135">
        <v>0</v>
      </c>
      <c r="P247" s="135">
        <v>0</v>
      </c>
      <c r="Q247" s="135">
        <v>0</v>
      </c>
      <c r="R247" s="136">
        <v>0</v>
      </c>
      <c r="S247" s="136">
        <v>0</v>
      </c>
      <c r="T247" s="135">
        <f>P247+R247-S247</f>
        <v>0</v>
      </c>
      <c r="U247" s="136">
        <v>0</v>
      </c>
      <c r="V247" s="136">
        <v>0</v>
      </c>
      <c r="W247" s="136">
        <v>0</v>
      </c>
      <c r="X247" s="135">
        <f>T247+V247-W247</f>
        <v>0</v>
      </c>
      <c r="Y247" s="135">
        <v>0</v>
      </c>
      <c r="Z247" s="135">
        <v>0</v>
      </c>
      <c r="AA247" s="135">
        <v>0</v>
      </c>
      <c r="AB247" s="135">
        <f>X247+Z247-AA247</f>
        <v>0</v>
      </c>
      <c r="AC247" s="135">
        <v>0</v>
      </c>
      <c r="AD247" s="135">
        <v>0</v>
      </c>
      <c r="AE247" s="135">
        <v>0</v>
      </c>
      <c r="AF247" s="135">
        <f>AB247+AD247-AE247</f>
        <v>0</v>
      </c>
      <c r="AG247" s="135">
        <v>0</v>
      </c>
      <c r="AH247" s="135">
        <v>0</v>
      </c>
      <c r="AI247" s="135">
        <v>0</v>
      </c>
      <c r="AJ247" s="135">
        <f>AF247+AH247-AI247</f>
        <v>0</v>
      </c>
      <c r="AK247" s="135">
        <v>0</v>
      </c>
      <c r="AL247" s="135">
        <v>0</v>
      </c>
      <c r="AM247" s="135">
        <v>0</v>
      </c>
      <c r="AN247" s="135">
        <f>AJ247+AL247-AM247</f>
        <v>0</v>
      </c>
      <c r="AO247" s="135">
        <v>0</v>
      </c>
      <c r="AP247" s="136">
        <v>0</v>
      </c>
      <c r="AQ247" s="136">
        <v>0</v>
      </c>
      <c r="AR247" s="135">
        <f>AN247+AP247-AQ247</f>
        <v>0</v>
      </c>
      <c r="AS247" s="135">
        <v>0</v>
      </c>
      <c r="AT247" s="135"/>
      <c r="AU247" s="135"/>
      <c r="AV247" s="135"/>
      <c r="AW247" s="135"/>
      <c r="AX247" s="135"/>
      <c r="AY247" s="135"/>
      <c r="AZ247" s="135"/>
      <c r="BA247" s="135"/>
      <c r="BB247" s="135">
        <f>F247+J247+N247+R247+V247+Z247+AD247+AH247+AL247+AP247</f>
        <v>0</v>
      </c>
      <c r="BC247" s="135"/>
      <c r="BD247" s="135"/>
      <c r="BE247" s="135">
        <f>G247+K247+O247+S247+W247+AA247+AE247+AI247+AM247+AQ247</f>
        <v>0</v>
      </c>
      <c r="BF247" s="135">
        <f>E247+BB247-BE247</f>
        <v>0</v>
      </c>
      <c r="BG247" s="137">
        <f>I247+M247+Q247+U247+Y247+AC247+AG247+AK247+AO247+AS247</f>
        <v>0</v>
      </c>
      <c r="BH247" s="131">
        <f t="shared" si="292"/>
        <v>0</v>
      </c>
    </row>
    <row r="248" spans="1:62" s="3" customFormat="1" ht="15.75" thickBot="1" x14ac:dyDescent="0.3">
      <c r="A248" s="8" t="s">
        <v>521</v>
      </c>
      <c r="B248" s="77" t="s">
        <v>522</v>
      </c>
      <c r="C248" s="7"/>
      <c r="D248" s="159"/>
      <c r="E248" s="132">
        <f>SUM(E249:E250)</f>
        <v>0</v>
      </c>
      <c r="F248" s="132">
        <f t="shared" ref="F248:BG248" si="329">SUM(F249:F250)</f>
        <v>0</v>
      </c>
      <c r="G248" s="132">
        <f t="shared" si="329"/>
        <v>0</v>
      </c>
      <c r="H248" s="132">
        <f t="shared" si="329"/>
        <v>0</v>
      </c>
      <c r="I248" s="132">
        <f t="shared" si="329"/>
        <v>0</v>
      </c>
      <c r="J248" s="132">
        <f t="shared" si="329"/>
        <v>0</v>
      </c>
      <c r="K248" s="132">
        <f t="shared" si="329"/>
        <v>0</v>
      </c>
      <c r="L248" s="132">
        <f t="shared" si="329"/>
        <v>0</v>
      </c>
      <c r="M248" s="132">
        <f t="shared" si="329"/>
        <v>0</v>
      </c>
      <c r="N248" s="132">
        <f t="shared" si="329"/>
        <v>0</v>
      </c>
      <c r="O248" s="132">
        <f t="shared" si="329"/>
        <v>0</v>
      </c>
      <c r="P248" s="132">
        <f t="shared" si="329"/>
        <v>0</v>
      </c>
      <c r="Q248" s="132">
        <f t="shared" si="329"/>
        <v>0</v>
      </c>
      <c r="R248" s="132">
        <f t="shared" si="329"/>
        <v>0</v>
      </c>
      <c r="S248" s="132">
        <f t="shared" si="329"/>
        <v>0</v>
      </c>
      <c r="T248" s="132">
        <f t="shared" si="329"/>
        <v>0</v>
      </c>
      <c r="U248" s="132">
        <f t="shared" si="329"/>
        <v>0</v>
      </c>
      <c r="V248" s="132">
        <f t="shared" si="329"/>
        <v>0</v>
      </c>
      <c r="W248" s="132">
        <f t="shared" si="329"/>
        <v>0</v>
      </c>
      <c r="X248" s="132">
        <f t="shared" si="329"/>
        <v>0</v>
      </c>
      <c r="Y248" s="132">
        <f t="shared" si="329"/>
        <v>0</v>
      </c>
      <c r="Z248" s="132">
        <f t="shared" si="329"/>
        <v>0</v>
      </c>
      <c r="AA248" s="132">
        <f t="shared" si="329"/>
        <v>0</v>
      </c>
      <c r="AB248" s="132">
        <f t="shared" si="329"/>
        <v>0</v>
      </c>
      <c r="AC248" s="132">
        <f t="shared" si="329"/>
        <v>0</v>
      </c>
      <c r="AD248" s="132">
        <f t="shared" si="329"/>
        <v>0</v>
      </c>
      <c r="AE248" s="132">
        <f t="shared" si="329"/>
        <v>0</v>
      </c>
      <c r="AF248" s="132">
        <f t="shared" si="329"/>
        <v>0</v>
      </c>
      <c r="AG248" s="132">
        <f t="shared" si="329"/>
        <v>0</v>
      </c>
      <c r="AH248" s="132">
        <f t="shared" si="329"/>
        <v>0</v>
      </c>
      <c r="AI248" s="132">
        <f t="shared" si="329"/>
        <v>0</v>
      </c>
      <c r="AJ248" s="132">
        <f t="shared" si="329"/>
        <v>0</v>
      </c>
      <c r="AK248" s="132">
        <f t="shared" si="329"/>
        <v>0</v>
      </c>
      <c r="AL248" s="132">
        <f t="shared" si="329"/>
        <v>0</v>
      </c>
      <c r="AM248" s="132">
        <f t="shared" si="329"/>
        <v>0</v>
      </c>
      <c r="AN248" s="132">
        <f t="shared" si="329"/>
        <v>0</v>
      </c>
      <c r="AO248" s="132">
        <f t="shared" si="329"/>
        <v>0</v>
      </c>
      <c r="AP248" s="132">
        <f t="shared" si="329"/>
        <v>0</v>
      </c>
      <c r="AQ248" s="132">
        <f t="shared" si="329"/>
        <v>0</v>
      </c>
      <c r="AR248" s="132">
        <f t="shared" si="329"/>
        <v>0</v>
      </c>
      <c r="AS248" s="132">
        <f t="shared" si="329"/>
        <v>0</v>
      </c>
      <c r="AT248" s="132">
        <f t="shared" si="329"/>
        <v>0</v>
      </c>
      <c r="AU248" s="132">
        <f t="shared" si="329"/>
        <v>0</v>
      </c>
      <c r="AV248" s="132">
        <f t="shared" si="329"/>
        <v>0</v>
      </c>
      <c r="AW248" s="132">
        <f t="shared" si="329"/>
        <v>0</v>
      </c>
      <c r="AX248" s="132">
        <f t="shared" si="329"/>
        <v>0</v>
      </c>
      <c r="AY248" s="132">
        <f t="shared" si="329"/>
        <v>0</v>
      </c>
      <c r="AZ248" s="132">
        <f t="shared" si="329"/>
        <v>0</v>
      </c>
      <c r="BA248" s="132">
        <f t="shared" si="329"/>
        <v>0</v>
      </c>
      <c r="BB248" s="132">
        <f t="shared" si="329"/>
        <v>0</v>
      </c>
      <c r="BC248" s="132"/>
      <c r="BD248" s="132"/>
      <c r="BE248" s="132">
        <f t="shared" si="329"/>
        <v>0</v>
      </c>
      <c r="BF248" s="129">
        <f t="shared" ref="BF248" si="330">+E248+BB248-BE248</f>
        <v>0</v>
      </c>
      <c r="BG248" s="138">
        <f t="shared" si="329"/>
        <v>0</v>
      </c>
      <c r="BH248" s="131">
        <f t="shared" si="292"/>
        <v>0</v>
      </c>
      <c r="BI248" s="5"/>
      <c r="BJ248" s="5"/>
    </row>
    <row r="249" spans="1:62" ht="15" thickBot="1" x14ac:dyDescent="0.25">
      <c r="A249" s="18" t="s">
        <v>523</v>
      </c>
      <c r="B249" s="78" t="s">
        <v>524</v>
      </c>
      <c r="C249" s="26">
        <v>53</v>
      </c>
      <c r="D249" s="158" t="s">
        <v>522</v>
      </c>
      <c r="E249" s="133">
        <v>0</v>
      </c>
      <c r="F249" s="134">
        <v>0</v>
      </c>
      <c r="G249" s="135">
        <v>0</v>
      </c>
      <c r="H249" s="135">
        <v>0</v>
      </c>
      <c r="I249" s="135">
        <v>0</v>
      </c>
      <c r="J249" s="135">
        <v>0</v>
      </c>
      <c r="K249" s="135">
        <v>0</v>
      </c>
      <c r="L249" s="135">
        <f>H249+J249-K249</f>
        <v>0</v>
      </c>
      <c r="M249" s="135">
        <v>0</v>
      </c>
      <c r="N249" s="135">
        <v>0</v>
      </c>
      <c r="O249" s="135">
        <v>0</v>
      </c>
      <c r="P249" s="135">
        <v>0</v>
      </c>
      <c r="Q249" s="135">
        <v>0</v>
      </c>
      <c r="R249" s="136">
        <v>0</v>
      </c>
      <c r="S249" s="136">
        <v>0</v>
      </c>
      <c r="T249" s="135">
        <f>P249+R249-S249</f>
        <v>0</v>
      </c>
      <c r="U249" s="136">
        <v>0</v>
      </c>
      <c r="V249" s="136">
        <v>0</v>
      </c>
      <c r="W249" s="136">
        <v>0</v>
      </c>
      <c r="X249" s="135">
        <f>T249+V249-W249</f>
        <v>0</v>
      </c>
      <c r="Y249" s="135">
        <v>0</v>
      </c>
      <c r="Z249" s="135">
        <v>0</v>
      </c>
      <c r="AA249" s="135">
        <v>0</v>
      </c>
      <c r="AB249" s="135">
        <f>X249+Z249-AA249</f>
        <v>0</v>
      </c>
      <c r="AC249" s="135">
        <v>0</v>
      </c>
      <c r="AD249" s="135">
        <v>0</v>
      </c>
      <c r="AE249" s="135">
        <v>0</v>
      </c>
      <c r="AF249" s="135">
        <f>AB249+AD249-AE249</f>
        <v>0</v>
      </c>
      <c r="AG249" s="135">
        <v>0</v>
      </c>
      <c r="AH249" s="135">
        <v>0</v>
      </c>
      <c r="AI249" s="135">
        <v>0</v>
      </c>
      <c r="AJ249" s="135">
        <f>AF249+AH249-AI249</f>
        <v>0</v>
      </c>
      <c r="AK249" s="135">
        <v>0</v>
      </c>
      <c r="AL249" s="135">
        <v>0</v>
      </c>
      <c r="AM249" s="135">
        <v>0</v>
      </c>
      <c r="AN249" s="135">
        <f>AJ249+AL249-AM249</f>
        <v>0</v>
      </c>
      <c r="AO249" s="135">
        <v>0</v>
      </c>
      <c r="AP249" s="136">
        <v>0</v>
      </c>
      <c r="AQ249" s="136">
        <v>0</v>
      </c>
      <c r="AR249" s="135">
        <f>AN249+AP249-AQ249</f>
        <v>0</v>
      </c>
      <c r="AS249" s="135">
        <v>0</v>
      </c>
      <c r="AT249" s="135"/>
      <c r="AU249" s="135"/>
      <c r="AV249" s="135"/>
      <c r="AW249" s="135"/>
      <c r="AX249" s="135"/>
      <c r="AY249" s="135"/>
      <c r="AZ249" s="135"/>
      <c r="BA249" s="135"/>
      <c r="BB249" s="135">
        <f>F249+J249+N249+R249+V249+Z249+AD249+AH249+AL249+AP249</f>
        <v>0</v>
      </c>
      <c r="BC249" s="135"/>
      <c r="BD249" s="135"/>
      <c r="BE249" s="135">
        <f>G249+K249+O249+S249+W249+AA249+AE249+AI249+AM249+AQ249</f>
        <v>0</v>
      </c>
      <c r="BF249" s="135">
        <f>E249+BB249-BE249</f>
        <v>0</v>
      </c>
      <c r="BG249" s="137">
        <f>I249+M249+Q249+U249+Y249+AC249+AG249+AK249+AO249+AS249</f>
        <v>0</v>
      </c>
      <c r="BH249" s="131">
        <f t="shared" si="292"/>
        <v>0</v>
      </c>
    </row>
    <row r="250" spans="1:62" ht="15" thickBot="1" x14ac:dyDescent="0.25">
      <c r="A250" s="18" t="s">
        <v>525</v>
      </c>
      <c r="B250" s="78" t="s">
        <v>526</v>
      </c>
      <c r="C250" s="26">
        <v>53</v>
      </c>
      <c r="D250" s="158" t="s">
        <v>522</v>
      </c>
      <c r="E250" s="133">
        <v>0</v>
      </c>
      <c r="F250" s="134">
        <v>0</v>
      </c>
      <c r="G250" s="135">
        <v>0</v>
      </c>
      <c r="H250" s="135">
        <v>0</v>
      </c>
      <c r="I250" s="135">
        <v>0</v>
      </c>
      <c r="J250" s="135">
        <v>0</v>
      </c>
      <c r="K250" s="135">
        <v>0</v>
      </c>
      <c r="L250" s="135">
        <f>H250+J250-K250</f>
        <v>0</v>
      </c>
      <c r="M250" s="135">
        <v>0</v>
      </c>
      <c r="N250" s="135">
        <v>0</v>
      </c>
      <c r="O250" s="135">
        <v>0</v>
      </c>
      <c r="P250" s="135">
        <v>0</v>
      </c>
      <c r="Q250" s="135">
        <v>0</v>
      </c>
      <c r="R250" s="136">
        <v>0</v>
      </c>
      <c r="S250" s="136">
        <v>0</v>
      </c>
      <c r="T250" s="135">
        <f>P250+R250-S250</f>
        <v>0</v>
      </c>
      <c r="U250" s="136">
        <v>0</v>
      </c>
      <c r="V250" s="136">
        <v>0</v>
      </c>
      <c r="W250" s="136">
        <v>0</v>
      </c>
      <c r="X250" s="135">
        <f>T250+V250-W250</f>
        <v>0</v>
      </c>
      <c r="Y250" s="135">
        <v>0</v>
      </c>
      <c r="Z250" s="135">
        <v>0</v>
      </c>
      <c r="AA250" s="135">
        <v>0</v>
      </c>
      <c r="AB250" s="135">
        <f>X250+Z250-AA250</f>
        <v>0</v>
      </c>
      <c r="AC250" s="135">
        <v>0</v>
      </c>
      <c r="AD250" s="135">
        <v>0</v>
      </c>
      <c r="AE250" s="135">
        <v>0</v>
      </c>
      <c r="AF250" s="135">
        <f>AB250+AD250-AE250</f>
        <v>0</v>
      </c>
      <c r="AG250" s="135">
        <v>0</v>
      </c>
      <c r="AH250" s="135">
        <v>0</v>
      </c>
      <c r="AI250" s="135">
        <v>0</v>
      </c>
      <c r="AJ250" s="135">
        <f>AF250+AH250-AI250</f>
        <v>0</v>
      </c>
      <c r="AK250" s="135">
        <v>0</v>
      </c>
      <c r="AL250" s="135">
        <v>0</v>
      </c>
      <c r="AM250" s="135">
        <v>0</v>
      </c>
      <c r="AN250" s="135">
        <f>AJ250+AL250-AM250</f>
        <v>0</v>
      </c>
      <c r="AO250" s="135">
        <v>0</v>
      </c>
      <c r="AP250" s="136">
        <v>0</v>
      </c>
      <c r="AQ250" s="136">
        <v>0</v>
      </c>
      <c r="AR250" s="135">
        <f>AN250+AP250-AQ250</f>
        <v>0</v>
      </c>
      <c r="AS250" s="135">
        <v>0</v>
      </c>
      <c r="AT250" s="135"/>
      <c r="AU250" s="135"/>
      <c r="AV250" s="135"/>
      <c r="AW250" s="135"/>
      <c r="AX250" s="135"/>
      <c r="AY250" s="135"/>
      <c r="AZ250" s="135"/>
      <c r="BA250" s="135"/>
      <c r="BB250" s="135">
        <f>F250+J250+N250+R250+V250+Z250+AD250+AH250+AL250+AP250</f>
        <v>0</v>
      </c>
      <c r="BC250" s="135"/>
      <c r="BD250" s="135"/>
      <c r="BE250" s="135">
        <f>G250+K250+O250+S250+W250+AA250+AE250+AI250+AM250+AQ250</f>
        <v>0</v>
      </c>
      <c r="BF250" s="135">
        <f>E250+BB250-BE250</f>
        <v>0</v>
      </c>
      <c r="BG250" s="137">
        <f>I250+M250+Q250+U250+Y250+AC250+AG250+AK250+AO250+AS250</f>
        <v>0</v>
      </c>
      <c r="BH250" s="131">
        <f t="shared" si="292"/>
        <v>0</v>
      </c>
    </row>
    <row r="251" spans="1:62" s="3" customFormat="1" ht="26.25" thickBot="1" x14ac:dyDescent="0.3">
      <c r="A251" s="8" t="s">
        <v>527</v>
      </c>
      <c r="B251" s="77" t="s">
        <v>528</v>
      </c>
      <c r="C251" s="7"/>
      <c r="D251" s="159"/>
      <c r="E251" s="132">
        <f>E252+E253+E254+E266+E269</f>
        <v>9499567690</v>
      </c>
      <c r="F251" s="132">
        <f t="shared" ref="F251:BG251" si="331">F252+F253+F254+F266+F269</f>
        <v>0</v>
      </c>
      <c r="G251" s="132">
        <f t="shared" si="331"/>
        <v>0</v>
      </c>
      <c r="H251" s="132">
        <f t="shared" si="331"/>
        <v>9499567690</v>
      </c>
      <c r="I251" s="132">
        <f t="shared" si="331"/>
        <v>677890754.80999994</v>
      </c>
      <c r="J251" s="132">
        <f t="shared" si="331"/>
        <v>0</v>
      </c>
      <c r="K251" s="132">
        <f t="shared" si="331"/>
        <v>0</v>
      </c>
      <c r="L251" s="132">
        <f t="shared" si="331"/>
        <v>9499567690</v>
      </c>
      <c r="M251" s="132">
        <f t="shared" si="331"/>
        <v>401659070.85000002</v>
      </c>
      <c r="N251" s="132">
        <f t="shared" si="331"/>
        <v>0</v>
      </c>
      <c r="O251" s="132">
        <f t="shared" si="331"/>
        <v>0</v>
      </c>
      <c r="P251" s="132">
        <f t="shared" si="331"/>
        <v>9499567690</v>
      </c>
      <c r="Q251" s="132">
        <f t="shared" si="331"/>
        <v>466234169.06</v>
      </c>
      <c r="R251" s="132">
        <f t="shared" si="331"/>
        <v>0</v>
      </c>
      <c r="S251" s="132">
        <f t="shared" si="331"/>
        <v>0</v>
      </c>
      <c r="T251" s="132">
        <f t="shared" si="331"/>
        <v>9499567690</v>
      </c>
      <c r="U251" s="132">
        <f t="shared" si="331"/>
        <v>464272036.52999997</v>
      </c>
      <c r="V251" s="132">
        <f t="shared" si="331"/>
        <v>0</v>
      </c>
      <c r="W251" s="132">
        <f t="shared" si="331"/>
        <v>0</v>
      </c>
      <c r="X251" s="132">
        <f t="shared" si="331"/>
        <v>9499567690</v>
      </c>
      <c r="Y251" s="132">
        <f t="shared" si="331"/>
        <v>512145245.94</v>
      </c>
      <c r="Z251" s="132">
        <f t="shared" si="331"/>
        <v>0</v>
      </c>
      <c r="AA251" s="132">
        <f t="shared" si="331"/>
        <v>0</v>
      </c>
      <c r="AB251" s="132">
        <f t="shared" si="331"/>
        <v>9499567690</v>
      </c>
      <c r="AC251" s="132">
        <f t="shared" si="331"/>
        <v>1196365203.4299998</v>
      </c>
      <c r="AD251" s="132">
        <f t="shared" si="331"/>
        <v>0</v>
      </c>
      <c r="AE251" s="132">
        <f t="shared" si="331"/>
        <v>0</v>
      </c>
      <c r="AF251" s="132">
        <f t="shared" si="331"/>
        <v>9499567690</v>
      </c>
      <c r="AG251" s="132">
        <f t="shared" si="331"/>
        <v>953289213.22000003</v>
      </c>
      <c r="AH251" s="132">
        <f t="shared" si="331"/>
        <v>0</v>
      </c>
      <c r="AI251" s="132">
        <f t="shared" si="331"/>
        <v>0</v>
      </c>
      <c r="AJ251" s="132">
        <f t="shared" si="331"/>
        <v>9499567690</v>
      </c>
      <c r="AK251" s="132">
        <f t="shared" si="331"/>
        <v>1019403471.47</v>
      </c>
      <c r="AL251" s="132">
        <f t="shared" si="331"/>
        <v>0</v>
      </c>
      <c r="AM251" s="132">
        <f t="shared" si="331"/>
        <v>0</v>
      </c>
      <c r="AN251" s="132">
        <f t="shared" si="331"/>
        <v>9499567690</v>
      </c>
      <c r="AO251" s="132">
        <f t="shared" si="331"/>
        <v>816799702.12</v>
      </c>
      <c r="AP251" s="132">
        <f t="shared" si="331"/>
        <v>0</v>
      </c>
      <c r="AQ251" s="132">
        <f t="shared" si="331"/>
        <v>0</v>
      </c>
      <c r="AR251" s="132">
        <f t="shared" si="331"/>
        <v>9499567690</v>
      </c>
      <c r="AS251" s="132">
        <f t="shared" si="331"/>
        <v>554360789.28999996</v>
      </c>
      <c r="AT251" s="132">
        <f t="shared" si="331"/>
        <v>0</v>
      </c>
      <c r="AU251" s="132">
        <f t="shared" si="331"/>
        <v>0</v>
      </c>
      <c r="AV251" s="132">
        <f t="shared" si="331"/>
        <v>0</v>
      </c>
      <c r="AW251" s="132">
        <f t="shared" si="331"/>
        <v>0</v>
      </c>
      <c r="AX251" s="132">
        <f t="shared" si="331"/>
        <v>0</v>
      </c>
      <c r="AY251" s="132">
        <f t="shared" si="331"/>
        <v>0</v>
      </c>
      <c r="AZ251" s="132">
        <f t="shared" si="331"/>
        <v>0</v>
      </c>
      <c r="BA251" s="132">
        <f t="shared" si="331"/>
        <v>0</v>
      </c>
      <c r="BB251" s="132">
        <f t="shared" si="331"/>
        <v>0</v>
      </c>
      <c r="BC251" s="132"/>
      <c r="BD251" s="132"/>
      <c r="BE251" s="132">
        <f t="shared" si="331"/>
        <v>0</v>
      </c>
      <c r="BF251" s="129">
        <f t="shared" ref="BF251" si="332">+E251+BB251-BE251</f>
        <v>9499567690</v>
      </c>
      <c r="BG251" s="138">
        <f t="shared" si="331"/>
        <v>8728453768.420002</v>
      </c>
      <c r="BH251" s="131">
        <f t="shared" si="292"/>
        <v>-771113921.57999802</v>
      </c>
      <c r="BI251" s="5"/>
      <c r="BJ251" s="5"/>
    </row>
    <row r="252" spans="1:62" ht="15" thickBot="1" x14ac:dyDescent="0.25">
      <c r="A252" s="18" t="s">
        <v>529</v>
      </c>
      <c r="B252" s="78" t="s">
        <v>505</v>
      </c>
      <c r="C252" s="26">
        <v>52</v>
      </c>
      <c r="D252" s="158" t="s">
        <v>506</v>
      </c>
      <c r="E252" s="133">
        <v>415300000</v>
      </c>
      <c r="F252" s="134">
        <v>0</v>
      </c>
      <c r="G252" s="135">
        <v>0</v>
      </c>
      <c r="H252" s="135">
        <v>415300000</v>
      </c>
      <c r="I252" s="135">
        <v>25052896</v>
      </c>
      <c r="J252" s="135">
        <v>0</v>
      </c>
      <c r="K252" s="135">
        <v>0</v>
      </c>
      <c r="L252" s="135">
        <f>H252+J252-K252</f>
        <v>415300000</v>
      </c>
      <c r="M252" s="135">
        <v>28043625</v>
      </c>
      <c r="N252" s="135">
        <v>0</v>
      </c>
      <c r="O252" s="135">
        <v>0</v>
      </c>
      <c r="P252" s="135">
        <v>415300000</v>
      </c>
      <c r="Q252" s="135">
        <v>20204209</v>
      </c>
      <c r="R252" s="136">
        <v>0</v>
      </c>
      <c r="S252" s="136">
        <v>0</v>
      </c>
      <c r="T252" s="135">
        <f>P252+R252-S252</f>
        <v>415300000</v>
      </c>
      <c r="U252" s="136">
        <v>25836689</v>
      </c>
      <c r="V252" s="136">
        <v>0</v>
      </c>
      <c r="W252" s="136">
        <v>0</v>
      </c>
      <c r="X252" s="135">
        <f>T252+V252-W252</f>
        <v>415300000</v>
      </c>
      <c r="Y252" s="135">
        <v>88221762</v>
      </c>
      <c r="Z252" s="135">
        <v>0</v>
      </c>
      <c r="AA252" s="135">
        <v>0</v>
      </c>
      <c r="AB252" s="135">
        <f>X252+Z252-AA252</f>
        <v>415300000</v>
      </c>
      <c r="AC252" s="135">
        <v>19440057</v>
      </c>
      <c r="AD252" s="135">
        <v>0</v>
      </c>
      <c r="AE252" s="135">
        <v>0</v>
      </c>
      <c r="AF252" s="135">
        <f>AB252+AD252-AE252</f>
        <v>415300000</v>
      </c>
      <c r="AG252" s="135">
        <v>22560571</v>
      </c>
      <c r="AH252" s="135">
        <v>0</v>
      </c>
      <c r="AI252" s="135">
        <v>0</v>
      </c>
      <c r="AJ252" s="135">
        <f>AF252+AH252-AI252</f>
        <v>415300000</v>
      </c>
      <c r="AK252" s="135">
        <v>20120123</v>
      </c>
      <c r="AL252" s="135">
        <v>0</v>
      </c>
      <c r="AM252" s="135">
        <v>0</v>
      </c>
      <c r="AN252" s="135">
        <f>AJ252+AL252-AM252</f>
        <v>415300000</v>
      </c>
      <c r="AO252" s="135">
        <v>22220193</v>
      </c>
      <c r="AP252" s="136">
        <v>0</v>
      </c>
      <c r="AQ252" s="136">
        <v>0</v>
      </c>
      <c r="AR252" s="135">
        <f>AN252+AP252-AQ252</f>
        <v>415300000</v>
      </c>
      <c r="AS252" s="135">
        <v>43040202</v>
      </c>
      <c r="AT252" s="135"/>
      <c r="AU252" s="135"/>
      <c r="AV252" s="135"/>
      <c r="AW252" s="135"/>
      <c r="AX252" s="135"/>
      <c r="AY252" s="135"/>
      <c r="AZ252" s="135"/>
      <c r="BA252" s="135"/>
      <c r="BB252" s="135">
        <f>F252+J252+N252+R252+V252+Z252+AD252+AH252+AL252+AP252</f>
        <v>0</v>
      </c>
      <c r="BC252" s="135"/>
      <c r="BD252" s="135"/>
      <c r="BE252" s="135">
        <f>G252+K252+O252+S252+W252+AA252+AE252+AI252+AM252+AQ252</f>
        <v>0</v>
      </c>
      <c r="BF252" s="135">
        <f>E252+BB252-BE252</f>
        <v>415300000</v>
      </c>
      <c r="BG252" s="137">
        <v>477238978</v>
      </c>
      <c r="BH252" s="131">
        <f t="shared" si="292"/>
        <v>61938978</v>
      </c>
    </row>
    <row r="253" spans="1:62" ht="15" thickBot="1" x14ac:dyDescent="0.25">
      <c r="A253" s="18" t="s">
        <v>530</v>
      </c>
      <c r="B253" s="78" t="s">
        <v>531</v>
      </c>
      <c r="C253" s="26">
        <v>52</v>
      </c>
      <c r="D253" s="158" t="s">
        <v>506</v>
      </c>
      <c r="E253" s="133">
        <v>409225940</v>
      </c>
      <c r="F253" s="134">
        <v>0</v>
      </c>
      <c r="G253" s="135">
        <v>0</v>
      </c>
      <c r="H253" s="135">
        <v>409225940</v>
      </c>
      <c r="I253" s="135">
        <v>13782375</v>
      </c>
      <c r="J253" s="135">
        <v>0</v>
      </c>
      <c r="K253" s="135">
        <v>0</v>
      </c>
      <c r="L253" s="135">
        <f>H253+J253-K253</f>
        <v>409225940</v>
      </c>
      <c r="M253" s="135">
        <v>47997450.5</v>
      </c>
      <c r="N253" s="135">
        <v>0</v>
      </c>
      <c r="O253" s="135">
        <v>0</v>
      </c>
      <c r="P253" s="135">
        <v>409225940</v>
      </c>
      <c r="Q253" s="135">
        <v>75448876</v>
      </c>
      <c r="R253" s="136">
        <v>0</v>
      </c>
      <c r="S253" s="136">
        <v>0</v>
      </c>
      <c r="T253" s="135">
        <f>P253+R253-S253</f>
        <v>409225940</v>
      </c>
      <c r="U253" s="136">
        <v>15522975</v>
      </c>
      <c r="V253" s="136">
        <v>0</v>
      </c>
      <c r="W253" s="136">
        <v>0</v>
      </c>
      <c r="X253" s="135">
        <f>T253+V253-W253</f>
        <v>409225940</v>
      </c>
      <c r="Y253" s="135">
        <v>62255438</v>
      </c>
      <c r="Z253" s="135">
        <v>0</v>
      </c>
      <c r="AA253" s="135">
        <v>0</v>
      </c>
      <c r="AB253" s="135">
        <f>X253+Z253-AA253</f>
        <v>409225940</v>
      </c>
      <c r="AC253" s="135">
        <v>47988113</v>
      </c>
      <c r="AD253" s="135">
        <v>0</v>
      </c>
      <c r="AE253" s="135">
        <v>0</v>
      </c>
      <c r="AF253" s="135">
        <f>AB253+AD253-AE253</f>
        <v>409225940</v>
      </c>
      <c r="AG253" s="135">
        <v>37147125.5</v>
      </c>
      <c r="AH253" s="135">
        <v>0</v>
      </c>
      <c r="AI253" s="135">
        <v>0</v>
      </c>
      <c r="AJ253" s="135">
        <f>AF253+AH253-AI253</f>
        <v>409225940</v>
      </c>
      <c r="AK253" s="135">
        <v>36415500</v>
      </c>
      <c r="AL253" s="135">
        <v>0</v>
      </c>
      <c r="AM253" s="135">
        <v>0</v>
      </c>
      <c r="AN253" s="135">
        <f>AJ253+AL253-AM253</f>
        <v>409225940</v>
      </c>
      <c r="AO253" s="135">
        <v>47848125.5</v>
      </c>
      <c r="AP253" s="136">
        <v>0</v>
      </c>
      <c r="AQ253" s="136">
        <v>0</v>
      </c>
      <c r="AR253" s="135">
        <f>AN253+AP253-AQ253</f>
        <v>409225940</v>
      </c>
      <c r="AS253" s="135">
        <v>42322388.5</v>
      </c>
      <c r="AT253" s="135"/>
      <c r="AU253" s="135"/>
      <c r="AV253" s="135"/>
      <c r="AW253" s="135"/>
      <c r="AX253" s="135"/>
      <c r="AY253" s="135"/>
      <c r="AZ253" s="135"/>
      <c r="BA253" s="135"/>
      <c r="BB253" s="135">
        <f>F253+J253+N253+R253+V253+Z253+AD253+AH253+AL253+AP253</f>
        <v>0</v>
      </c>
      <c r="BC253" s="135"/>
      <c r="BD253" s="135"/>
      <c r="BE253" s="135">
        <f>G253+K253+O253+S253+W253+AA253+AE253+AI253+AM253+AQ253</f>
        <v>0</v>
      </c>
      <c r="BF253" s="135">
        <f>E253+BB253-BE253</f>
        <v>409225940</v>
      </c>
      <c r="BG253" s="137">
        <v>547934593.5</v>
      </c>
      <c r="BH253" s="131">
        <f t="shared" si="292"/>
        <v>138708653.5</v>
      </c>
    </row>
    <row r="254" spans="1:62" s="3" customFormat="1" ht="15.75" thickBot="1" x14ac:dyDescent="0.3">
      <c r="A254" s="8" t="s">
        <v>532</v>
      </c>
      <c r="B254" s="77" t="s">
        <v>59</v>
      </c>
      <c r="C254" s="7"/>
      <c r="D254" s="159"/>
      <c r="E254" s="132">
        <f>E255+E256+E257+E258+E259+E260</f>
        <v>4248037650</v>
      </c>
      <c r="F254" s="132">
        <f t="shared" ref="F254:BG254" si="333">F255+F256+F257+F258+F259+F260</f>
        <v>0</v>
      </c>
      <c r="G254" s="132">
        <f t="shared" si="333"/>
        <v>0</v>
      </c>
      <c r="H254" s="132">
        <f t="shared" si="333"/>
        <v>4248037650</v>
      </c>
      <c r="I254" s="132">
        <f t="shared" si="333"/>
        <v>334028333.39999998</v>
      </c>
      <c r="J254" s="132">
        <f t="shared" si="333"/>
        <v>0</v>
      </c>
      <c r="K254" s="132">
        <f t="shared" si="333"/>
        <v>0</v>
      </c>
      <c r="L254" s="132">
        <f t="shared" si="333"/>
        <v>4248037650</v>
      </c>
      <c r="M254" s="132">
        <f t="shared" si="333"/>
        <v>77585995.349999994</v>
      </c>
      <c r="N254" s="132">
        <f t="shared" si="333"/>
        <v>0</v>
      </c>
      <c r="O254" s="132">
        <f t="shared" si="333"/>
        <v>0</v>
      </c>
      <c r="P254" s="132">
        <f t="shared" si="333"/>
        <v>4248037650</v>
      </c>
      <c r="Q254" s="132">
        <f t="shared" si="333"/>
        <v>88695553.689999998</v>
      </c>
      <c r="R254" s="132">
        <f t="shared" si="333"/>
        <v>0</v>
      </c>
      <c r="S254" s="132">
        <f t="shared" si="333"/>
        <v>0</v>
      </c>
      <c r="T254" s="132">
        <f t="shared" si="333"/>
        <v>4248037650</v>
      </c>
      <c r="U254" s="132">
        <f t="shared" si="333"/>
        <v>59713577.25</v>
      </c>
      <c r="V254" s="132">
        <f t="shared" si="333"/>
        <v>0</v>
      </c>
      <c r="W254" s="132">
        <f t="shared" si="333"/>
        <v>0</v>
      </c>
      <c r="X254" s="132">
        <f t="shared" si="333"/>
        <v>4248037650</v>
      </c>
      <c r="Y254" s="132">
        <f t="shared" si="333"/>
        <v>45110138.5</v>
      </c>
      <c r="Z254" s="132">
        <f t="shared" si="333"/>
        <v>0</v>
      </c>
      <c r="AA254" s="132">
        <f t="shared" si="333"/>
        <v>0</v>
      </c>
      <c r="AB254" s="132">
        <f t="shared" si="333"/>
        <v>4248037650</v>
      </c>
      <c r="AC254" s="132">
        <f t="shared" si="333"/>
        <v>758819043.03999996</v>
      </c>
      <c r="AD254" s="132">
        <f t="shared" si="333"/>
        <v>0</v>
      </c>
      <c r="AE254" s="132">
        <f t="shared" si="333"/>
        <v>0</v>
      </c>
      <c r="AF254" s="132">
        <f t="shared" si="333"/>
        <v>4248037650</v>
      </c>
      <c r="AG254" s="132">
        <f t="shared" si="333"/>
        <v>375302630.48000002</v>
      </c>
      <c r="AH254" s="132">
        <f t="shared" si="333"/>
        <v>0</v>
      </c>
      <c r="AI254" s="132">
        <f t="shared" si="333"/>
        <v>0</v>
      </c>
      <c r="AJ254" s="132">
        <f t="shared" si="333"/>
        <v>4248037650</v>
      </c>
      <c r="AK254" s="132">
        <f t="shared" si="333"/>
        <v>609384857.14999998</v>
      </c>
      <c r="AL254" s="132">
        <f t="shared" si="333"/>
        <v>0</v>
      </c>
      <c r="AM254" s="132">
        <f t="shared" si="333"/>
        <v>0</v>
      </c>
      <c r="AN254" s="132">
        <f t="shared" si="333"/>
        <v>4248037650</v>
      </c>
      <c r="AO254" s="132">
        <f t="shared" si="333"/>
        <v>392620394.89999998</v>
      </c>
      <c r="AP254" s="132">
        <f t="shared" si="333"/>
        <v>0</v>
      </c>
      <c r="AQ254" s="132">
        <f t="shared" si="333"/>
        <v>0</v>
      </c>
      <c r="AR254" s="132">
        <f t="shared" si="333"/>
        <v>4248037650</v>
      </c>
      <c r="AS254" s="132">
        <f t="shared" si="333"/>
        <v>74958363.349999994</v>
      </c>
      <c r="AT254" s="132">
        <f t="shared" si="333"/>
        <v>0</v>
      </c>
      <c r="AU254" s="132">
        <f t="shared" si="333"/>
        <v>0</v>
      </c>
      <c r="AV254" s="132">
        <f t="shared" si="333"/>
        <v>0</v>
      </c>
      <c r="AW254" s="132">
        <f t="shared" si="333"/>
        <v>0</v>
      </c>
      <c r="AX254" s="132">
        <f t="shared" si="333"/>
        <v>0</v>
      </c>
      <c r="AY254" s="132">
        <f t="shared" si="333"/>
        <v>0</v>
      </c>
      <c r="AZ254" s="132">
        <f t="shared" si="333"/>
        <v>0</v>
      </c>
      <c r="BA254" s="132">
        <f t="shared" si="333"/>
        <v>0</v>
      </c>
      <c r="BB254" s="132">
        <f t="shared" si="333"/>
        <v>0</v>
      </c>
      <c r="BC254" s="132"/>
      <c r="BD254" s="132"/>
      <c r="BE254" s="132">
        <f t="shared" si="333"/>
        <v>0</v>
      </c>
      <c r="BF254" s="129">
        <f t="shared" ref="BF254" si="334">+E254+BB254-BE254</f>
        <v>4248037650</v>
      </c>
      <c r="BG254" s="138">
        <f t="shared" si="333"/>
        <v>3306158612.5300002</v>
      </c>
      <c r="BH254" s="131">
        <f t="shared" si="292"/>
        <v>-941879037.46999979</v>
      </c>
      <c r="BI254" s="5"/>
      <c r="BJ254" s="5"/>
    </row>
    <row r="255" spans="1:62" ht="15" thickBot="1" x14ac:dyDescent="0.25">
      <c r="A255" s="18" t="s">
        <v>533</v>
      </c>
      <c r="B255" s="78" t="s">
        <v>511</v>
      </c>
      <c r="C255" s="26">
        <v>54</v>
      </c>
      <c r="D255" s="158" t="s">
        <v>512</v>
      </c>
      <c r="E255" s="133">
        <v>0</v>
      </c>
      <c r="F255" s="134">
        <v>0</v>
      </c>
      <c r="G255" s="135">
        <v>0</v>
      </c>
      <c r="H255" s="135">
        <v>0</v>
      </c>
      <c r="I255" s="135">
        <v>0</v>
      </c>
      <c r="J255" s="135">
        <v>0</v>
      </c>
      <c r="K255" s="135">
        <v>0</v>
      </c>
      <c r="L255" s="135">
        <f>H255+J255-K255</f>
        <v>0</v>
      </c>
      <c r="M255" s="135">
        <v>0</v>
      </c>
      <c r="N255" s="135">
        <v>0</v>
      </c>
      <c r="O255" s="135">
        <v>0</v>
      </c>
      <c r="P255" s="135">
        <v>0</v>
      </c>
      <c r="Q255" s="135">
        <v>0</v>
      </c>
      <c r="R255" s="136">
        <v>0</v>
      </c>
      <c r="S255" s="136">
        <v>0</v>
      </c>
      <c r="T255" s="135">
        <f>P255+R255-S255</f>
        <v>0</v>
      </c>
      <c r="U255" s="136">
        <v>0</v>
      </c>
      <c r="V255" s="136">
        <v>0</v>
      </c>
      <c r="W255" s="136">
        <v>0</v>
      </c>
      <c r="X255" s="135">
        <f>T255+V255-W255</f>
        <v>0</v>
      </c>
      <c r="Y255" s="135">
        <v>0</v>
      </c>
      <c r="Z255" s="135">
        <v>0</v>
      </c>
      <c r="AA255" s="135">
        <v>0</v>
      </c>
      <c r="AB255" s="135">
        <f>X255+Z255-AA255</f>
        <v>0</v>
      </c>
      <c r="AC255" s="135">
        <v>0</v>
      </c>
      <c r="AD255" s="135">
        <v>0</v>
      </c>
      <c r="AE255" s="135">
        <v>0</v>
      </c>
      <c r="AF255" s="135">
        <f>AB255+AD255-AE255</f>
        <v>0</v>
      </c>
      <c r="AG255" s="135">
        <v>0</v>
      </c>
      <c r="AH255" s="135">
        <v>0</v>
      </c>
      <c r="AI255" s="135">
        <v>0</v>
      </c>
      <c r="AJ255" s="135">
        <f>AF255+AH255-AI255</f>
        <v>0</v>
      </c>
      <c r="AK255" s="135">
        <v>0</v>
      </c>
      <c r="AL255" s="135">
        <v>0</v>
      </c>
      <c r="AM255" s="135">
        <v>0</v>
      </c>
      <c r="AN255" s="135">
        <f>AJ255+AL255-AM255</f>
        <v>0</v>
      </c>
      <c r="AO255" s="135">
        <v>0</v>
      </c>
      <c r="AP255" s="136">
        <v>0</v>
      </c>
      <c r="AQ255" s="136">
        <v>0</v>
      </c>
      <c r="AR255" s="135">
        <f>AN255+AP255-AQ255</f>
        <v>0</v>
      </c>
      <c r="AS255" s="135">
        <v>0</v>
      </c>
      <c r="AT255" s="135"/>
      <c r="AU255" s="135"/>
      <c r="AV255" s="135"/>
      <c r="AW255" s="135"/>
      <c r="AX255" s="135"/>
      <c r="AY255" s="135"/>
      <c r="AZ255" s="135"/>
      <c r="BA255" s="135"/>
      <c r="BB255" s="135">
        <f>F255+J255+N255+R255+V255+Z255+AD255+AH255+AL255+AP255</f>
        <v>0</v>
      </c>
      <c r="BC255" s="135"/>
      <c r="BD255" s="135"/>
      <c r="BE255" s="135">
        <f>G255+K255+O255+S255+W255+AA255+AE255+AI255+AM255+AQ255</f>
        <v>0</v>
      </c>
      <c r="BF255" s="135">
        <f>E255+BB255-BE255</f>
        <v>0</v>
      </c>
      <c r="BG255" s="137">
        <f>I255+M255+Q255+U255+Y255+AC255+AG255+AK255+AO255+AS255</f>
        <v>0</v>
      </c>
      <c r="BH255" s="131">
        <f t="shared" si="292"/>
        <v>0</v>
      </c>
    </row>
    <row r="256" spans="1:62" ht="15" thickBot="1" x14ac:dyDescent="0.25">
      <c r="A256" s="18" t="s">
        <v>534</v>
      </c>
      <c r="B256" s="78" t="s">
        <v>535</v>
      </c>
      <c r="C256" s="26">
        <v>54</v>
      </c>
      <c r="D256" s="158" t="s">
        <v>512</v>
      </c>
      <c r="E256" s="133">
        <v>2931436600</v>
      </c>
      <c r="F256" s="134">
        <v>0</v>
      </c>
      <c r="G256" s="135">
        <v>0</v>
      </c>
      <c r="H256" s="135">
        <v>2931436600</v>
      </c>
      <c r="I256" s="135">
        <v>209112686</v>
      </c>
      <c r="J256" s="135">
        <v>0</v>
      </c>
      <c r="K256" s="135">
        <v>0</v>
      </c>
      <c r="L256" s="135">
        <f>H256+J256-K256</f>
        <v>2931436600</v>
      </c>
      <c r="M256" s="135">
        <v>548450</v>
      </c>
      <c r="N256" s="135">
        <v>0</v>
      </c>
      <c r="O256" s="135">
        <v>0</v>
      </c>
      <c r="P256" s="135">
        <v>2931436600</v>
      </c>
      <c r="Q256" s="135">
        <v>264950</v>
      </c>
      <c r="R256" s="136">
        <v>0</v>
      </c>
      <c r="S256" s="136">
        <v>0</v>
      </c>
      <c r="T256" s="135">
        <f>P256+R256-S256</f>
        <v>2931436600</v>
      </c>
      <c r="U256" s="136">
        <v>11460050</v>
      </c>
      <c r="V256" s="136">
        <v>0</v>
      </c>
      <c r="W256" s="136">
        <v>0</v>
      </c>
      <c r="X256" s="135">
        <f>T256+V256-W256</f>
        <v>2931436600</v>
      </c>
      <c r="Y256" s="135">
        <v>569100</v>
      </c>
      <c r="Z256" s="135">
        <v>0</v>
      </c>
      <c r="AA256" s="135">
        <v>0</v>
      </c>
      <c r="AB256" s="135">
        <f>X256+Z256-AA256</f>
        <v>2931436600</v>
      </c>
      <c r="AC256" s="135">
        <v>514035757</v>
      </c>
      <c r="AD256" s="135">
        <v>0</v>
      </c>
      <c r="AE256" s="135">
        <v>0</v>
      </c>
      <c r="AF256" s="135">
        <f>AB256+AD256-AE256</f>
        <v>2931436600</v>
      </c>
      <c r="AG256" s="135">
        <v>242500153</v>
      </c>
      <c r="AH256" s="135">
        <v>0</v>
      </c>
      <c r="AI256" s="135">
        <v>0</v>
      </c>
      <c r="AJ256" s="135">
        <f>AF256+AH256-AI256</f>
        <v>2931436600</v>
      </c>
      <c r="AK256" s="135">
        <v>480317703</v>
      </c>
      <c r="AL256" s="135">
        <v>0</v>
      </c>
      <c r="AM256" s="135">
        <v>0</v>
      </c>
      <c r="AN256" s="135">
        <f>AJ256+AL256-AM256</f>
        <v>2931436600</v>
      </c>
      <c r="AO256" s="135">
        <v>280950621</v>
      </c>
      <c r="AP256" s="136">
        <v>0</v>
      </c>
      <c r="AQ256" s="136">
        <v>0</v>
      </c>
      <c r="AR256" s="135">
        <f>AN256+AP256-AQ256</f>
        <v>2931436600</v>
      </c>
      <c r="AS256" s="135">
        <v>5031600</v>
      </c>
      <c r="AT256" s="135"/>
      <c r="AU256" s="135"/>
      <c r="AV256" s="135"/>
      <c r="AW256" s="135"/>
      <c r="AX256" s="135"/>
      <c r="AY256" s="135"/>
      <c r="AZ256" s="135"/>
      <c r="BA256" s="135"/>
      <c r="BB256" s="135">
        <f>F256+J256+N256+R256+V256+Z256+AD256+AH256+AL256+AP256</f>
        <v>0</v>
      </c>
      <c r="BC256" s="135"/>
      <c r="BD256" s="135"/>
      <c r="BE256" s="135">
        <f>G256+K256+O256+S256+W256+AA256+AE256+AI256+AM256+AQ256</f>
        <v>0</v>
      </c>
      <c r="BF256" s="135">
        <f>E256+BB256-BE256</f>
        <v>2931436600</v>
      </c>
      <c r="BG256" s="137">
        <v>1762661370</v>
      </c>
      <c r="BH256" s="131">
        <f t="shared" si="292"/>
        <v>-1168775230</v>
      </c>
    </row>
    <row r="257" spans="1:62" ht="15" thickBot="1" x14ac:dyDescent="0.25">
      <c r="A257" s="18" t="s">
        <v>536</v>
      </c>
      <c r="B257" s="78" t="s">
        <v>516</v>
      </c>
      <c r="C257" s="26">
        <v>54</v>
      </c>
      <c r="D257" s="158" t="s">
        <v>512</v>
      </c>
      <c r="E257" s="133">
        <v>372829300</v>
      </c>
      <c r="F257" s="134">
        <v>0</v>
      </c>
      <c r="G257" s="135">
        <v>0</v>
      </c>
      <c r="H257" s="135">
        <v>372829300</v>
      </c>
      <c r="I257" s="135">
        <v>83652995</v>
      </c>
      <c r="J257" s="135">
        <v>0</v>
      </c>
      <c r="K257" s="135">
        <v>0</v>
      </c>
      <c r="L257" s="135">
        <f>H257+J257-K257</f>
        <v>372829300</v>
      </c>
      <c r="M257" s="135">
        <v>61343450</v>
      </c>
      <c r="N257" s="135">
        <v>0</v>
      </c>
      <c r="O257" s="135">
        <v>0</v>
      </c>
      <c r="P257" s="135">
        <v>372829300</v>
      </c>
      <c r="Q257" s="135">
        <v>72737035</v>
      </c>
      <c r="R257" s="136">
        <v>0</v>
      </c>
      <c r="S257" s="136">
        <v>0</v>
      </c>
      <c r="T257" s="135">
        <f>P257+R257-S257</f>
        <v>372829300</v>
      </c>
      <c r="U257" s="136">
        <v>9598430</v>
      </c>
      <c r="V257" s="136">
        <v>0</v>
      </c>
      <c r="W257" s="136">
        <v>0</v>
      </c>
      <c r="X257" s="135">
        <f>T257+V257-W257</f>
        <v>372829300</v>
      </c>
      <c r="Y257" s="135">
        <v>11148760</v>
      </c>
      <c r="Z257" s="135">
        <v>0</v>
      </c>
      <c r="AA257" s="135">
        <v>0</v>
      </c>
      <c r="AB257" s="135">
        <f>X257+Z257-AA257</f>
        <v>372829300</v>
      </c>
      <c r="AC257" s="135">
        <v>18874195</v>
      </c>
      <c r="AD257" s="135">
        <v>0</v>
      </c>
      <c r="AE257" s="135">
        <v>0</v>
      </c>
      <c r="AF257" s="135">
        <f>AB257+AD257-AE257</f>
        <v>372829300</v>
      </c>
      <c r="AG257" s="135">
        <v>75482410</v>
      </c>
      <c r="AH257" s="135">
        <v>0</v>
      </c>
      <c r="AI257" s="135">
        <v>0</v>
      </c>
      <c r="AJ257" s="135">
        <f>AF257+AH257-AI257</f>
        <v>372829300</v>
      </c>
      <c r="AK257" s="135">
        <v>25418990</v>
      </c>
      <c r="AL257" s="135">
        <v>0</v>
      </c>
      <c r="AM257" s="135">
        <v>0</v>
      </c>
      <c r="AN257" s="135">
        <f>AJ257+AL257-AM257</f>
        <v>372829300</v>
      </c>
      <c r="AO257" s="135">
        <v>17102225</v>
      </c>
      <c r="AP257" s="136">
        <v>0</v>
      </c>
      <c r="AQ257" s="136">
        <v>0</v>
      </c>
      <c r="AR257" s="135">
        <f>AN257+AP257-AQ257</f>
        <v>372829300</v>
      </c>
      <c r="AS257" s="135">
        <v>21467520</v>
      </c>
      <c r="AT257" s="135"/>
      <c r="AU257" s="135"/>
      <c r="AV257" s="135"/>
      <c r="AW257" s="135"/>
      <c r="AX257" s="135"/>
      <c r="AY257" s="135"/>
      <c r="AZ257" s="135"/>
      <c r="BA257" s="135"/>
      <c r="BB257" s="135">
        <f>F257+J257+N257+R257+V257+Z257+AD257+AH257+AL257+AP257</f>
        <v>0</v>
      </c>
      <c r="BC257" s="135"/>
      <c r="BD257" s="135"/>
      <c r="BE257" s="135">
        <f>G257+K257+O257+S257+W257+AA257+AE257+AI257+AM257+AQ257</f>
        <v>0</v>
      </c>
      <c r="BF257" s="135">
        <f>E257+BB257-BE257</f>
        <v>372829300</v>
      </c>
      <c r="BG257" s="137">
        <v>579898370</v>
      </c>
      <c r="BH257" s="131">
        <f t="shared" si="292"/>
        <v>207069070</v>
      </c>
    </row>
    <row r="258" spans="1:62" ht="15" thickBot="1" x14ac:dyDescent="0.25">
      <c r="A258" s="18" t="s">
        <v>537</v>
      </c>
      <c r="B258" s="78" t="s">
        <v>538</v>
      </c>
      <c r="C258" s="26">
        <v>54</v>
      </c>
      <c r="D258" s="158" t="s">
        <v>512</v>
      </c>
      <c r="E258" s="133">
        <v>97374005</v>
      </c>
      <c r="F258" s="134">
        <v>0</v>
      </c>
      <c r="G258" s="135">
        <v>0</v>
      </c>
      <c r="H258" s="135">
        <v>97374005</v>
      </c>
      <c r="I258" s="135">
        <v>3408834.4</v>
      </c>
      <c r="J258" s="135">
        <v>0</v>
      </c>
      <c r="K258" s="135">
        <v>0</v>
      </c>
      <c r="L258" s="135">
        <f>H258+J258-K258</f>
        <v>97374005</v>
      </c>
      <c r="M258" s="135">
        <v>3056790.35</v>
      </c>
      <c r="N258" s="135">
        <v>0</v>
      </c>
      <c r="O258" s="135">
        <v>0</v>
      </c>
      <c r="P258" s="135">
        <v>97374005</v>
      </c>
      <c r="Q258" s="135">
        <v>2304299.69</v>
      </c>
      <c r="R258" s="136">
        <v>0</v>
      </c>
      <c r="S258" s="136">
        <v>0</v>
      </c>
      <c r="T258" s="135">
        <f>P258+R258-S258</f>
        <v>97374005</v>
      </c>
      <c r="U258" s="136">
        <v>5598887.25</v>
      </c>
      <c r="V258" s="136">
        <v>0</v>
      </c>
      <c r="W258" s="136">
        <v>0</v>
      </c>
      <c r="X258" s="135">
        <f>T258+V258-W258</f>
        <v>97374005</v>
      </c>
      <c r="Y258" s="135">
        <v>3173169.5</v>
      </c>
      <c r="Z258" s="135">
        <v>0</v>
      </c>
      <c r="AA258" s="135">
        <v>0</v>
      </c>
      <c r="AB258" s="135">
        <f>X258+Z258-AA258</f>
        <v>97374005</v>
      </c>
      <c r="AC258" s="135">
        <v>5156241.04</v>
      </c>
      <c r="AD258" s="135">
        <v>0</v>
      </c>
      <c r="AE258" s="135">
        <v>0</v>
      </c>
      <c r="AF258" s="135">
        <f>AB258+AD258-AE258</f>
        <v>97374005</v>
      </c>
      <c r="AG258" s="135">
        <v>5320313.4800000004</v>
      </c>
      <c r="AH258" s="135">
        <v>0</v>
      </c>
      <c r="AI258" s="135">
        <v>0</v>
      </c>
      <c r="AJ258" s="135">
        <f>AF258+AH258-AI258</f>
        <v>97374005</v>
      </c>
      <c r="AK258" s="135">
        <v>5178486.1500000004</v>
      </c>
      <c r="AL258" s="135">
        <v>0</v>
      </c>
      <c r="AM258" s="135">
        <v>0</v>
      </c>
      <c r="AN258" s="135">
        <f>AJ258+AL258-AM258</f>
        <v>97374005</v>
      </c>
      <c r="AO258" s="135">
        <v>16305421.9</v>
      </c>
      <c r="AP258" s="136">
        <v>0</v>
      </c>
      <c r="AQ258" s="136">
        <v>0</v>
      </c>
      <c r="AR258" s="135">
        <f>AN258+AP258-AQ258</f>
        <v>97374005</v>
      </c>
      <c r="AS258" s="135">
        <v>5360872.3499999996</v>
      </c>
      <c r="AT258" s="135"/>
      <c r="AU258" s="135"/>
      <c r="AV258" s="135"/>
      <c r="AW258" s="135"/>
      <c r="AX258" s="135"/>
      <c r="AY258" s="135"/>
      <c r="AZ258" s="135"/>
      <c r="BA258" s="135"/>
      <c r="BB258" s="135">
        <f>F258+J258+N258+R258+V258+Z258+AD258+AH258+AL258+AP258</f>
        <v>0</v>
      </c>
      <c r="BC258" s="135"/>
      <c r="BD258" s="135"/>
      <c r="BE258" s="135">
        <f>G258+K258+O258+S258+W258+AA258+AE258+AI258+AM258+AQ258</f>
        <v>0</v>
      </c>
      <c r="BF258" s="135">
        <f>E258+BB258-BE258</f>
        <v>97374005</v>
      </c>
      <c r="BG258" s="137">
        <v>118274719.53</v>
      </c>
      <c r="BH258" s="131">
        <f t="shared" si="292"/>
        <v>20900714.530000001</v>
      </c>
    </row>
    <row r="259" spans="1:62" ht="15" thickBot="1" x14ac:dyDescent="0.25">
      <c r="A259" s="18" t="s">
        <v>539</v>
      </c>
      <c r="B259" s="78" t="s">
        <v>540</v>
      </c>
      <c r="C259" s="26">
        <v>54</v>
      </c>
      <c r="D259" s="158" t="s">
        <v>512</v>
      </c>
      <c r="E259" s="133">
        <v>0</v>
      </c>
      <c r="F259" s="134">
        <v>0</v>
      </c>
      <c r="G259" s="135">
        <v>0</v>
      </c>
      <c r="H259" s="135">
        <v>0</v>
      </c>
      <c r="I259" s="135">
        <v>0</v>
      </c>
      <c r="J259" s="135">
        <v>0</v>
      </c>
      <c r="K259" s="135">
        <v>0</v>
      </c>
      <c r="L259" s="135">
        <f>H259+J259-K259</f>
        <v>0</v>
      </c>
      <c r="M259" s="135">
        <v>0</v>
      </c>
      <c r="N259" s="135">
        <v>0</v>
      </c>
      <c r="O259" s="135">
        <v>0</v>
      </c>
      <c r="P259" s="135">
        <v>0</v>
      </c>
      <c r="Q259" s="135">
        <v>0</v>
      </c>
      <c r="R259" s="136">
        <v>0</v>
      </c>
      <c r="S259" s="136">
        <v>0</v>
      </c>
      <c r="T259" s="135">
        <f>P259+R259-S259</f>
        <v>0</v>
      </c>
      <c r="U259" s="136">
        <v>0</v>
      </c>
      <c r="V259" s="136">
        <v>0</v>
      </c>
      <c r="W259" s="136">
        <v>0</v>
      </c>
      <c r="X259" s="135">
        <f>T259+V259-W259</f>
        <v>0</v>
      </c>
      <c r="Y259" s="135">
        <v>0</v>
      </c>
      <c r="Z259" s="135">
        <v>0</v>
      </c>
      <c r="AA259" s="135">
        <v>0</v>
      </c>
      <c r="AB259" s="135">
        <f>X259+Z259-AA259</f>
        <v>0</v>
      </c>
      <c r="AC259" s="135">
        <v>0</v>
      </c>
      <c r="AD259" s="135">
        <v>0</v>
      </c>
      <c r="AE259" s="135">
        <v>0</v>
      </c>
      <c r="AF259" s="135">
        <f>AB259+AD259-AE259</f>
        <v>0</v>
      </c>
      <c r="AG259" s="135">
        <v>0</v>
      </c>
      <c r="AH259" s="135">
        <v>0</v>
      </c>
      <c r="AI259" s="135">
        <v>0</v>
      </c>
      <c r="AJ259" s="135">
        <f>AF259+AH259-AI259</f>
        <v>0</v>
      </c>
      <c r="AK259" s="135">
        <v>0</v>
      </c>
      <c r="AL259" s="135">
        <v>0</v>
      </c>
      <c r="AM259" s="135">
        <v>0</v>
      </c>
      <c r="AN259" s="135">
        <f>AJ259+AL259-AM259</f>
        <v>0</v>
      </c>
      <c r="AO259" s="135">
        <v>0</v>
      </c>
      <c r="AP259" s="136">
        <v>0</v>
      </c>
      <c r="AQ259" s="136">
        <v>0</v>
      </c>
      <c r="AR259" s="135">
        <f>AN259+AP259-AQ259</f>
        <v>0</v>
      </c>
      <c r="AS259" s="135">
        <v>0</v>
      </c>
      <c r="AT259" s="135"/>
      <c r="AU259" s="135"/>
      <c r="AV259" s="135"/>
      <c r="AW259" s="135"/>
      <c r="AX259" s="135"/>
      <c r="AY259" s="135"/>
      <c r="AZ259" s="135"/>
      <c r="BA259" s="135"/>
      <c r="BB259" s="135">
        <f>F259+J259+N259+R259+V259+Z259+AD259+AH259+AL259+AP259</f>
        <v>0</v>
      </c>
      <c r="BC259" s="135"/>
      <c r="BD259" s="135"/>
      <c r="BE259" s="135">
        <f>G259+K259+O259+S259+W259+AA259+AE259+AI259+AM259+AQ259</f>
        <v>0</v>
      </c>
      <c r="BF259" s="135">
        <f>E259+BB259-BE259</f>
        <v>0</v>
      </c>
      <c r="BG259" s="137">
        <f>I259+M259+Q259+U259+Y259+AC259+AG259+AK259+AO259+AS259</f>
        <v>0</v>
      </c>
      <c r="BH259" s="131">
        <f t="shared" si="292"/>
        <v>0</v>
      </c>
    </row>
    <row r="260" spans="1:62" s="3" customFormat="1" ht="15.75" thickBot="1" x14ac:dyDescent="0.3">
      <c r="A260" s="8" t="s">
        <v>541</v>
      </c>
      <c r="B260" s="77" t="s">
        <v>542</v>
      </c>
      <c r="C260" s="7"/>
      <c r="D260" s="159"/>
      <c r="E260" s="132">
        <f>E261+E262+E263+E264+E265</f>
        <v>846397745</v>
      </c>
      <c r="F260" s="132">
        <f t="shared" ref="F260:BG260" si="335">F261+F262+F263+F264+F265</f>
        <v>0</v>
      </c>
      <c r="G260" s="132">
        <f t="shared" si="335"/>
        <v>0</v>
      </c>
      <c r="H260" s="132">
        <f t="shared" si="335"/>
        <v>846397745</v>
      </c>
      <c r="I260" s="132">
        <f t="shared" si="335"/>
        <v>37853818</v>
      </c>
      <c r="J260" s="132">
        <f t="shared" si="335"/>
        <v>0</v>
      </c>
      <c r="K260" s="132">
        <f t="shared" si="335"/>
        <v>0</v>
      </c>
      <c r="L260" s="132">
        <f t="shared" si="335"/>
        <v>846397745</v>
      </c>
      <c r="M260" s="132">
        <f t="shared" si="335"/>
        <v>12637305</v>
      </c>
      <c r="N260" s="132">
        <f t="shared" si="335"/>
        <v>0</v>
      </c>
      <c r="O260" s="132">
        <f t="shared" si="335"/>
        <v>0</v>
      </c>
      <c r="P260" s="132">
        <f t="shared" si="335"/>
        <v>846397745</v>
      </c>
      <c r="Q260" s="132">
        <f t="shared" si="335"/>
        <v>13389269</v>
      </c>
      <c r="R260" s="132">
        <f t="shared" si="335"/>
        <v>0</v>
      </c>
      <c r="S260" s="132">
        <f t="shared" si="335"/>
        <v>0</v>
      </c>
      <c r="T260" s="132">
        <f t="shared" si="335"/>
        <v>846397745</v>
      </c>
      <c r="U260" s="132">
        <f t="shared" si="335"/>
        <v>33056210</v>
      </c>
      <c r="V260" s="132">
        <f t="shared" si="335"/>
        <v>0</v>
      </c>
      <c r="W260" s="132">
        <f t="shared" si="335"/>
        <v>0</v>
      </c>
      <c r="X260" s="132">
        <f t="shared" si="335"/>
        <v>846397745</v>
      </c>
      <c r="Y260" s="132">
        <f t="shared" si="335"/>
        <v>30219109</v>
      </c>
      <c r="Z260" s="132">
        <f t="shared" si="335"/>
        <v>0</v>
      </c>
      <c r="AA260" s="132">
        <f t="shared" si="335"/>
        <v>0</v>
      </c>
      <c r="AB260" s="132">
        <f t="shared" si="335"/>
        <v>846397745</v>
      </c>
      <c r="AC260" s="132">
        <f t="shared" si="335"/>
        <v>220752850</v>
      </c>
      <c r="AD260" s="132">
        <f t="shared" si="335"/>
        <v>0</v>
      </c>
      <c r="AE260" s="132">
        <f t="shared" si="335"/>
        <v>0</v>
      </c>
      <c r="AF260" s="132">
        <f t="shared" si="335"/>
        <v>846397745</v>
      </c>
      <c r="AG260" s="132">
        <f t="shared" si="335"/>
        <v>51999754</v>
      </c>
      <c r="AH260" s="132">
        <f t="shared" si="335"/>
        <v>0</v>
      </c>
      <c r="AI260" s="132">
        <f t="shared" si="335"/>
        <v>0</v>
      </c>
      <c r="AJ260" s="132">
        <f t="shared" si="335"/>
        <v>846397745</v>
      </c>
      <c r="AK260" s="132">
        <f t="shared" si="335"/>
        <v>98469678</v>
      </c>
      <c r="AL260" s="132">
        <f t="shared" si="335"/>
        <v>0</v>
      </c>
      <c r="AM260" s="132">
        <f t="shared" si="335"/>
        <v>0</v>
      </c>
      <c r="AN260" s="132">
        <f t="shared" si="335"/>
        <v>846397745</v>
      </c>
      <c r="AO260" s="132">
        <f t="shared" si="335"/>
        <v>78262127</v>
      </c>
      <c r="AP260" s="132">
        <f t="shared" si="335"/>
        <v>0</v>
      </c>
      <c r="AQ260" s="132">
        <f t="shared" si="335"/>
        <v>0</v>
      </c>
      <c r="AR260" s="132">
        <f t="shared" si="335"/>
        <v>846397745</v>
      </c>
      <c r="AS260" s="132">
        <f t="shared" si="335"/>
        <v>43098371</v>
      </c>
      <c r="AT260" s="132">
        <f t="shared" si="335"/>
        <v>0</v>
      </c>
      <c r="AU260" s="132">
        <f t="shared" si="335"/>
        <v>0</v>
      </c>
      <c r="AV260" s="132">
        <f t="shared" si="335"/>
        <v>0</v>
      </c>
      <c r="AW260" s="132">
        <f t="shared" si="335"/>
        <v>0</v>
      </c>
      <c r="AX260" s="132">
        <f t="shared" si="335"/>
        <v>0</v>
      </c>
      <c r="AY260" s="132">
        <f t="shared" si="335"/>
        <v>0</v>
      </c>
      <c r="AZ260" s="132">
        <f t="shared" si="335"/>
        <v>0</v>
      </c>
      <c r="BA260" s="132">
        <f t="shared" si="335"/>
        <v>0</v>
      </c>
      <c r="BB260" s="132">
        <f t="shared" si="335"/>
        <v>0</v>
      </c>
      <c r="BC260" s="132"/>
      <c r="BD260" s="132"/>
      <c r="BE260" s="132">
        <f t="shared" si="335"/>
        <v>0</v>
      </c>
      <c r="BF260" s="129">
        <f t="shared" ref="BF260" si="336">+E260+BB260-BE260</f>
        <v>846397745</v>
      </c>
      <c r="BG260" s="138">
        <f t="shared" si="335"/>
        <v>845324153</v>
      </c>
      <c r="BH260" s="98">
        <f t="shared" si="292"/>
        <v>-1073592</v>
      </c>
      <c r="BI260" s="169"/>
      <c r="BJ260" s="5"/>
    </row>
    <row r="261" spans="1:62" ht="26.25" thickBot="1" x14ac:dyDescent="0.25">
      <c r="A261" s="18" t="s">
        <v>543</v>
      </c>
      <c r="B261" s="78" t="s">
        <v>544</v>
      </c>
      <c r="C261" s="26">
        <v>79</v>
      </c>
      <c r="D261" s="158" t="s">
        <v>545</v>
      </c>
      <c r="E261" s="133">
        <v>413711881</v>
      </c>
      <c r="F261" s="134">
        <v>0</v>
      </c>
      <c r="G261" s="135">
        <v>0</v>
      </c>
      <c r="H261" s="135">
        <v>413711881</v>
      </c>
      <c r="I261" s="135">
        <v>0</v>
      </c>
      <c r="J261" s="135">
        <v>0</v>
      </c>
      <c r="K261" s="135">
        <v>0</v>
      </c>
      <c r="L261" s="135">
        <f>H261+J261-K261</f>
        <v>413711881</v>
      </c>
      <c r="M261" s="135">
        <v>0</v>
      </c>
      <c r="N261" s="135">
        <v>0</v>
      </c>
      <c r="O261" s="135">
        <v>0</v>
      </c>
      <c r="P261" s="135">
        <v>413711881</v>
      </c>
      <c r="Q261" s="135">
        <v>0</v>
      </c>
      <c r="R261" s="136">
        <v>0</v>
      </c>
      <c r="S261" s="136">
        <v>0</v>
      </c>
      <c r="T261" s="135">
        <f>P261+R261-S261</f>
        <v>413711881</v>
      </c>
      <c r="U261" s="136">
        <v>26522106</v>
      </c>
      <c r="V261" s="136">
        <v>0</v>
      </c>
      <c r="W261" s="136">
        <v>0</v>
      </c>
      <c r="X261" s="135">
        <f>T261+V261-W261</f>
        <v>413711881</v>
      </c>
      <c r="Y261" s="135">
        <v>26522106</v>
      </c>
      <c r="Z261" s="135">
        <v>0</v>
      </c>
      <c r="AA261" s="135">
        <v>0</v>
      </c>
      <c r="AB261" s="135">
        <f>X261+Z261-AA261</f>
        <v>413711881</v>
      </c>
      <c r="AC261" s="135">
        <v>141451284</v>
      </c>
      <c r="AD261" s="135">
        <v>0</v>
      </c>
      <c r="AE261" s="135">
        <v>0</v>
      </c>
      <c r="AF261" s="135">
        <f>AB261+AD261-AE261</f>
        <v>413711881</v>
      </c>
      <c r="AG261" s="135">
        <v>8840715</v>
      </c>
      <c r="AH261" s="135">
        <v>0</v>
      </c>
      <c r="AI261" s="135">
        <v>0</v>
      </c>
      <c r="AJ261" s="135">
        <f>AF261+AH261-AI261</f>
        <v>413711881</v>
      </c>
      <c r="AK261" s="135">
        <v>35362860</v>
      </c>
      <c r="AL261" s="135">
        <v>0</v>
      </c>
      <c r="AM261" s="135">
        <v>0</v>
      </c>
      <c r="AN261" s="135">
        <f>AJ261+AL261-AM261</f>
        <v>413711881</v>
      </c>
      <c r="AO261" s="135">
        <v>35362860</v>
      </c>
      <c r="AP261" s="136">
        <v>0</v>
      </c>
      <c r="AQ261" s="136">
        <v>0</v>
      </c>
      <c r="AR261" s="135">
        <f>AN261+AP261-AQ261</f>
        <v>413711881</v>
      </c>
      <c r="AS261" s="135">
        <v>35362860</v>
      </c>
      <c r="AT261" s="135"/>
      <c r="AU261" s="135"/>
      <c r="AV261" s="135"/>
      <c r="AW261" s="135"/>
      <c r="AX261" s="135"/>
      <c r="AY261" s="135"/>
      <c r="AZ261" s="135"/>
      <c r="BA261" s="135"/>
      <c r="BB261" s="135">
        <f>F261+J261+N261+R261+V261+Z261+AD261+AH261+AL261+AP261</f>
        <v>0</v>
      </c>
      <c r="BC261" s="135"/>
      <c r="BD261" s="135"/>
      <c r="BE261" s="135">
        <f>G261+K261+O261+S261+W261+AA261+AE261+AI261+AM261+AQ261</f>
        <v>0</v>
      </c>
      <c r="BF261" s="135">
        <f>E261+BB261-BE261</f>
        <v>413711881</v>
      </c>
      <c r="BG261" s="137">
        <v>473679570</v>
      </c>
      <c r="BH261" s="131">
        <f t="shared" si="292"/>
        <v>59967689</v>
      </c>
    </row>
    <row r="262" spans="1:62" ht="26.25" thickBot="1" x14ac:dyDescent="0.25">
      <c r="A262" s="18" t="s">
        <v>546</v>
      </c>
      <c r="B262" s="78" t="s">
        <v>547</v>
      </c>
      <c r="C262" s="26">
        <v>79</v>
      </c>
      <c r="D262" s="158" t="s">
        <v>545</v>
      </c>
      <c r="E262" s="133">
        <v>326645800</v>
      </c>
      <c r="F262" s="134">
        <v>0</v>
      </c>
      <c r="G262" s="135">
        <v>0</v>
      </c>
      <c r="H262" s="135">
        <v>326645800</v>
      </c>
      <c r="I262" s="135">
        <v>24044475</v>
      </c>
      <c r="J262" s="135">
        <v>0</v>
      </c>
      <c r="K262" s="135">
        <v>0</v>
      </c>
      <c r="L262" s="135">
        <f>H262+J262-K262</f>
        <v>326645800</v>
      </c>
      <c r="M262" s="135">
        <v>343707</v>
      </c>
      <c r="N262" s="135">
        <v>0</v>
      </c>
      <c r="O262" s="135">
        <v>0</v>
      </c>
      <c r="P262" s="135">
        <v>326645800</v>
      </c>
      <c r="Q262" s="135">
        <v>29523</v>
      </c>
      <c r="R262" s="136">
        <v>0</v>
      </c>
      <c r="S262" s="136">
        <v>0</v>
      </c>
      <c r="T262" s="135">
        <f>P262+R262-S262</f>
        <v>326645800</v>
      </c>
      <c r="U262" s="136">
        <v>1276977</v>
      </c>
      <c r="V262" s="136">
        <v>0</v>
      </c>
      <c r="W262" s="136">
        <v>0</v>
      </c>
      <c r="X262" s="135">
        <f>T262+V262-W262</f>
        <v>326645800</v>
      </c>
      <c r="Y262" s="135">
        <v>63414</v>
      </c>
      <c r="Z262" s="135">
        <v>0</v>
      </c>
      <c r="AA262" s="135">
        <v>0</v>
      </c>
      <c r="AB262" s="135">
        <f>X262+Z262-AA262</f>
        <v>326645800</v>
      </c>
      <c r="AC262" s="135">
        <v>73223748</v>
      </c>
      <c r="AD262" s="135">
        <v>0</v>
      </c>
      <c r="AE262" s="135">
        <v>0</v>
      </c>
      <c r="AF262" s="135">
        <f>AB262+AD262-AE262</f>
        <v>326645800</v>
      </c>
      <c r="AG262" s="135">
        <v>27847638</v>
      </c>
      <c r="AH262" s="135">
        <v>0</v>
      </c>
      <c r="AI262" s="135">
        <v>0</v>
      </c>
      <c r="AJ262" s="135">
        <f>AF262+AH262-AI262</f>
        <v>326645800</v>
      </c>
      <c r="AK262" s="135">
        <v>56888598</v>
      </c>
      <c r="AL262" s="135">
        <v>0</v>
      </c>
      <c r="AM262" s="135">
        <v>0</v>
      </c>
      <c r="AN262" s="135">
        <f>AJ262+AL262-AM262</f>
        <v>326645800</v>
      </c>
      <c r="AO262" s="135">
        <v>32487039</v>
      </c>
      <c r="AP262" s="136">
        <v>0</v>
      </c>
      <c r="AQ262" s="136">
        <v>0</v>
      </c>
      <c r="AR262" s="135">
        <f>AN262+AP262-AQ262</f>
        <v>326645800</v>
      </c>
      <c r="AS262" s="135">
        <v>560664</v>
      </c>
      <c r="AT262" s="135"/>
      <c r="AU262" s="135"/>
      <c r="AV262" s="135"/>
      <c r="AW262" s="135"/>
      <c r="AX262" s="135"/>
      <c r="AY262" s="135"/>
      <c r="AZ262" s="135"/>
      <c r="BA262" s="135"/>
      <c r="BB262" s="135">
        <f>F262+J262+N262+R262+V262+Z262+AD262+AH262+AL262+AP262</f>
        <v>0</v>
      </c>
      <c r="BC262" s="135"/>
      <c r="BD262" s="135"/>
      <c r="BE262" s="135">
        <f>G262+K262+O262+S262+W262+AA262+AE262+AI262+AM262+AQ262</f>
        <v>0</v>
      </c>
      <c r="BF262" s="135">
        <f>E262+BB262-BE262</f>
        <v>326645800</v>
      </c>
      <c r="BG262" s="137">
        <v>218757045</v>
      </c>
      <c r="BH262" s="131">
        <f t="shared" si="292"/>
        <v>-107888755</v>
      </c>
    </row>
    <row r="263" spans="1:62" ht="26.25" thickBot="1" x14ac:dyDescent="0.25">
      <c r="A263" s="18" t="s">
        <v>548</v>
      </c>
      <c r="B263" s="78" t="s">
        <v>549</v>
      </c>
      <c r="C263" s="26">
        <v>79</v>
      </c>
      <c r="D263" s="158" t="s">
        <v>545</v>
      </c>
      <c r="E263" s="133">
        <v>59348300</v>
      </c>
      <c r="F263" s="134">
        <v>0</v>
      </c>
      <c r="G263" s="135">
        <v>0</v>
      </c>
      <c r="H263" s="135">
        <v>59348300</v>
      </c>
      <c r="I263" s="135">
        <v>12394090</v>
      </c>
      <c r="J263" s="135">
        <v>0</v>
      </c>
      <c r="K263" s="135">
        <v>0</v>
      </c>
      <c r="L263" s="135">
        <f>H263+J263-K263</f>
        <v>59348300</v>
      </c>
      <c r="M263" s="135">
        <v>10837596</v>
      </c>
      <c r="N263" s="135">
        <v>0</v>
      </c>
      <c r="O263" s="135">
        <v>0</v>
      </c>
      <c r="P263" s="135">
        <v>59348300</v>
      </c>
      <c r="Q263" s="135">
        <v>12451631</v>
      </c>
      <c r="R263" s="136">
        <v>0</v>
      </c>
      <c r="S263" s="136">
        <v>0</v>
      </c>
      <c r="T263" s="135">
        <f>P263+R263-S263</f>
        <v>59348300</v>
      </c>
      <c r="U263" s="136">
        <v>2982624</v>
      </c>
      <c r="V263" s="136">
        <v>0</v>
      </c>
      <c r="W263" s="136">
        <v>0</v>
      </c>
      <c r="X263" s="135">
        <f>T263+V263-W263</f>
        <v>59348300</v>
      </c>
      <c r="Y263" s="135">
        <v>2383054</v>
      </c>
      <c r="Z263" s="135">
        <v>0</v>
      </c>
      <c r="AA263" s="135">
        <v>0</v>
      </c>
      <c r="AB263" s="135">
        <f>X263+Z263-AA263</f>
        <v>59348300</v>
      </c>
      <c r="AC263" s="135">
        <v>4045762</v>
      </c>
      <c r="AD263" s="135">
        <v>0</v>
      </c>
      <c r="AE263" s="135">
        <v>0</v>
      </c>
      <c r="AF263" s="135">
        <f>AB263+AD263-AE263</f>
        <v>59348300</v>
      </c>
      <c r="AG263" s="135">
        <v>13214683</v>
      </c>
      <c r="AH263" s="135">
        <v>0</v>
      </c>
      <c r="AI263" s="135">
        <v>0</v>
      </c>
      <c r="AJ263" s="135">
        <f>AF263+AH263-AI263</f>
        <v>59348300</v>
      </c>
      <c r="AK263" s="135">
        <v>4500387</v>
      </c>
      <c r="AL263" s="135">
        <v>0</v>
      </c>
      <c r="AM263" s="135">
        <v>0</v>
      </c>
      <c r="AN263" s="135">
        <f>AJ263+AL263-AM263</f>
        <v>59348300</v>
      </c>
      <c r="AO263" s="135">
        <v>3983000</v>
      </c>
      <c r="AP263" s="136">
        <v>0</v>
      </c>
      <c r="AQ263" s="136">
        <v>0</v>
      </c>
      <c r="AR263" s="135">
        <f>AN263+AP263-AQ263</f>
        <v>59348300</v>
      </c>
      <c r="AS263" s="135">
        <v>5062144</v>
      </c>
      <c r="AT263" s="135"/>
      <c r="AU263" s="135"/>
      <c r="AV263" s="135"/>
      <c r="AW263" s="135"/>
      <c r="AX263" s="135"/>
      <c r="AY263" s="135"/>
      <c r="AZ263" s="135"/>
      <c r="BA263" s="135"/>
      <c r="BB263" s="135">
        <f>F263+J263+N263+R263+V263+Z263+AD263+AH263+AL263+AP263</f>
        <v>0</v>
      </c>
      <c r="BC263" s="135"/>
      <c r="BD263" s="135"/>
      <c r="BE263" s="135">
        <f>G263+K263+O263+S263+W263+AA263+AE263+AI263+AM263+AQ263</f>
        <v>0</v>
      </c>
      <c r="BF263" s="135">
        <f>E263+BB263-BE263</f>
        <v>59348300</v>
      </c>
      <c r="BG263" s="137">
        <v>106203668</v>
      </c>
      <c r="BH263" s="131">
        <f t="shared" si="292"/>
        <v>46855368</v>
      </c>
    </row>
    <row r="264" spans="1:62" ht="26.25" thickBot="1" x14ac:dyDescent="0.25">
      <c r="A264" s="18" t="s">
        <v>550</v>
      </c>
      <c r="B264" s="78" t="s">
        <v>551</v>
      </c>
      <c r="C264" s="26">
        <v>79</v>
      </c>
      <c r="D264" s="158" t="s">
        <v>545</v>
      </c>
      <c r="E264" s="133">
        <v>38416000</v>
      </c>
      <c r="F264" s="134">
        <v>0</v>
      </c>
      <c r="G264" s="135">
        <v>0</v>
      </c>
      <c r="H264" s="135">
        <v>38416000</v>
      </c>
      <c r="I264" s="135">
        <v>1415253</v>
      </c>
      <c r="J264" s="135">
        <v>0</v>
      </c>
      <c r="K264" s="135">
        <v>0</v>
      </c>
      <c r="L264" s="135">
        <f>H264+J264-K264</f>
        <v>38416000</v>
      </c>
      <c r="M264" s="135">
        <v>1432002</v>
      </c>
      <c r="N264" s="135">
        <v>0</v>
      </c>
      <c r="O264" s="135">
        <v>0</v>
      </c>
      <c r="P264" s="135">
        <v>38416000</v>
      </c>
      <c r="Q264" s="135">
        <v>908115</v>
      </c>
      <c r="R264" s="136">
        <v>0</v>
      </c>
      <c r="S264" s="136">
        <v>0</v>
      </c>
      <c r="T264" s="135">
        <f>P264+R264-S264</f>
        <v>38416000</v>
      </c>
      <c r="U264" s="136">
        <v>2206503</v>
      </c>
      <c r="V264" s="136">
        <v>0</v>
      </c>
      <c r="W264" s="136">
        <v>0</v>
      </c>
      <c r="X264" s="135">
        <f>T264+V264-W264</f>
        <v>38416000</v>
      </c>
      <c r="Y264" s="135">
        <v>1250535</v>
      </c>
      <c r="Z264" s="135">
        <v>0</v>
      </c>
      <c r="AA264" s="135">
        <v>0</v>
      </c>
      <c r="AB264" s="135">
        <f>X264+Z264-AA264</f>
        <v>38416000</v>
      </c>
      <c r="AC264" s="135">
        <v>2032056</v>
      </c>
      <c r="AD264" s="135">
        <v>0</v>
      </c>
      <c r="AE264" s="135">
        <v>0</v>
      </c>
      <c r="AF264" s="135">
        <f>AB264+AD264-AE264</f>
        <v>38416000</v>
      </c>
      <c r="AG264" s="135">
        <v>2096718</v>
      </c>
      <c r="AH264" s="135">
        <v>0</v>
      </c>
      <c r="AI264" s="135">
        <v>0</v>
      </c>
      <c r="AJ264" s="135">
        <f>AF264+AH264-AI264</f>
        <v>38416000</v>
      </c>
      <c r="AK264" s="135">
        <v>1717833</v>
      </c>
      <c r="AL264" s="135">
        <v>0</v>
      </c>
      <c r="AM264" s="135">
        <v>0</v>
      </c>
      <c r="AN264" s="135">
        <f>AJ264+AL264-AM264</f>
        <v>38416000</v>
      </c>
      <c r="AO264" s="135">
        <v>6425913</v>
      </c>
      <c r="AP264" s="136">
        <v>0</v>
      </c>
      <c r="AQ264" s="136">
        <v>0</v>
      </c>
      <c r="AR264" s="135">
        <f>AN264+AP264-AQ264</f>
        <v>38416000</v>
      </c>
      <c r="AS264" s="135">
        <v>2112703</v>
      </c>
      <c r="AT264" s="135"/>
      <c r="AU264" s="135"/>
      <c r="AV264" s="135"/>
      <c r="AW264" s="135"/>
      <c r="AX264" s="135"/>
      <c r="AY264" s="135"/>
      <c r="AZ264" s="135"/>
      <c r="BA264" s="135"/>
      <c r="BB264" s="135">
        <f>F264+J264+N264+R264+V264+Z264+AD264+AH264+AL264+AP264</f>
        <v>0</v>
      </c>
      <c r="BC264" s="135"/>
      <c r="BD264" s="135"/>
      <c r="BE264" s="135">
        <f>G264+K264+O264+S264+W264+AA264+AE264+AI264+AM264+AQ264</f>
        <v>0</v>
      </c>
      <c r="BF264" s="135">
        <f>E264+BB264-BE264</f>
        <v>38416000</v>
      </c>
      <c r="BG264" s="137">
        <v>46588555</v>
      </c>
      <c r="BH264" s="131">
        <f t="shared" si="292"/>
        <v>8172555</v>
      </c>
    </row>
    <row r="265" spans="1:62" ht="26.25" thickBot="1" x14ac:dyDescent="0.25">
      <c r="A265" s="18" t="s">
        <v>552</v>
      </c>
      <c r="B265" s="78" t="s">
        <v>553</v>
      </c>
      <c r="C265" s="26">
        <v>79</v>
      </c>
      <c r="D265" s="158" t="s">
        <v>545</v>
      </c>
      <c r="E265" s="133">
        <v>8275764</v>
      </c>
      <c r="F265" s="134">
        <v>0</v>
      </c>
      <c r="G265" s="135">
        <v>0</v>
      </c>
      <c r="H265" s="135">
        <v>8275764</v>
      </c>
      <c r="I265" s="135">
        <v>0</v>
      </c>
      <c r="J265" s="135">
        <v>0</v>
      </c>
      <c r="K265" s="135">
        <v>0</v>
      </c>
      <c r="L265" s="135">
        <f>H265+J265-K265</f>
        <v>8275764</v>
      </c>
      <c r="M265" s="135">
        <v>24000</v>
      </c>
      <c r="N265" s="135">
        <v>0</v>
      </c>
      <c r="O265" s="135">
        <v>0</v>
      </c>
      <c r="P265" s="135">
        <v>8275764</v>
      </c>
      <c r="Q265" s="135">
        <v>0</v>
      </c>
      <c r="R265" s="136">
        <v>0</v>
      </c>
      <c r="S265" s="136">
        <v>0</v>
      </c>
      <c r="T265" s="135">
        <f>P265+R265-S265</f>
        <v>8275764</v>
      </c>
      <c r="U265" s="136">
        <v>68000</v>
      </c>
      <c r="V265" s="136">
        <v>0</v>
      </c>
      <c r="W265" s="136">
        <v>0</v>
      </c>
      <c r="X265" s="135">
        <f>T265+V265-W265</f>
        <v>8275764</v>
      </c>
      <c r="Y265" s="135">
        <v>0</v>
      </c>
      <c r="Z265" s="135">
        <v>0</v>
      </c>
      <c r="AA265" s="135">
        <v>0</v>
      </c>
      <c r="AB265" s="135">
        <f>X265+Z265-AA265</f>
        <v>8275764</v>
      </c>
      <c r="AC265" s="135">
        <v>0</v>
      </c>
      <c r="AD265" s="135">
        <v>0</v>
      </c>
      <c r="AE265" s="135">
        <v>0</v>
      </c>
      <c r="AF265" s="135">
        <f>AB265+AD265-AE265</f>
        <v>8275764</v>
      </c>
      <c r="AG265" s="135">
        <v>0</v>
      </c>
      <c r="AH265" s="135">
        <v>0</v>
      </c>
      <c r="AI265" s="135">
        <v>0</v>
      </c>
      <c r="AJ265" s="135">
        <f>AF265+AH265-AI265</f>
        <v>8275764</v>
      </c>
      <c r="AK265" s="135">
        <v>0</v>
      </c>
      <c r="AL265" s="135">
        <v>0</v>
      </c>
      <c r="AM265" s="135">
        <v>0</v>
      </c>
      <c r="AN265" s="135">
        <f>AJ265+AL265-AM265</f>
        <v>8275764</v>
      </c>
      <c r="AO265" s="135">
        <v>3315</v>
      </c>
      <c r="AP265" s="136">
        <v>0</v>
      </c>
      <c r="AQ265" s="136">
        <v>0</v>
      </c>
      <c r="AR265" s="135">
        <f>AN265+AP265-AQ265</f>
        <v>8275764</v>
      </c>
      <c r="AS265" s="135">
        <v>0</v>
      </c>
      <c r="AT265" s="135"/>
      <c r="AU265" s="135"/>
      <c r="AV265" s="135"/>
      <c r="AW265" s="135"/>
      <c r="AX265" s="135"/>
      <c r="AY265" s="135"/>
      <c r="AZ265" s="135"/>
      <c r="BA265" s="135"/>
      <c r="BB265" s="135">
        <f>F265+J265+N265+R265+V265+Z265+AD265+AH265+AL265+AP265</f>
        <v>0</v>
      </c>
      <c r="BC265" s="135"/>
      <c r="BD265" s="135"/>
      <c r="BE265" s="135">
        <f>G265+K265+O265+S265+W265+AA265+AE265+AI265+AM265+AQ265</f>
        <v>0</v>
      </c>
      <c r="BF265" s="135">
        <f>E265+BB265-BE265</f>
        <v>8275764</v>
      </c>
      <c r="BG265" s="137">
        <f>I265+M265+Q265+U265+Y265+AC265+AG265+AK265+AO265+AS265</f>
        <v>95315</v>
      </c>
      <c r="BH265" s="131">
        <f t="shared" si="292"/>
        <v>-8180449</v>
      </c>
    </row>
    <row r="266" spans="1:62" s="3" customFormat="1" ht="15.75" thickBot="1" x14ac:dyDescent="0.3">
      <c r="A266" s="8" t="s">
        <v>554</v>
      </c>
      <c r="B266" s="77" t="s">
        <v>522</v>
      </c>
      <c r="C266" s="7"/>
      <c r="D266" s="159"/>
      <c r="E266" s="132">
        <f>SUM(E267:E268)</f>
        <v>1933301300</v>
      </c>
      <c r="F266" s="132">
        <f t="shared" ref="F266:BG266" si="337">SUM(F267:F268)</f>
        <v>0</v>
      </c>
      <c r="G266" s="132">
        <f t="shared" si="337"/>
        <v>0</v>
      </c>
      <c r="H266" s="132">
        <f t="shared" si="337"/>
        <v>1933301300</v>
      </c>
      <c r="I266" s="132">
        <f t="shared" si="337"/>
        <v>149050150.41</v>
      </c>
      <c r="J266" s="132">
        <f t="shared" si="337"/>
        <v>0</v>
      </c>
      <c r="K266" s="132">
        <f t="shared" si="337"/>
        <v>0</v>
      </c>
      <c r="L266" s="132">
        <f t="shared" si="337"/>
        <v>1933301300</v>
      </c>
      <c r="M266" s="132">
        <f t="shared" si="337"/>
        <v>0</v>
      </c>
      <c r="N266" s="132">
        <f t="shared" si="337"/>
        <v>0</v>
      </c>
      <c r="O266" s="132">
        <f t="shared" si="337"/>
        <v>0</v>
      </c>
      <c r="P266" s="132">
        <f t="shared" si="337"/>
        <v>1933301300</v>
      </c>
      <c r="Q266" s="132">
        <f t="shared" si="337"/>
        <v>61810530.369999997</v>
      </c>
      <c r="R266" s="132">
        <f t="shared" si="337"/>
        <v>0</v>
      </c>
      <c r="S266" s="132">
        <f t="shared" si="337"/>
        <v>0</v>
      </c>
      <c r="T266" s="132">
        <f t="shared" si="337"/>
        <v>1933301300</v>
      </c>
      <c r="U266" s="132">
        <f t="shared" si="337"/>
        <v>128688795.28</v>
      </c>
      <c r="V266" s="132">
        <f t="shared" si="337"/>
        <v>0</v>
      </c>
      <c r="W266" s="132">
        <f t="shared" si="337"/>
        <v>0</v>
      </c>
      <c r="X266" s="132">
        <f t="shared" si="337"/>
        <v>1933301300</v>
      </c>
      <c r="Y266" s="132">
        <f t="shared" si="337"/>
        <v>153704907.44</v>
      </c>
      <c r="Z266" s="132">
        <f t="shared" si="337"/>
        <v>0</v>
      </c>
      <c r="AA266" s="132">
        <f t="shared" si="337"/>
        <v>0</v>
      </c>
      <c r="AB266" s="132">
        <f t="shared" si="337"/>
        <v>1933301300</v>
      </c>
      <c r="AC266" s="132">
        <f t="shared" si="337"/>
        <v>167019990.38999999</v>
      </c>
      <c r="AD266" s="132">
        <f t="shared" si="337"/>
        <v>0</v>
      </c>
      <c r="AE266" s="132">
        <f t="shared" si="337"/>
        <v>0</v>
      </c>
      <c r="AF266" s="132">
        <f t="shared" si="337"/>
        <v>1933301300</v>
      </c>
      <c r="AG266" s="132">
        <f t="shared" si="337"/>
        <v>265146886.24000001</v>
      </c>
      <c r="AH266" s="132">
        <f t="shared" si="337"/>
        <v>0</v>
      </c>
      <c r="AI266" s="132">
        <f t="shared" si="337"/>
        <v>0</v>
      </c>
      <c r="AJ266" s="132">
        <f t="shared" si="337"/>
        <v>1933301300</v>
      </c>
      <c r="AK266" s="132">
        <f t="shared" si="337"/>
        <v>138425991.31999999</v>
      </c>
      <c r="AL266" s="132">
        <f t="shared" si="337"/>
        <v>0</v>
      </c>
      <c r="AM266" s="132">
        <f t="shared" si="337"/>
        <v>0</v>
      </c>
      <c r="AN266" s="132">
        <f t="shared" si="337"/>
        <v>1933301300</v>
      </c>
      <c r="AO266" s="132">
        <f t="shared" si="337"/>
        <v>164477988.72</v>
      </c>
      <c r="AP266" s="132">
        <f t="shared" si="337"/>
        <v>0</v>
      </c>
      <c r="AQ266" s="132">
        <f t="shared" si="337"/>
        <v>0</v>
      </c>
      <c r="AR266" s="132">
        <f t="shared" si="337"/>
        <v>1933301300</v>
      </c>
      <c r="AS266" s="132">
        <f t="shared" si="337"/>
        <v>182615835.44</v>
      </c>
      <c r="AT266" s="132">
        <f t="shared" si="337"/>
        <v>0</v>
      </c>
      <c r="AU266" s="132">
        <f t="shared" si="337"/>
        <v>0</v>
      </c>
      <c r="AV266" s="132">
        <f t="shared" si="337"/>
        <v>0</v>
      </c>
      <c r="AW266" s="132">
        <f t="shared" si="337"/>
        <v>0</v>
      </c>
      <c r="AX266" s="132">
        <f t="shared" si="337"/>
        <v>0</v>
      </c>
      <c r="AY266" s="132">
        <f t="shared" si="337"/>
        <v>0</v>
      </c>
      <c r="AZ266" s="132">
        <f t="shared" si="337"/>
        <v>0</v>
      </c>
      <c r="BA266" s="132">
        <f t="shared" si="337"/>
        <v>0</v>
      </c>
      <c r="BB266" s="132">
        <f t="shared" si="337"/>
        <v>0</v>
      </c>
      <c r="BC266" s="132"/>
      <c r="BD266" s="132"/>
      <c r="BE266" s="132">
        <f t="shared" si="337"/>
        <v>0</v>
      </c>
      <c r="BF266" s="129">
        <f t="shared" ref="BF266" si="338">+E266+BB266-BE266</f>
        <v>1933301300</v>
      </c>
      <c r="BG266" s="138">
        <f t="shared" si="337"/>
        <v>1799666473.3900001</v>
      </c>
      <c r="BH266" s="98">
        <f t="shared" si="292"/>
        <v>-133634826.6099999</v>
      </c>
      <c r="BI266" s="5"/>
      <c r="BJ266" s="5"/>
    </row>
    <row r="267" spans="1:62" ht="15" thickBot="1" x14ac:dyDescent="0.25">
      <c r="A267" s="18" t="s">
        <v>555</v>
      </c>
      <c r="B267" s="78" t="s">
        <v>524</v>
      </c>
      <c r="C267" s="26">
        <v>53</v>
      </c>
      <c r="D267" s="158" t="s">
        <v>522</v>
      </c>
      <c r="E267" s="133">
        <v>1933301300</v>
      </c>
      <c r="F267" s="134">
        <v>0</v>
      </c>
      <c r="G267" s="135">
        <v>0</v>
      </c>
      <c r="H267" s="135">
        <v>1933301300</v>
      </c>
      <c r="I267" s="135">
        <v>149050150.41</v>
      </c>
      <c r="J267" s="135">
        <v>0</v>
      </c>
      <c r="K267" s="135">
        <v>0</v>
      </c>
      <c r="L267" s="135">
        <f>H267+J267-K267</f>
        <v>1933301300</v>
      </c>
      <c r="M267" s="135">
        <v>0</v>
      </c>
      <c r="N267" s="135">
        <v>0</v>
      </c>
      <c r="O267" s="135">
        <v>0</v>
      </c>
      <c r="P267" s="135">
        <v>1933301300</v>
      </c>
      <c r="Q267" s="135">
        <v>61810530.369999997</v>
      </c>
      <c r="R267" s="136">
        <v>0</v>
      </c>
      <c r="S267" s="136">
        <v>0</v>
      </c>
      <c r="T267" s="135">
        <f>P267+R267-S267</f>
        <v>1933301300</v>
      </c>
      <c r="U267" s="136">
        <v>128688795.28</v>
      </c>
      <c r="V267" s="136">
        <v>0</v>
      </c>
      <c r="W267" s="136">
        <v>0</v>
      </c>
      <c r="X267" s="135">
        <f>T267+V267-W267</f>
        <v>1933301300</v>
      </c>
      <c r="Y267" s="135">
        <v>153704907.44</v>
      </c>
      <c r="Z267" s="135">
        <v>0</v>
      </c>
      <c r="AA267" s="135">
        <v>0</v>
      </c>
      <c r="AB267" s="135">
        <f>X267+Z267-AA267</f>
        <v>1933301300</v>
      </c>
      <c r="AC267" s="135">
        <v>167019990.38999999</v>
      </c>
      <c r="AD267" s="135">
        <v>0</v>
      </c>
      <c r="AE267" s="135">
        <v>0</v>
      </c>
      <c r="AF267" s="135">
        <f>AB267+AD267-AE267</f>
        <v>1933301300</v>
      </c>
      <c r="AG267" s="135">
        <v>265146886.24000001</v>
      </c>
      <c r="AH267" s="135">
        <v>0</v>
      </c>
      <c r="AI267" s="135">
        <v>0</v>
      </c>
      <c r="AJ267" s="135">
        <f>AF267+AH267-AI267</f>
        <v>1933301300</v>
      </c>
      <c r="AK267" s="135">
        <v>138425991.31999999</v>
      </c>
      <c r="AL267" s="135">
        <v>0</v>
      </c>
      <c r="AM267" s="135">
        <v>0</v>
      </c>
      <c r="AN267" s="135">
        <f>AJ267+AL267-AM267</f>
        <v>1933301300</v>
      </c>
      <c r="AO267" s="135">
        <v>164477988.72</v>
      </c>
      <c r="AP267" s="136">
        <v>0</v>
      </c>
      <c r="AQ267" s="136">
        <v>0</v>
      </c>
      <c r="AR267" s="135">
        <f>AN267+AP267-AQ267</f>
        <v>1933301300</v>
      </c>
      <c r="AS267" s="135">
        <v>182615835.44</v>
      </c>
      <c r="AT267" s="135"/>
      <c r="AU267" s="135"/>
      <c r="AV267" s="135"/>
      <c r="AW267" s="135"/>
      <c r="AX267" s="135"/>
      <c r="AY267" s="135"/>
      <c r="AZ267" s="135"/>
      <c r="BA267" s="135"/>
      <c r="BB267" s="135">
        <f>F267+J267+N267+R267+V267+Z267+AD267+AH267+AL267+AP267</f>
        <v>0</v>
      </c>
      <c r="BC267" s="135"/>
      <c r="BD267" s="135"/>
      <c r="BE267" s="135">
        <f>G267+K267+O267+S267+W267+AA267+AE267+AI267+AM267+AQ267</f>
        <v>0</v>
      </c>
      <c r="BF267" s="135">
        <f>E267+BB267-BE267</f>
        <v>1933301300</v>
      </c>
      <c r="BG267" s="137">
        <v>1799666473.3900001</v>
      </c>
      <c r="BH267" s="131">
        <f t="shared" si="292"/>
        <v>-133634826.6099999</v>
      </c>
    </row>
    <row r="268" spans="1:62" ht="15" thickBot="1" x14ac:dyDescent="0.25">
      <c r="A268" s="18" t="s">
        <v>556</v>
      </c>
      <c r="B268" s="78" t="s">
        <v>526</v>
      </c>
      <c r="C268" s="26">
        <v>53</v>
      </c>
      <c r="D268" s="158" t="s">
        <v>522</v>
      </c>
      <c r="E268" s="133">
        <v>0</v>
      </c>
      <c r="F268" s="134">
        <v>0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f>H268+J268-K268</f>
        <v>0</v>
      </c>
      <c r="M268" s="135">
        <v>0</v>
      </c>
      <c r="N268" s="135">
        <v>0</v>
      </c>
      <c r="O268" s="135">
        <v>0</v>
      </c>
      <c r="P268" s="135">
        <v>0</v>
      </c>
      <c r="Q268" s="135">
        <v>0</v>
      </c>
      <c r="R268" s="136">
        <v>0</v>
      </c>
      <c r="S268" s="136">
        <v>0</v>
      </c>
      <c r="T268" s="135">
        <f>P268+R268-S268</f>
        <v>0</v>
      </c>
      <c r="U268" s="136">
        <v>0</v>
      </c>
      <c r="V268" s="136">
        <v>0</v>
      </c>
      <c r="W268" s="136">
        <v>0</v>
      </c>
      <c r="X268" s="135">
        <f>T268+V268-W268</f>
        <v>0</v>
      </c>
      <c r="Y268" s="135">
        <v>0</v>
      </c>
      <c r="Z268" s="135">
        <v>0</v>
      </c>
      <c r="AA268" s="135">
        <v>0</v>
      </c>
      <c r="AB268" s="135">
        <f>X268+Z268-AA268</f>
        <v>0</v>
      </c>
      <c r="AC268" s="135">
        <v>0</v>
      </c>
      <c r="AD268" s="135">
        <v>0</v>
      </c>
      <c r="AE268" s="135">
        <v>0</v>
      </c>
      <c r="AF268" s="135">
        <f>AB268+AD268-AE268</f>
        <v>0</v>
      </c>
      <c r="AG268" s="135">
        <v>0</v>
      </c>
      <c r="AH268" s="135">
        <v>0</v>
      </c>
      <c r="AI268" s="135">
        <v>0</v>
      </c>
      <c r="AJ268" s="135">
        <f>AF268+AH268-AI268</f>
        <v>0</v>
      </c>
      <c r="AK268" s="135">
        <v>0</v>
      </c>
      <c r="AL268" s="135">
        <v>0</v>
      </c>
      <c r="AM268" s="135">
        <v>0</v>
      </c>
      <c r="AN268" s="135">
        <f>AJ268+AL268-AM268</f>
        <v>0</v>
      </c>
      <c r="AO268" s="135">
        <v>0</v>
      </c>
      <c r="AP268" s="136">
        <v>0</v>
      </c>
      <c r="AQ268" s="136">
        <v>0</v>
      </c>
      <c r="AR268" s="135">
        <f>AN268+AP268-AQ268</f>
        <v>0</v>
      </c>
      <c r="AS268" s="135">
        <v>0</v>
      </c>
      <c r="AT268" s="135"/>
      <c r="AU268" s="135"/>
      <c r="AV268" s="135"/>
      <c r="AW268" s="135"/>
      <c r="AX268" s="135"/>
      <c r="AY268" s="135"/>
      <c r="AZ268" s="135"/>
      <c r="BA268" s="135"/>
      <c r="BB268" s="135">
        <f>F268+J268+N268+R268+V268+Z268+AD268+AH268+AL268+AP268</f>
        <v>0</v>
      </c>
      <c r="BC268" s="135"/>
      <c r="BD268" s="135"/>
      <c r="BE268" s="135">
        <f>G268+K268+O268+S268+W268+AA268+AE268+AI268+AM268+AQ268</f>
        <v>0</v>
      </c>
      <c r="BF268" s="135">
        <f>E268+BB268-BE268</f>
        <v>0</v>
      </c>
      <c r="BG268" s="137">
        <f>I268+M268+Q268+U268+Y268+AC268+AG268+AK268+AO268+AS268</f>
        <v>0</v>
      </c>
      <c r="BH268" s="131">
        <f t="shared" si="292"/>
        <v>0</v>
      </c>
    </row>
    <row r="269" spans="1:62" s="3" customFormat="1" ht="26.25" thickBot="1" x14ac:dyDescent="0.3">
      <c r="A269" s="8" t="s">
        <v>557</v>
      </c>
      <c r="B269" s="77" t="s">
        <v>558</v>
      </c>
      <c r="C269" s="7"/>
      <c r="D269" s="159"/>
      <c r="E269" s="132">
        <f>E270</f>
        <v>2493702800</v>
      </c>
      <c r="F269" s="132">
        <f t="shared" ref="F269:BG269" si="339">F270</f>
        <v>0</v>
      </c>
      <c r="G269" s="132">
        <f t="shared" si="339"/>
        <v>0</v>
      </c>
      <c r="H269" s="132">
        <f t="shared" si="339"/>
        <v>2493702800</v>
      </c>
      <c r="I269" s="132">
        <f t="shared" si="339"/>
        <v>155977000</v>
      </c>
      <c r="J269" s="132">
        <f t="shared" si="339"/>
        <v>0</v>
      </c>
      <c r="K269" s="132">
        <f t="shared" si="339"/>
        <v>0</v>
      </c>
      <c r="L269" s="132">
        <f t="shared" si="339"/>
        <v>2493702800</v>
      </c>
      <c r="M269" s="132">
        <f t="shared" si="339"/>
        <v>248032000</v>
      </c>
      <c r="N269" s="132">
        <f t="shared" si="339"/>
        <v>0</v>
      </c>
      <c r="O269" s="132">
        <f t="shared" si="339"/>
        <v>0</v>
      </c>
      <c r="P269" s="132">
        <f t="shared" si="339"/>
        <v>2493702800</v>
      </c>
      <c r="Q269" s="132">
        <f t="shared" si="339"/>
        <v>220075000</v>
      </c>
      <c r="R269" s="132">
        <f t="shared" si="339"/>
        <v>0</v>
      </c>
      <c r="S269" s="132">
        <f t="shared" si="339"/>
        <v>0</v>
      </c>
      <c r="T269" s="132">
        <f t="shared" si="339"/>
        <v>2493702800</v>
      </c>
      <c r="U269" s="132">
        <f t="shared" si="339"/>
        <v>234510000</v>
      </c>
      <c r="V269" s="132">
        <f t="shared" si="339"/>
        <v>0</v>
      </c>
      <c r="W269" s="132">
        <f t="shared" si="339"/>
        <v>0</v>
      </c>
      <c r="X269" s="132">
        <f t="shared" si="339"/>
        <v>2493702800</v>
      </c>
      <c r="Y269" s="132">
        <f t="shared" si="339"/>
        <v>162853000</v>
      </c>
      <c r="Z269" s="132">
        <f t="shared" si="339"/>
        <v>0</v>
      </c>
      <c r="AA269" s="132">
        <f t="shared" si="339"/>
        <v>0</v>
      </c>
      <c r="AB269" s="132">
        <f t="shared" si="339"/>
        <v>2493702800</v>
      </c>
      <c r="AC269" s="132">
        <f t="shared" si="339"/>
        <v>203098000</v>
      </c>
      <c r="AD269" s="132">
        <f t="shared" si="339"/>
        <v>0</v>
      </c>
      <c r="AE269" s="132">
        <f t="shared" si="339"/>
        <v>0</v>
      </c>
      <c r="AF269" s="132">
        <f t="shared" si="339"/>
        <v>2493702800</v>
      </c>
      <c r="AG269" s="132">
        <f t="shared" si="339"/>
        <v>253132000</v>
      </c>
      <c r="AH269" s="132">
        <f t="shared" si="339"/>
        <v>0</v>
      </c>
      <c r="AI269" s="132">
        <f t="shared" si="339"/>
        <v>0</v>
      </c>
      <c r="AJ269" s="132">
        <f t="shared" si="339"/>
        <v>2493702800</v>
      </c>
      <c r="AK269" s="132">
        <f t="shared" si="339"/>
        <v>215057000</v>
      </c>
      <c r="AL269" s="132">
        <f t="shared" si="339"/>
        <v>0</v>
      </c>
      <c r="AM269" s="132">
        <f t="shared" si="339"/>
        <v>0</v>
      </c>
      <c r="AN269" s="132">
        <f t="shared" si="339"/>
        <v>2493702800</v>
      </c>
      <c r="AO269" s="132">
        <f t="shared" si="339"/>
        <v>189633000</v>
      </c>
      <c r="AP269" s="132">
        <f t="shared" si="339"/>
        <v>0</v>
      </c>
      <c r="AQ269" s="132">
        <f t="shared" si="339"/>
        <v>0</v>
      </c>
      <c r="AR269" s="132">
        <f t="shared" si="339"/>
        <v>2493702800</v>
      </c>
      <c r="AS269" s="132">
        <f t="shared" si="339"/>
        <v>211424000</v>
      </c>
      <c r="AT269" s="132">
        <f t="shared" si="339"/>
        <v>0</v>
      </c>
      <c r="AU269" s="132">
        <f t="shared" si="339"/>
        <v>0</v>
      </c>
      <c r="AV269" s="132">
        <f t="shared" si="339"/>
        <v>0</v>
      </c>
      <c r="AW269" s="132">
        <f t="shared" si="339"/>
        <v>0</v>
      </c>
      <c r="AX269" s="132">
        <f t="shared" si="339"/>
        <v>0</v>
      </c>
      <c r="AY269" s="132">
        <f t="shared" si="339"/>
        <v>0</v>
      </c>
      <c r="AZ269" s="132">
        <f t="shared" si="339"/>
        <v>0</v>
      </c>
      <c r="BA269" s="132">
        <f t="shared" si="339"/>
        <v>0</v>
      </c>
      <c r="BB269" s="132">
        <f t="shared" si="339"/>
        <v>0</v>
      </c>
      <c r="BC269" s="132"/>
      <c r="BD269" s="132"/>
      <c r="BE269" s="132">
        <f t="shared" si="339"/>
        <v>0</v>
      </c>
      <c r="BF269" s="129">
        <f t="shared" ref="BF269:BF270" si="340">+E269+BB269-BE269</f>
        <v>2493702800</v>
      </c>
      <c r="BG269" s="138">
        <f t="shared" si="339"/>
        <v>2597455111</v>
      </c>
      <c r="BH269" s="98">
        <f t="shared" si="292"/>
        <v>103752311</v>
      </c>
      <c r="BI269" s="5"/>
      <c r="BJ269" s="5"/>
    </row>
    <row r="270" spans="1:62" s="3" customFormat="1" ht="26.25" thickBot="1" x14ac:dyDescent="0.3">
      <c r="A270" s="8" t="s">
        <v>559</v>
      </c>
      <c r="B270" s="77" t="s">
        <v>560</v>
      </c>
      <c r="C270" s="7"/>
      <c r="D270" s="159"/>
      <c r="E270" s="132">
        <f>SUM(E271:E272)</f>
        <v>2493702800</v>
      </c>
      <c r="F270" s="132">
        <f t="shared" ref="F270:U270" si="341">F271+F272</f>
        <v>0</v>
      </c>
      <c r="G270" s="132">
        <f t="shared" si="341"/>
        <v>0</v>
      </c>
      <c r="H270" s="132">
        <f t="shared" si="341"/>
        <v>2493702800</v>
      </c>
      <c r="I270" s="132">
        <f t="shared" si="341"/>
        <v>155977000</v>
      </c>
      <c r="J270" s="132">
        <f t="shared" si="341"/>
        <v>0</v>
      </c>
      <c r="K270" s="132">
        <f t="shared" si="341"/>
        <v>0</v>
      </c>
      <c r="L270" s="132">
        <f t="shared" si="341"/>
        <v>2493702800</v>
      </c>
      <c r="M270" s="132">
        <f t="shared" si="341"/>
        <v>248032000</v>
      </c>
      <c r="N270" s="132">
        <f t="shared" si="341"/>
        <v>0</v>
      </c>
      <c r="O270" s="132">
        <f t="shared" si="341"/>
        <v>0</v>
      </c>
      <c r="P270" s="132">
        <f t="shared" si="341"/>
        <v>2493702800</v>
      </c>
      <c r="Q270" s="132">
        <f t="shared" si="341"/>
        <v>220075000</v>
      </c>
      <c r="R270" s="132">
        <f t="shared" si="341"/>
        <v>0</v>
      </c>
      <c r="S270" s="132">
        <f t="shared" si="341"/>
        <v>0</v>
      </c>
      <c r="T270" s="132">
        <f t="shared" si="341"/>
        <v>2493702800</v>
      </c>
      <c r="U270" s="132">
        <f t="shared" si="341"/>
        <v>234510000</v>
      </c>
      <c r="V270" s="132">
        <f t="shared" ref="V270:AW270" si="342">V271+V272</f>
        <v>0</v>
      </c>
      <c r="W270" s="132">
        <f t="shared" si="342"/>
        <v>0</v>
      </c>
      <c r="X270" s="132">
        <f t="shared" si="342"/>
        <v>2493702800</v>
      </c>
      <c r="Y270" s="132">
        <f t="shared" si="342"/>
        <v>162853000</v>
      </c>
      <c r="Z270" s="132">
        <f t="shared" si="342"/>
        <v>0</v>
      </c>
      <c r="AA270" s="132">
        <f t="shared" si="342"/>
        <v>0</v>
      </c>
      <c r="AB270" s="132">
        <f t="shared" si="342"/>
        <v>2493702800</v>
      </c>
      <c r="AC270" s="132">
        <f t="shared" si="342"/>
        <v>203098000</v>
      </c>
      <c r="AD270" s="132">
        <f t="shared" si="342"/>
        <v>0</v>
      </c>
      <c r="AE270" s="132">
        <f t="shared" si="342"/>
        <v>0</v>
      </c>
      <c r="AF270" s="132">
        <f t="shared" si="342"/>
        <v>2493702800</v>
      </c>
      <c r="AG270" s="132">
        <f t="shared" si="342"/>
        <v>253132000</v>
      </c>
      <c r="AH270" s="132">
        <f t="shared" si="342"/>
        <v>0</v>
      </c>
      <c r="AI270" s="132">
        <f t="shared" si="342"/>
        <v>0</v>
      </c>
      <c r="AJ270" s="132">
        <f t="shared" si="342"/>
        <v>2493702800</v>
      </c>
      <c r="AK270" s="132">
        <f t="shared" ref="AK270:AT270" si="343">AK271+AK272</f>
        <v>215057000</v>
      </c>
      <c r="AL270" s="132">
        <f t="shared" si="343"/>
        <v>0</v>
      </c>
      <c r="AM270" s="132">
        <f t="shared" si="343"/>
        <v>0</v>
      </c>
      <c r="AN270" s="132">
        <f t="shared" si="343"/>
        <v>2493702800</v>
      </c>
      <c r="AO270" s="132">
        <f t="shared" si="343"/>
        <v>189633000</v>
      </c>
      <c r="AP270" s="132">
        <f t="shared" si="343"/>
        <v>0</v>
      </c>
      <c r="AQ270" s="132">
        <f t="shared" si="343"/>
        <v>0</v>
      </c>
      <c r="AR270" s="132">
        <f t="shared" si="343"/>
        <v>2493702800</v>
      </c>
      <c r="AS270" s="132">
        <f t="shared" si="343"/>
        <v>211424000</v>
      </c>
      <c r="AT270" s="132">
        <f t="shared" si="343"/>
        <v>0</v>
      </c>
      <c r="AU270" s="132">
        <f t="shared" si="342"/>
        <v>0</v>
      </c>
      <c r="AV270" s="132">
        <f t="shared" si="342"/>
        <v>0</v>
      </c>
      <c r="AW270" s="132">
        <f t="shared" si="342"/>
        <v>0</v>
      </c>
      <c r="AX270" s="132">
        <f t="shared" ref="AX270:BG270" si="344">AX271+AX272</f>
        <v>0</v>
      </c>
      <c r="AY270" s="132">
        <f t="shared" si="344"/>
        <v>0</v>
      </c>
      <c r="AZ270" s="132">
        <f t="shared" si="344"/>
        <v>0</v>
      </c>
      <c r="BA270" s="132">
        <f t="shared" si="344"/>
        <v>0</v>
      </c>
      <c r="BB270" s="132">
        <f t="shared" ref="BB270:BE270" si="345">SUM(BB271:BB272)</f>
        <v>0</v>
      </c>
      <c r="BC270" s="132">
        <f t="shared" si="345"/>
        <v>0</v>
      </c>
      <c r="BD270" s="132">
        <f t="shared" si="345"/>
        <v>0</v>
      </c>
      <c r="BE270" s="132">
        <f t="shared" si="345"/>
        <v>0</v>
      </c>
      <c r="BF270" s="129">
        <f t="shared" si="340"/>
        <v>2493702800</v>
      </c>
      <c r="BG270" s="138">
        <f t="shared" si="344"/>
        <v>2597455111</v>
      </c>
      <c r="BH270" s="98">
        <f t="shared" si="292"/>
        <v>103752311</v>
      </c>
      <c r="BI270" s="5"/>
      <c r="BJ270" s="5"/>
    </row>
    <row r="271" spans="1:62" ht="51.75" thickBot="1" x14ac:dyDescent="0.25">
      <c r="A271" s="18" t="s">
        <v>561</v>
      </c>
      <c r="B271" s="78" t="s">
        <v>562</v>
      </c>
      <c r="C271" s="26">
        <v>78</v>
      </c>
      <c r="D271" s="158" t="s">
        <v>563</v>
      </c>
      <c r="E271" s="133">
        <v>2429829000</v>
      </c>
      <c r="F271" s="134">
        <v>0</v>
      </c>
      <c r="G271" s="135">
        <v>0</v>
      </c>
      <c r="H271" s="135">
        <v>2429829000</v>
      </c>
      <c r="I271" s="135">
        <v>146317000</v>
      </c>
      <c r="J271" s="135">
        <v>0</v>
      </c>
      <c r="K271" s="135">
        <v>0</v>
      </c>
      <c r="L271" s="135">
        <f>H271+J271-K271</f>
        <v>2429829000</v>
      </c>
      <c r="M271" s="135">
        <v>246957000</v>
      </c>
      <c r="N271" s="135">
        <v>0</v>
      </c>
      <c r="O271" s="135">
        <v>0</v>
      </c>
      <c r="P271" s="135">
        <v>2429829000</v>
      </c>
      <c r="Q271" s="135">
        <v>216497000</v>
      </c>
      <c r="R271" s="136">
        <v>0</v>
      </c>
      <c r="S271" s="136">
        <v>0</v>
      </c>
      <c r="T271" s="135">
        <f>P271+R271-S271</f>
        <v>2429829000</v>
      </c>
      <c r="U271" s="136">
        <v>228696000</v>
      </c>
      <c r="V271" s="136">
        <v>0</v>
      </c>
      <c r="W271" s="136">
        <v>0</v>
      </c>
      <c r="X271" s="135">
        <f>T271+V271-W271</f>
        <v>2429829000</v>
      </c>
      <c r="Y271" s="135">
        <v>161585000</v>
      </c>
      <c r="Z271" s="135">
        <v>0</v>
      </c>
      <c r="AA271" s="135">
        <v>0</v>
      </c>
      <c r="AB271" s="135">
        <f>X271+Z271-AA271</f>
        <v>2429829000</v>
      </c>
      <c r="AC271" s="135">
        <v>201783000</v>
      </c>
      <c r="AD271" s="135">
        <v>0</v>
      </c>
      <c r="AE271" s="135">
        <v>0</v>
      </c>
      <c r="AF271" s="135">
        <f>AB271+AD271-AE271</f>
        <v>2429829000</v>
      </c>
      <c r="AG271" s="135">
        <v>246497000</v>
      </c>
      <c r="AH271" s="135">
        <v>0</v>
      </c>
      <c r="AI271" s="135">
        <v>0</v>
      </c>
      <c r="AJ271" s="135">
        <f>AF271+AH271-AI271</f>
        <v>2429829000</v>
      </c>
      <c r="AK271" s="135">
        <v>212403000</v>
      </c>
      <c r="AL271" s="135">
        <v>0</v>
      </c>
      <c r="AM271" s="135">
        <v>0</v>
      </c>
      <c r="AN271" s="135">
        <f>AJ271+AL271-AM271</f>
        <v>2429829000</v>
      </c>
      <c r="AO271" s="135">
        <v>185753000</v>
      </c>
      <c r="AP271" s="136">
        <v>0</v>
      </c>
      <c r="AQ271" s="136">
        <v>0</v>
      </c>
      <c r="AR271" s="135">
        <f>AN271+AP271-AQ271</f>
        <v>2429829000</v>
      </c>
      <c r="AS271" s="135">
        <v>211424000</v>
      </c>
      <c r="AT271" s="135"/>
      <c r="AU271" s="135"/>
      <c r="AV271" s="135"/>
      <c r="AW271" s="135"/>
      <c r="AX271" s="135"/>
      <c r="AY271" s="135"/>
      <c r="AZ271" s="135"/>
      <c r="BA271" s="135"/>
      <c r="BB271" s="135">
        <f>F271+J271+N271+R271+V271+Z271+AD271+AH271+AL271+AP271</f>
        <v>0</v>
      </c>
      <c r="BC271" s="135"/>
      <c r="BD271" s="135"/>
      <c r="BE271" s="135">
        <f>G271+K271+O271+S271+W271+AA271+AE271+AI271+AM271+AQ271</f>
        <v>0</v>
      </c>
      <c r="BF271" s="135">
        <f>E271+BB271-BE271</f>
        <v>2429829000</v>
      </c>
      <c r="BG271" s="137">
        <v>2556423000</v>
      </c>
      <c r="BH271" s="131">
        <f t="shared" si="292"/>
        <v>126594000</v>
      </c>
    </row>
    <row r="272" spans="1:62" ht="51.75" thickBot="1" x14ac:dyDescent="0.25">
      <c r="A272" s="18" t="s">
        <v>564</v>
      </c>
      <c r="B272" s="78" t="s">
        <v>565</v>
      </c>
      <c r="C272" s="26">
        <v>78</v>
      </c>
      <c r="D272" s="158" t="s">
        <v>563</v>
      </c>
      <c r="E272" s="133">
        <v>63873800</v>
      </c>
      <c r="F272" s="134">
        <v>0</v>
      </c>
      <c r="G272" s="135">
        <v>0</v>
      </c>
      <c r="H272" s="135">
        <v>63873800</v>
      </c>
      <c r="I272" s="135">
        <v>9660000</v>
      </c>
      <c r="J272" s="135">
        <v>0</v>
      </c>
      <c r="K272" s="135">
        <v>0</v>
      </c>
      <c r="L272" s="135">
        <f>H272+J272-K272</f>
        <v>63873800</v>
      </c>
      <c r="M272" s="135">
        <v>1075000</v>
      </c>
      <c r="N272" s="135">
        <v>0</v>
      </c>
      <c r="O272" s="135">
        <v>0</v>
      </c>
      <c r="P272" s="135">
        <v>63873800</v>
      </c>
      <c r="Q272" s="135">
        <v>3578000</v>
      </c>
      <c r="R272" s="136">
        <v>0</v>
      </c>
      <c r="S272" s="136">
        <v>0</v>
      </c>
      <c r="T272" s="135">
        <f>P272+R272-S272</f>
        <v>63873800</v>
      </c>
      <c r="U272" s="136">
        <v>5814000</v>
      </c>
      <c r="V272" s="136">
        <v>0</v>
      </c>
      <c r="W272" s="136">
        <v>0</v>
      </c>
      <c r="X272" s="135">
        <f>T272+V272-W272</f>
        <v>63873800</v>
      </c>
      <c r="Y272" s="135">
        <v>1268000</v>
      </c>
      <c r="Z272" s="135">
        <v>0</v>
      </c>
      <c r="AA272" s="135">
        <v>0</v>
      </c>
      <c r="AB272" s="135">
        <f>X272+Z272-AA272</f>
        <v>63873800</v>
      </c>
      <c r="AC272" s="135">
        <v>1315000</v>
      </c>
      <c r="AD272" s="135">
        <v>0</v>
      </c>
      <c r="AE272" s="135">
        <v>0</v>
      </c>
      <c r="AF272" s="135">
        <f>AB272+AD272-AE272</f>
        <v>63873800</v>
      </c>
      <c r="AG272" s="135">
        <v>6635000</v>
      </c>
      <c r="AH272" s="135">
        <v>0</v>
      </c>
      <c r="AI272" s="135">
        <v>0</v>
      </c>
      <c r="AJ272" s="135">
        <f>AF272+AH272-AI272</f>
        <v>63873800</v>
      </c>
      <c r="AK272" s="135">
        <v>2654000</v>
      </c>
      <c r="AL272" s="135">
        <v>0</v>
      </c>
      <c r="AM272" s="135">
        <v>0</v>
      </c>
      <c r="AN272" s="135">
        <f>AJ272+AL272-AM272</f>
        <v>63873800</v>
      </c>
      <c r="AO272" s="135">
        <v>3880000</v>
      </c>
      <c r="AP272" s="136">
        <v>0</v>
      </c>
      <c r="AQ272" s="136">
        <v>0</v>
      </c>
      <c r="AR272" s="135">
        <f>AN272+AP272-AQ272</f>
        <v>63873800</v>
      </c>
      <c r="AS272" s="135">
        <v>0</v>
      </c>
      <c r="AT272" s="135"/>
      <c r="AU272" s="135"/>
      <c r="AV272" s="135"/>
      <c r="AW272" s="135"/>
      <c r="AX272" s="135"/>
      <c r="AY272" s="135"/>
      <c r="AZ272" s="135"/>
      <c r="BA272" s="135"/>
      <c r="BB272" s="135">
        <f>F272+J272+N272+R272+V272+Z272+AD272+AH272+AL272+AP272</f>
        <v>0</v>
      </c>
      <c r="BC272" s="135"/>
      <c r="BD272" s="135"/>
      <c r="BE272" s="135">
        <f>G272+K272+O272+S272+W272+AA272+AE272+AI272+AM272+AQ272</f>
        <v>0</v>
      </c>
      <c r="BF272" s="135">
        <f>E272+BB272-BE272</f>
        <v>63873800</v>
      </c>
      <c r="BG272" s="137">
        <v>41032111</v>
      </c>
      <c r="BH272" s="131">
        <f t="shared" si="292"/>
        <v>-22841689</v>
      </c>
    </row>
    <row r="273" spans="1:62" s="3" customFormat="1" ht="15.75" thickBot="1" x14ac:dyDescent="0.3">
      <c r="A273" s="8" t="s">
        <v>566</v>
      </c>
      <c r="B273" s="77" t="s">
        <v>567</v>
      </c>
      <c r="C273" s="7"/>
      <c r="D273" s="159"/>
      <c r="E273" s="132">
        <f>E274+E275+E276+E282</f>
        <v>100000000</v>
      </c>
      <c r="F273" s="132">
        <f t="shared" ref="F273:BG273" si="346">F274+F275+F276+F282</f>
        <v>0</v>
      </c>
      <c r="G273" s="132">
        <f t="shared" si="346"/>
        <v>0</v>
      </c>
      <c r="H273" s="132">
        <f t="shared" si="346"/>
        <v>100000000</v>
      </c>
      <c r="I273" s="132">
        <f t="shared" si="346"/>
        <v>3500764.3</v>
      </c>
      <c r="J273" s="132">
        <f t="shared" si="346"/>
        <v>0</v>
      </c>
      <c r="K273" s="132">
        <f t="shared" si="346"/>
        <v>0</v>
      </c>
      <c r="L273" s="132">
        <f t="shared" si="346"/>
        <v>100000000</v>
      </c>
      <c r="M273" s="132">
        <f t="shared" si="346"/>
        <v>3139226.28</v>
      </c>
      <c r="N273" s="132">
        <f t="shared" si="346"/>
        <v>0</v>
      </c>
      <c r="O273" s="132">
        <f t="shared" si="346"/>
        <v>0</v>
      </c>
      <c r="P273" s="132">
        <f t="shared" si="346"/>
        <v>100000000</v>
      </c>
      <c r="Q273" s="132">
        <f t="shared" si="346"/>
        <v>2366442.34</v>
      </c>
      <c r="R273" s="132">
        <f t="shared" si="346"/>
        <v>0</v>
      </c>
      <c r="S273" s="132">
        <f t="shared" si="346"/>
        <v>0</v>
      </c>
      <c r="T273" s="132">
        <f t="shared" si="346"/>
        <v>100000000</v>
      </c>
      <c r="U273" s="132">
        <f t="shared" si="346"/>
        <v>5749878.79</v>
      </c>
      <c r="V273" s="132">
        <f t="shared" si="346"/>
        <v>0</v>
      </c>
      <c r="W273" s="132">
        <f t="shared" si="346"/>
        <v>0</v>
      </c>
      <c r="X273" s="132">
        <f t="shared" si="346"/>
        <v>100000000</v>
      </c>
      <c r="Y273" s="132">
        <f t="shared" si="346"/>
        <v>3258743.96</v>
      </c>
      <c r="Z273" s="132">
        <f t="shared" si="346"/>
        <v>0</v>
      </c>
      <c r="AA273" s="132">
        <f t="shared" si="346"/>
        <v>0</v>
      </c>
      <c r="AB273" s="132">
        <f t="shared" si="346"/>
        <v>100000000</v>
      </c>
      <c r="AC273" s="132">
        <f t="shared" si="346"/>
        <v>5295295.22</v>
      </c>
      <c r="AD273" s="132">
        <f t="shared" si="346"/>
        <v>0</v>
      </c>
      <c r="AE273" s="132">
        <f t="shared" si="346"/>
        <v>0</v>
      </c>
      <c r="AF273" s="132">
        <f t="shared" si="346"/>
        <v>100000000</v>
      </c>
      <c r="AG273" s="132">
        <f t="shared" si="346"/>
        <v>5463792.4199999999</v>
      </c>
      <c r="AH273" s="132">
        <f t="shared" si="346"/>
        <v>0</v>
      </c>
      <c r="AI273" s="132">
        <f t="shared" si="346"/>
        <v>0</v>
      </c>
      <c r="AJ273" s="132">
        <f t="shared" si="346"/>
        <v>100000000</v>
      </c>
      <c r="AK273" s="132">
        <f t="shared" si="346"/>
        <v>3906120.69</v>
      </c>
      <c r="AL273" s="132">
        <f t="shared" si="346"/>
        <v>0</v>
      </c>
      <c r="AM273" s="132">
        <f t="shared" si="346"/>
        <v>0</v>
      </c>
      <c r="AN273" s="132">
        <f t="shared" si="346"/>
        <v>100000000</v>
      </c>
      <c r="AO273" s="132">
        <f t="shared" si="346"/>
        <v>16745148.67</v>
      </c>
      <c r="AP273" s="132">
        <f t="shared" si="346"/>
        <v>0</v>
      </c>
      <c r="AQ273" s="132">
        <f t="shared" si="346"/>
        <v>0</v>
      </c>
      <c r="AR273" s="132">
        <f t="shared" si="346"/>
        <v>100000000</v>
      </c>
      <c r="AS273" s="132">
        <f t="shared" si="346"/>
        <v>5505445.04</v>
      </c>
      <c r="AT273" s="132">
        <f t="shared" si="346"/>
        <v>0</v>
      </c>
      <c r="AU273" s="132">
        <f t="shared" si="346"/>
        <v>0</v>
      </c>
      <c r="AV273" s="132">
        <f t="shared" si="346"/>
        <v>0</v>
      </c>
      <c r="AW273" s="132">
        <f t="shared" si="346"/>
        <v>0</v>
      </c>
      <c r="AX273" s="132">
        <f t="shared" si="346"/>
        <v>0</v>
      </c>
      <c r="AY273" s="132">
        <f t="shared" si="346"/>
        <v>0</v>
      </c>
      <c r="AZ273" s="132">
        <f t="shared" si="346"/>
        <v>0</v>
      </c>
      <c r="BA273" s="132">
        <f t="shared" si="346"/>
        <v>0</v>
      </c>
      <c r="BB273" s="132">
        <f t="shared" si="346"/>
        <v>0</v>
      </c>
      <c r="BC273" s="132"/>
      <c r="BD273" s="132"/>
      <c r="BE273" s="132">
        <f t="shared" si="346"/>
        <v>0</v>
      </c>
      <c r="BF273" s="129">
        <f t="shared" ref="BF273" si="347">+E273+BB273-BE273</f>
        <v>100000000</v>
      </c>
      <c r="BG273" s="138">
        <f t="shared" si="346"/>
        <v>120052348.26000001</v>
      </c>
      <c r="BH273" s="98">
        <f t="shared" si="292"/>
        <v>20052348.260000005</v>
      </c>
      <c r="BI273" s="5"/>
      <c r="BJ273" s="5"/>
    </row>
    <row r="274" spans="1:62" ht="15" thickBot="1" x14ac:dyDescent="0.25">
      <c r="A274" s="18" t="s">
        <v>568</v>
      </c>
      <c r="B274" s="78" t="s">
        <v>505</v>
      </c>
      <c r="C274" s="26">
        <v>52</v>
      </c>
      <c r="D274" s="158" t="s">
        <v>506</v>
      </c>
      <c r="E274" s="133">
        <v>0</v>
      </c>
      <c r="F274" s="134">
        <v>0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f>H274+J274-K274</f>
        <v>0</v>
      </c>
      <c r="M274" s="135">
        <v>0</v>
      </c>
      <c r="N274" s="135">
        <v>0</v>
      </c>
      <c r="O274" s="135">
        <v>0</v>
      </c>
      <c r="P274" s="135">
        <v>0</v>
      </c>
      <c r="Q274" s="135">
        <v>0</v>
      </c>
      <c r="R274" s="136">
        <v>0</v>
      </c>
      <c r="S274" s="136">
        <v>0</v>
      </c>
      <c r="T274" s="135">
        <f>P274+R274-S274</f>
        <v>0</v>
      </c>
      <c r="U274" s="136">
        <v>0</v>
      </c>
      <c r="V274" s="136">
        <v>0</v>
      </c>
      <c r="W274" s="136">
        <v>0</v>
      </c>
      <c r="X274" s="135">
        <f>T274+V274-W274</f>
        <v>0</v>
      </c>
      <c r="Y274" s="135">
        <v>0</v>
      </c>
      <c r="Z274" s="135">
        <v>0</v>
      </c>
      <c r="AA274" s="135">
        <v>0</v>
      </c>
      <c r="AB274" s="135">
        <f>X274+Z274-AA274</f>
        <v>0</v>
      </c>
      <c r="AC274" s="135">
        <v>0</v>
      </c>
      <c r="AD274" s="135">
        <v>0</v>
      </c>
      <c r="AE274" s="135">
        <v>0</v>
      </c>
      <c r="AF274" s="135">
        <f>AB274+AD274-AE274</f>
        <v>0</v>
      </c>
      <c r="AG274" s="135">
        <v>0</v>
      </c>
      <c r="AH274" s="135">
        <v>0</v>
      </c>
      <c r="AI274" s="135">
        <v>0</v>
      </c>
      <c r="AJ274" s="135">
        <f>AF274+AH274-AI274</f>
        <v>0</v>
      </c>
      <c r="AK274" s="135">
        <v>0</v>
      </c>
      <c r="AL274" s="135">
        <v>0</v>
      </c>
      <c r="AM274" s="135">
        <v>0</v>
      </c>
      <c r="AN274" s="135">
        <f>AJ274+AL274-AM274</f>
        <v>0</v>
      </c>
      <c r="AO274" s="135">
        <v>0</v>
      </c>
      <c r="AP274" s="136">
        <v>0</v>
      </c>
      <c r="AQ274" s="136">
        <v>0</v>
      </c>
      <c r="AR274" s="135">
        <f>AN274+AP274-AQ274</f>
        <v>0</v>
      </c>
      <c r="AS274" s="135">
        <v>0</v>
      </c>
      <c r="AT274" s="135"/>
      <c r="AU274" s="135"/>
      <c r="AV274" s="135"/>
      <c r="AW274" s="135"/>
      <c r="AX274" s="135"/>
      <c r="AY274" s="135"/>
      <c r="AZ274" s="135"/>
      <c r="BA274" s="135"/>
      <c r="BB274" s="135">
        <f>F274+J274+N274+R274+V274+Z274+AD274+AH274+AL274+AP274</f>
        <v>0</v>
      </c>
      <c r="BC274" s="135"/>
      <c r="BD274" s="135"/>
      <c r="BE274" s="135">
        <f>G274+K274+O274+S274+W274+AA274+AE274+AI274+AM274+AQ274</f>
        <v>0</v>
      </c>
      <c r="BF274" s="135">
        <f>E274+BB274-BE274</f>
        <v>0</v>
      </c>
      <c r="BG274" s="137">
        <f>I274+M274+Q274+U274+Y274+AC274+AG274+AK274+AO274+AS274</f>
        <v>0</v>
      </c>
      <c r="BH274" s="131">
        <f t="shared" si="292"/>
        <v>0</v>
      </c>
    </row>
    <row r="275" spans="1:62" ht="15" thickBot="1" x14ac:dyDescent="0.25">
      <c r="A275" s="18" t="s">
        <v>569</v>
      </c>
      <c r="B275" s="78" t="s">
        <v>531</v>
      </c>
      <c r="C275" s="26">
        <v>52</v>
      </c>
      <c r="D275" s="158" t="s">
        <v>506</v>
      </c>
      <c r="E275" s="133">
        <v>0</v>
      </c>
      <c r="F275" s="134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f>H275+J275-K275</f>
        <v>0</v>
      </c>
      <c r="M275" s="135">
        <v>0</v>
      </c>
      <c r="N275" s="135">
        <v>0</v>
      </c>
      <c r="O275" s="135">
        <v>0</v>
      </c>
      <c r="P275" s="135">
        <v>0</v>
      </c>
      <c r="Q275" s="135">
        <v>0</v>
      </c>
      <c r="R275" s="136">
        <v>0</v>
      </c>
      <c r="S275" s="136">
        <v>0</v>
      </c>
      <c r="T275" s="135">
        <f>P275+R275-S275</f>
        <v>0</v>
      </c>
      <c r="U275" s="136">
        <v>0</v>
      </c>
      <c r="V275" s="136">
        <v>0</v>
      </c>
      <c r="W275" s="136">
        <v>0</v>
      </c>
      <c r="X275" s="135">
        <f>T275+V275-W275</f>
        <v>0</v>
      </c>
      <c r="Y275" s="135">
        <v>0</v>
      </c>
      <c r="Z275" s="135">
        <v>0</v>
      </c>
      <c r="AA275" s="135">
        <v>0</v>
      </c>
      <c r="AB275" s="135">
        <f>X275+Z275-AA275</f>
        <v>0</v>
      </c>
      <c r="AC275" s="135">
        <v>0</v>
      </c>
      <c r="AD275" s="135">
        <v>0</v>
      </c>
      <c r="AE275" s="135">
        <v>0</v>
      </c>
      <c r="AF275" s="135">
        <f>AB275+AD275-AE275</f>
        <v>0</v>
      </c>
      <c r="AG275" s="135">
        <v>0</v>
      </c>
      <c r="AH275" s="135">
        <v>0</v>
      </c>
      <c r="AI275" s="135">
        <v>0</v>
      </c>
      <c r="AJ275" s="135">
        <f>AF275+AH275-AI275</f>
        <v>0</v>
      </c>
      <c r="AK275" s="135">
        <v>0</v>
      </c>
      <c r="AL275" s="135">
        <v>0</v>
      </c>
      <c r="AM275" s="135">
        <v>0</v>
      </c>
      <c r="AN275" s="135">
        <f>AJ275+AL275-AM275</f>
        <v>0</v>
      </c>
      <c r="AO275" s="135">
        <v>0</v>
      </c>
      <c r="AP275" s="136">
        <v>0</v>
      </c>
      <c r="AQ275" s="136">
        <v>0</v>
      </c>
      <c r="AR275" s="135">
        <f>AN275+AP275-AQ275</f>
        <v>0</v>
      </c>
      <c r="AS275" s="135">
        <v>0</v>
      </c>
      <c r="AT275" s="135"/>
      <c r="AU275" s="135"/>
      <c r="AV275" s="135"/>
      <c r="AW275" s="135"/>
      <c r="AX275" s="135"/>
      <c r="AY275" s="135"/>
      <c r="AZ275" s="135"/>
      <c r="BA275" s="135"/>
      <c r="BB275" s="135">
        <f>F275+J275+N275+R275+V275+Z275+AD275+AH275+AL275+AP275</f>
        <v>0</v>
      </c>
      <c r="BC275" s="135"/>
      <c r="BD275" s="135"/>
      <c r="BE275" s="135">
        <f>G275+K275+O275+S275+W275+AA275+AE275+AI275+AM275+AQ275</f>
        <v>0</v>
      </c>
      <c r="BF275" s="135">
        <f>E275+BB275-BE275</f>
        <v>0</v>
      </c>
      <c r="BG275" s="137">
        <f>I275+M275+Q275+U275+Y275+AC275+AG275+AK275+AO275+AS275</f>
        <v>0</v>
      </c>
      <c r="BH275" s="131">
        <f t="shared" si="292"/>
        <v>0</v>
      </c>
    </row>
    <row r="276" spans="1:62" s="3" customFormat="1" ht="15.75" thickBot="1" x14ac:dyDescent="0.3">
      <c r="A276" s="8" t="s">
        <v>570</v>
      </c>
      <c r="B276" s="77" t="s">
        <v>59</v>
      </c>
      <c r="C276" s="7"/>
      <c r="D276" s="159"/>
      <c r="E276" s="132">
        <f>SUM(E277:E281)</f>
        <v>100000000</v>
      </c>
      <c r="F276" s="132">
        <f t="shared" ref="F276:BG276" si="348">SUM(F277:F281)</f>
        <v>0</v>
      </c>
      <c r="G276" s="132">
        <f t="shared" si="348"/>
        <v>0</v>
      </c>
      <c r="H276" s="132">
        <f t="shared" si="348"/>
        <v>100000000</v>
      </c>
      <c r="I276" s="132">
        <f t="shared" si="348"/>
        <v>3500764.3</v>
      </c>
      <c r="J276" s="132">
        <f t="shared" si="348"/>
        <v>0</v>
      </c>
      <c r="K276" s="132">
        <f t="shared" si="348"/>
        <v>0</v>
      </c>
      <c r="L276" s="132">
        <f t="shared" si="348"/>
        <v>100000000</v>
      </c>
      <c r="M276" s="132">
        <f t="shared" si="348"/>
        <v>3139226.28</v>
      </c>
      <c r="N276" s="132">
        <f t="shared" si="348"/>
        <v>0</v>
      </c>
      <c r="O276" s="132">
        <f t="shared" si="348"/>
        <v>0</v>
      </c>
      <c r="P276" s="132">
        <f t="shared" si="348"/>
        <v>100000000</v>
      </c>
      <c r="Q276" s="132">
        <f t="shared" si="348"/>
        <v>2366442.34</v>
      </c>
      <c r="R276" s="132">
        <f t="shared" si="348"/>
        <v>0</v>
      </c>
      <c r="S276" s="132">
        <f t="shared" si="348"/>
        <v>0</v>
      </c>
      <c r="T276" s="132">
        <f t="shared" si="348"/>
        <v>100000000</v>
      </c>
      <c r="U276" s="132">
        <f t="shared" si="348"/>
        <v>5749878.79</v>
      </c>
      <c r="V276" s="132">
        <f t="shared" si="348"/>
        <v>0</v>
      </c>
      <c r="W276" s="132">
        <f t="shared" si="348"/>
        <v>0</v>
      </c>
      <c r="X276" s="132">
        <f t="shared" si="348"/>
        <v>100000000</v>
      </c>
      <c r="Y276" s="132">
        <f t="shared" si="348"/>
        <v>3258743.96</v>
      </c>
      <c r="Z276" s="132">
        <f t="shared" si="348"/>
        <v>0</v>
      </c>
      <c r="AA276" s="132">
        <f t="shared" si="348"/>
        <v>0</v>
      </c>
      <c r="AB276" s="132">
        <f t="shared" si="348"/>
        <v>100000000</v>
      </c>
      <c r="AC276" s="132">
        <f t="shared" si="348"/>
        <v>5295295.22</v>
      </c>
      <c r="AD276" s="132">
        <f t="shared" si="348"/>
        <v>0</v>
      </c>
      <c r="AE276" s="132">
        <f t="shared" si="348"/>
        <v>0</v>
      </c>
      <c r="AF276" s="132">
        <f t="shared" si="348"/>
        <v>100000000</v>
      </c>
      <c r="AG276" s="132">
        <f t="shared" si="348"/>
        <v>5463792.4199999999</v>
      </c>
      <c r="AH276" s="132">
        <f t="shared" si="348"/>
        <v>0</v>
      </c>
      <c r="AI276" s="132">
        <f t="shared" si="348"/>
        <v>0</v>
      </c>
      <c r="AJ276" s="132">
        <f t="shared" si="348"/>
        <v>100000000</v>
      </c>
      <c r="AK276" s="132">
        <f t="shared" si="348"/>
        <v>3906120.69</v>
      </c>
      <c r="AL276" s="132">
        <f t="shared" si="348"/>
        <v>0</v>
      </c>
      <c r="AM276" s="132">
        <f t="shared" si="348"/>
        <v>0</v>
      </c>
      <c r="AN276" s="132">
        <f t="shared" si="348"/>
        <v>100000000</v>
      </c>
      <c r="AO276" s="132">
        <f t="shared" si="348"/>
        <v>16745148.67</v>
      </c>
      <c r="AP276" s="132">
        <f t="shared" si="348"/>
        <v>0</v>
      </c>
      <c r="AQ276" s="132">
        <f t="shared" si="348"/>
        <v>0</v>
      </c>
      <c r="AR276" s="132">
        <f t="shared" si="348"/>
        <v>100000000</v>
      </c>
      <c r="AS276" s="132">
        <f t="shared" si="348"/>
        <v>5505445.04</v>
      </c>
      <c r="AT276" s="132">
        <f t="shared" si="348"/>
        <v>0</v>
      </c>
      <c r="AU276" s="132">
        <f t="shared" si="348"/>
        <v>0</v>
      </c>
      <c r="AV276" s="132">
        <f t="shared" si="348"/>
        <v>0</v>
      </c>
      <c r="AW276" s="132">
        <f t="shared" si="348"/>
        <v>0</v>
      </c>
      <c r="AX276" s="132">
        <f t="shared" si="348"/>
        <v>0</v>
      </c>
      <c r="AY276" s="132">
        <f t="shared" si="348"/>
        <v>0</v>
      </c>
      <c r="AZ276" s="132">
        <f t="shared" si="348"/>
        <v>0</v>
      </c>
      <c r="BA276" s="132">
        <f t="shared" si="348"/>
        <v>0</v>
      </c>
      <c r="BB276" s="132">
        <f t="shared" si="348"/>
        <v>0</v>
      </c>
      <c r="BC276" s="132"/>
      <c r="BD276" s="132"/>
      <c r="BE276" s="132">
        <f t="shared" si="348"/>
        <v>0</v>
      </c>
      <c r="BF276" s="129">
        <f t="shared" ref="BF276" si="349">+E276+BB276-BE276</f>
        <v>100000000</v>
      </c>
      <c r="BG276" s="138">
        <f t="shared" si="348"/>
        <v>120052348.26000001</v>
      </c>
      <c r="BH276" s="98">
        <f t="shared" si="292"/>
        <v>20052348.260000005</v>
      </c>
      <c r="BI276" s="5"/>
      <c r="BJ276" s="5"/>
    </row>
    <row r="277" spans="1:62" ht="15" thickBot="1" x14ac:dyDescent="0.25">
      <c r="A277" s="18" t="s">
        <v>571</v>
      </c>
      <c r="B277" s="78" t="s">
        <v>511</v>
      </c>
      <c r="C277" s="26">
        <v>54</v>
      </c>
      <c r="D277" s="158" t="s">
        <v>512</v>
      </c>
      <c r="E277" s="133">
        <v>0</v>
      </c>
      <c r="F277" s="134">
        <v>0</v>
      </c>
      <c r="G277" s="135">
        <v>0</v>
      </c>
      <c r="H277" s="135">
        <v>0</v>
      </c>
      <c r="I277" s="135">
        <v>0</v>
      </c>
      <c r="J277" s="135">
        <v>0</v>
      </c>
      <c r="K277" s="135">
        <v>0</v>
      </c>
      <c r="L277" s="135">
        <f>H277+J277-K277</f>
        <v>0</v>
      </c>
      <c r="M277" s="135">
        <v>0</v>
      </c>
      <c r="N277" s="135">
        <v>0</v>
      </c>
      <c r="O277" s="135">
        <v>0</v>
      </c>
      <c r="P277" s="135">
        <v>0</v>
      </c>
      <c r="Q277" s="135">
        <v>0</v>
      </c>
      <c r="R277" s="136">
        <v>0</v>
      </c>
      <c r="S277" s="136">
        <v>0</v>
      </c>
      <c r="T277" s="135">
        <f>P277+R277-S277</f>
        <v>0</v>
      </c>
      <c r="U277" s="136">
        <v>0</v>
      </c>
      <c r="V277" s="136">
        <v>0</v>
      </c>
      <c r="W277" s="136">
        <v>0</v>
      </c>
      <c r="X277" s="135">
        <f>T277+V277-W277</f>
        <v>0</v>
      </c>
      <c r="Y277" s="135">
        <v>0</v>
      </c>
      <c r="Z277" s="135">
        <v>0</v>
      </c>
      <c r="AA277" s="135">
        <v>0</v>
      </c>
      <c r="AB277" s="135">
        <f>X277+Z277-AA277</f>
        <v>0</v>
      </c>
      <c r="AC277" s="135">
        <v>0</v>
      </c>
      <c r="AD277" s="135">
        <v>0</v>
      </c>
      <c r="AE277" s="135">
        <v>0</v>
      </c>
      <c r="AF277" s="135">
        <f>AB277+AD277-AE277</f>
        <v>0</v>
      </c>
      <c r="AG277" s="135">
        <v>0</v>
      </c>
      <c r="AH277" s="135">
        <v>0</v>
      </c>
      <c r="AI277" s="135">
        <v>0</v>
      </c>
      <c r="AJ277" s="135">
        <f>AF277+AH277-AI277</f>
        <v>0</v>
      </c>
      <c r="AK277" s="135">
        <v>0</v>
      </c>
      <c r="AL277" s="135">
        <v>0</v>
      </c>
      <c r="AM277" s="135">
        <v>0</v>
      </c>
      <c r="AN277" s="135">
        <f>AJ277+AL277-AM277</f>
        <v>0</v>
      </c>
      <c r="AO277" s="135">
        <v>0</v>
      </c>
      <c r="AP277" s="136">
        <v>0</v>
      </c>
      <c r="AQ277" s="136">
        <v>0</v>
      </c>
      <c r="AR277" s="135">
        <f>AN277+AP277-AQ277</f>
        <v>0</v>
      </c>
      <c r="AS277" s="135">
        <v>0</v>
      </c>
      <c r="AT277" s="135"/>
      <c r="AU277" s="135"/>
      <c r="AV277" s="135"/>
      <c r="AW277" s="135"/>
      <c r="AX277" s="135"/>
      <c r="AY277" s="135"/>
      <c r="AZ277" s="135"/>
      <c r="BA277" s="135"/>
      <c r="BB277" s="135">
        <f>F277+J277+N277+R277+V277+Z277+AD277+AH277+AL277+AP277</f>
        <v>0</v>
      </c>
      <c r="BC277" s="135"/>
      <c r="BD277" s="135"/>
      <c r="BE277" s="135">
        <f>G277+K277+O277+S277+W277+AA277+AE277+AI277+AM277+AQ277</f>
        <v>0</v>
      </c>
      <c r="BF277" s="135">
        <f>E277+BB277-BE277</f>
        <v>0</v>
      </c>
      <c r="BG277" s="137">
        <f>I277+M277+Q277+U277+Y277+AC277+AG277+AK277+AO277+AS277</f>
        <v>0</v>
      </c>
      <c r="BH277" s="131">
        <f t="shared" si="292"/>
        <v>0</v>
      </c>
    </row>
    <row r="278" spans="1:62" ht="15" thickBot="1" x14ac:dyDescent="0.25">
      <c r="A278" s="18" t="s">
        <v>572</v>
      </c>
      <c r="B278" s="78" t="s">
        <v>535</v>
      </c>
      <c r="C278" s="26">
        <v>54</v>
      </c>
      <c r="D278" s="158" t="s">
        <v>512</v>
      </c>
      <c r="E278" s="133">
        <v>0</v>
      </c>
      <c r="F278" s="134">
        <v>0</v>
      </c>
      <c r="G278" s="135">
        <v>0</v>
      </c>
      <c r="H278" s="135">
        <v>0</v>
      </c>
      <c r="I278" s="135">
        <v>0</v>
      </c>
      <c r="J278" s="135">
        <v>0</v>
      </c>
      <c r="K278" s="135">
        <v>0</v>
      </c>
      <c r="L278" s="135">
        <f>H278+J278-K278</f>
        <v>0</v>
      </c>
      <c r="M278" s="135">
        <v>0</v>
      </c>
      <c r="N278" s="135">
        <v>0</v>
      </c>
      <c r="O278" s="135">
        <v>0</v>
      </c>
      <c r="P278" s="135">
        <v>0</v>
      </c>
      <c r="Q278" s="135">
        <v>0</v>
      </c>
      <c r="R278" s="136">
        <v>0</v>
      </c>
      <c r="S278" s="136">
        <v>0</v>
      </c>
      <c r="T278" s="135">
        <f>P278+R278-S278</f>
        <v>0</v>
      </c>
      <c r="U278" s="136">
        <v>0</v>
      </c>
      <c r="V278" s="136">
        <v>0</v>
      </c>
      <c r="W278" s="136">
        <v>0</v>
      </c>
      <c r="X278" s="135">
        <f>T278+V278-W278</f>
        <v>0</v>
      </c>
      <c r="Y278" s="135">
        <v>0</v>
      </c>
      <c r="Z278" s="135">
        <v>0</v>
      </c>
      <c r="AA278" s="135">
        <v>0</v>
      </c>
      <c r="AB278" s="135">
        <f>X278+Z278-AA278</f>
        <v>0</v>
      </c>
      <c r="AC278" s="135">
        <v>0</v>
      </c>
      <c r="AD278" s="135">
        <v>0</v>
      </c>
      <c r="AE278" s="135">
        <v>0</v>
      </c>
      <c r="AF278" s="135">
        <f>AB278+AD278-AE278</f>
        <v>0</v>
      </c>
      <c r="AG278" s="135">
        <v>0</v>
      </c>
      <c r="AH278" s="135">
        <v>0</v>
      </c>
      <c r="AI278" s="135">
        <v>0</v>
      </c>
      <c r="AJ278" s="135">
        <f>AF278+AH278-AI278</f>
        <v>0</v>
      </c>
      <c r="AK278" s="135">
        <v>0</v>
      </c>
      <c r="AL278" s="135">
        <v>0</v>
      </c>
      <c r="AM278" s="135">
        <v>0</v>
      </c>
      <c r="AN278" s="135">
        <f>AJ278+AL278-AM278</f>
        <v>0</v>
      </c>
      <c r="AO278" s="135">
        <v>0</v>
      </c>
      <c r="AP278" s="136">
        <v>0</v>
      </c>
      <c r="AQ278" s="136">
        <v>0</v>
      </c>
      <c r="AR278" s="135">
        <f>AN278+AP278-AQ278</f>
        <v>0</v>
      </c>
      <c r="AS278" s="135">
        <v>0</v>
      </c>
      <c r="AT278" s="135"/>
      <c r="AU278" s="135"/>
      <c r="AV278" s="135"/>
      <c r="AW278" s="135"/>
      <c r="AX278" s="135"/>
      <c r="AY278" s="135"/>
      <c r="AZ278" s="135"/>
      <c r="BA278" s="135"/>
      <c r="BB278" s="135">
        <f>F278+J278+N278+R278+V278+Z278+AD278+AH278+AL278+AP278</f>
        <v>0</v>
      </c>
      <c r="BC278" s="135"/>
      <c r="BD278" s="135"/>
      <c r="BE278" s="135">
        <f>G278+K278+O278+S278+W278+AA278+AE278+AI278+AM278+AQ278</f>
        <v>0</v>
      </c>
      <c r="BF278" s="135">
        <f>E278+BB278-BE278</f>
        <v>0</v>
      </c>
      <c r="BG278" s="137">
        <f>I278+M278+Q278+U278+Y278+AC278+AG278+AK278+AO278+AS278</f>
        <v>0</v>
      </c>
      <c r="BH278" s="131">
        <f t="shared" ref="BH278:BH341" si="350">+BG278-BF278</f>
        <v>0</v>
      </c>
    </row>
    <row r="279" spans="1:62" ht="15" thickBot="1" x14ac:dyDescent="0.25">
      <c r="A279" s="18" t="s">
        <v>573</v>
      </c>
      <c r="B279" s="78" t="s">
        <v>516</v>
      </c>
      <c r="C279" s="26">
        <v>54</v>
      </c>
      <c r="D279" s="158" t="s">
        <v>512</v>
      </c>
      <c r="E279" s="133">
        <v>0</v>
      </c>
      <c r="F279" s="134">
        <v>0</v>
      </c>
      <c r="G279" s="135">
        <v>0</v>
      </c>
      <c r="H279" s="135">
        <v>0</v>
      </c>
      <c r="I279" s="135">
        <v>0</v>
      </c>
      <c r="J279" s="135">
        <v>0</v>
      </c>
      <c r="K279" s="135">
        <v>0</v>
      </c>
      <c r="L279" s="135">
        <f>H279+J279-K279</f>
        <v>0</v>
      </c>
      <c r="M279" s="135">
        <v>0</v>
      </c>
      <c r="N279" s="135">
        <v>0</v>
      </c>
      <c r="O279" s="135">
        <v>0</v>
      </c>
      <c r="P279" s="135">
        <v>0</v>
      </c>
      <c r="Q279" s="135">
        <v>0</v>
      </c>
      <c r="R279" s="136">
        <v>0</v>
      </c>
      <c r="S279" s="136">
        <v>0</v>
      </c>
      <c r="T279" s="135">
        <f>P279+R279-S279</f>
        <v>0</v>
      </c>
      <c r="U279" s="136">
        <v>0</v>
      </c>
      <c r="V279" s="136">
        <v>0</v>
      </c>
      <c r="W279" s="136">
        <v>0</v>
      </c>
      <c r="X279" s="135">
        <f>T279+V279-W279</f>
        <v>0</v>
      </c>
      <c r="Y279" s="135">
        <v>0</v>
      </c>
      <c r="Z279" s="135">
        <v>0</v>
      </c>
      <c r="AA279" s="135">
        <v>0</v>
      </c>
      <c r="AB279" s="135">
        <f>X279+Z279-AA279</f>
        <v>0</v>
      </c>
      <c r="AC279" s="135">
        <v>0</v>
      </c>
      <c r="AD279" s="135">
        <v>0</v>
      </c>
      <c r="AE279" s="135">
        <v>0</v>
      </c>
      <c r="AF279" s="135">
        <f>AB279+AD279-AE279</f>
        <v>0</v>
      </c>
      <c r="AG279" s="135">
        <v>0</v>
      </c>
      <c r="AH279" s="135">
        <v>0</v>
      </c>
      <c r="AI279" s="135">
        <v>0</v>
      </c>
      <c r="AJ279" s="135">
        <f>AF279+AH279-AI279</f>
        <v>0</v>
      </c>
      <c r="AK279" s="135">
        <v>0</v>
      </c>
      <c r="AL279" s="135">
        <v>0</v>
      </c>
      <c r="AM279" s="135">
        <v>0</v>
      </c>
      <c r="AN279" s="135">
        <f>AJ279+AL279-AM279</f>
        <v>0</v>
      </c>
      <c r="AO279" s="135">
        <v>0</v>
      </c>
      <c r="AP279" s="136">
        <v>0</v>
      </c>
      <c r="AQ279" s="136">
        <v>0</v>
      </c>
      <c r="AR279" s="135">
        <f>AN279+AP279-AQ279</f>
        <v>0</v>
      </c>
      <c r="AS279" s="135">
        <v>0</v>
      </c>
      <c r="AT279" s="135"/>
      <c r="AU279" s="135"/>
      <c r="AV279" s="135"/>
      <c r="AW279" s="135"/>
      <c r="AX279" s="135"/>
      <c r="AY279" s="135"/>
      <c r="AZ279" s="135"/>
      <c r="BA279" s="135"/>
      <c r="BB279" s="135">
        <f>F279+J279+N279+R279+V279+Z279+AD279+AH279+AL279+AP279</f>
        <v>0</v>
      </c>
      <c r="BC279" s="135"/>
      <c r="BD279" s="135"/>
      <c r="BE279" s="135">
        <f>G279+K279+O279+S279+W279+AA279+AE279+AI279+AM279+AQ279</f>
        <v>0</v>
      </c>
      <c r="BF279" s="135">
        <f>E279+BB279-BE279</f>
        <v>0</v>
      </c>
      <c r="BG279" s="137">
        <f>I279+M279+Q279+U279+Y279+AC279+AG279+AK279+AO279+AS279</f>
        <v>0</v>
      </c>
      <c r="BH279" s="131">
        <f t="shared" si="350"/>
        <v>0</v>
      </c>
    </row>
    <row r="280" spans="1:62" ht="15" thickBot="1" x14ac:dyDescent="0.25">
      <c r="A280" s="18" t="s">
        <v>574</v>
      </c>
      <c r="B280" s="78" t="s">
        <v>538</v>
      </c>
      <c r="C280" s="26">
        <v>54</v>
      </c>
      <c r="D280" s="158" t="s">
        <v>512</v>
      </c>
      <c r="E280" s="133">
        <v>100000000</v>
      </c>
      <c r="F280" s="134">
        <v>0</v>
      </c>
      <c r="G280" s="135">
        <v>0</v>
      </c>
      <c r="H280" s="135">
        <v>100000000</v>
      </c>
      <c r="I280" s="135">
        <v>3500764.3</v>
      </c>
      <c r="J280" s="135">
        <v>0</v>
      </c>
      <c r="K280" s="135">
        <v>0</v>
      </c>
      <c r="L280" s="135">
        <f>H280+J280-K280</f>
        <v>100000000</v>
      </c>
      <c r="M280" s="135">
        <v>3139226.28</v>
      </c>
      <c r="N280" s="135">
        <v>0</v>
      </c>
      <c r="O280" s="135">
        <v>0</v>
      </c>
      <c r="P280" s="135">
        <v>100000000</v>
      </c>
      <c r="Q280" s="135">
        <v>2366442.34</v>
      </c>
      <c r="R280" s="136">
        <v>0</v>
      </c>
      <c r="S280" s="136">
        <v>0</v>
      </c>
      <c r="T280" s="135">
        <f>P280+R280-S280</f>
        <v>100000000</v>
      </c>
      <c r="U280" s="136">
        <v>5749878.79</v>
      </c>
      <c r="V280" s="136">
        <v>0</v>
      </c>
      <c r="W280" s="136">
        <v>0</v>
      </c>
      <c r="X280" s="135">
        <f>T280+V280-W280</f>
        <v>100000000</v>
      </c>
      <c r="Y280" s="135">
        <v>3258743.96</v>
      </c>
      <c r="Z280" s="135">
        <v>0</v>
      </c>
      <c r="AA280" s="135">
        <v>0</v>
      </c>
      <c r="AB280" s="135">
        <f>X280+Z280-AA280</f>
        <v>100000000</v>
      </c>
      <c r="AC280" s="135">
        <v>5295295.22</v>
      </c>
      <c r="AD280" s="135">
        <v>0</v>
      </c>
      <c r="AE280" s="135">
        <v>0</v>
      </c>
      <c r="AF280" s="135">
        <f>AB280+AD280-AE280</f>
        <v>100000000</v>
      </c>
      <c r="AG280" s="135">
        <v>5463792.4199999999</v>
      </c>
      <c r="AH280" s="135">
        <v>0</v>
      </c>
      <c r="AI280" s="135">
        <v>0</v>
      </c>
      <c r="AJ280" s="135">
        <f>AF280+AH280-AI280</f>
        <v>100000000</v>
      </c>
      <c r="AK280" s="135">
        <v>3906120.69</v>
      </c>
      <c r="AL280" s="135">
        <v>0</v>
      </c>
      <c r="AM280" s="135">
        <v>0</v>
      </c>
      <c r="AN280" s="135">
        <f>AJ280+AL280-AM280</f>
        <v>100000000</v>
      </c>
      <c r="AO280" s="135">
        <v>16745148.67</v>
      </c>
      <c r="AP280" s="136">
        <v>0</v>
      </c>
      <c r="AQ280" s="136">
        <v>0</v>
      </c>
      <c r="AR280" s="135">
        <f>AN280+AP280-AQ280</f>
        <v>100000000</v>
      </c>
      <c r="AS280" s="135">
        <v>5505445.04</v>
      </c>
      <c r="AT280" s="135"/>
      <c r="AU280" s="135"/>
      <c r="AV280" s="135"/>
      <c r="AW280" s="135"/>
      <c r="AX280" s="135"/>
      <c r="AY280" s="135"/>
      <c r="AZ280" s="135"/>
      <c r="BA280" s="135"/>
      <c r="BB280" s="135">
        <f>F280+J280+N280+R280+V280+Z280+AD280+AH280+AL280+AP280</f>
        <v>0</v>
      </c>
      <c r="BC280" s="135"/>
      <c r="BD280" s="135"/>
      <c r="BE280" s="135">
        <f>G280+K280+O280+S280+W280+AA280+AE280+AI280+AM280+AQ280</f>
        <v>0</v>
      </c>
      <c r="BF280" s="135">
        <f>E280+BB280-BE280</f>
        <v>100000000</v>
      </c>
      <c r="BG280" s="137">
        <v>120052348.26000001</v>
      </c>
      <c r="BH280" s="131">
        <f t="shared" si="350"/>
        <v>20052348.260000005</v>
      </c>
    </row>
    <row r="281" spans="1:62" ht="15" thickBot="1" x14ac:dyDescent="0.25">
      <c r="A281" s="18" t="s">
        <v>575</v>
      </c>
      <c r="B281" s="78" t="s">
        <v>540</v>
      </c>
      <c r="C281" s="26">
        <v>54</v>
      </c>
      <c r="D281" s="158" t="s">
        <v>512</v>
      </c>
      <c r="E281" s="133">
        <v>0</v>
      </c>
      <c r="F281" s="134">
        <v>0</v>
      </c>
      <c r="G281" s="135">
        <v>0</v>
      </c>
      <c r="H281" s="135">
        <v>0</v>
      </c>
      <c r="I281" s="135">
        <v>0</v>
      </c>
      <c r="J281" s="135">
        <v>0</v>
      </c>
      <c r="K281" s="135">
        <v>0</v>
      </c>
      <c r="L281" s="135">
        <f>H281+J281-K281</f>
        <v>0</v>
      </c>
      <c r="M281" s="135">
        <v>0</v>
      </c>
      <c r="N281" s="135">
        <v>0</v>
      </c>
      <c r="O281" s="135">
        <v>0</v>
      </c>
      <c r="P281" s="135">
        <v>0</v>
      </c>
      <c r="Q281" s="135">
        <v>0</v>
      </c>
      <c r="R281" s="136">
        <v>0</v>
      </c>
      <c r="S281" s="136">
        <v>0</v>
      </c>
      <c r="T281" s="135">
        <f>P281+R281-S281</f>
        <v>0</v>
      </c>
      <c r="U281" s="136">
        <v>0</v>
      </c>
      <c r="V281" s="136">
        <v>0</v>
      </c>
      <c r="W281" s="136">
        <v>0</v>
      </c>
      <c r="X281" s="135">
        <f>T281+V281-W281</f>
        <v>0</v>
      </c>
      <c r="Y281" s="135">
        <v>0</v>
      </c>
      <c r="Z281" s="135">
        <v>0</v>
      </c>
      <c r="AA281" s="135">
        <v>0</v>
      </c>
      <c r="AB281" s="135">
        <f>X281+Z281-AA281</f>
        <v>0</v>
      </c>
      <c r="AC281" s="135">
        <v>0</v>
      </c>
      <c r="AD281" s="135">
        <v>0</v>
      </c>
      <c r="AE281" s="135">
        <v>0</v>
      </c>
      <c r="AF281" s="135">
        <f>AB281+AD281-AE281</f>
        <v>0</v>
      </c>
      <c r="AG281" s="135">
        <v>0</v>
      </c>
      <c r="AH281" s="135">
        <v>0</v>
      </c>
      <c r="AI281" s="135">
        <v>0</v>
      </c>
      <c r="AJ281" s="135">
        <f>AF281+AH281-AI281</f>
        <v>0</v>
      </c>
      <c r="AK281" s="135">
        <v>0</v>
      </c>
      <c r="AL281" s="135">
        <v>0</v>
      </c>
      <c r="AM281" s="135">
        <v>0</v>
      </c>
      <c r="AN281" s="135">
        <f>AJ281+AL281-AM281</f>
        <v>0</v>
      </c>
      <c r="AO281" s="135">
        <v>0</v>
      </c>
      <c r="AP281" s="136">
        <v>0</v>
      </c>
      <c r="AQ281" s="136">
        <v>0</v>
      </c>
      <c r="AR281" s="135">
        <f>AN281+AP281-AQ281</f>
        <v>0</v>
      </c>
      <c r="AS281" s="135">
        <v>0</v>
      </c>
      <c r="AT281" s="135"/>
      <c r="AU281" s="135"/>
      <c r="AV281" s="135"/>
      <c r="AW281" s="135"/>
      <c r="AX281" s="135"/>
      <c r="AY281" s="135"/>
      <c r="AZ281" s="135"/>
      <c r="BA281" s="135"/>
      <c r="BB281" s="135">
        <f>F281+J281+N281+R281+V281+Z281+AD281+AH281+AL281+AP281</f>
        <v>0</v>
      </c>
      <c r="BC281" s="135"/>
      <c r="BD281" s="135"/>
      <c r="BE281" s="135">
        <f>G281+K281+O281+S281+W281+AA281+AE281+AI281+AM281+AQ281</f>
        <v>0</v>
      </c>
      <c r="BF281" s="135">
        <f>E281+BB281-BE281</f>
        <v>0</v>
      </c>
      <c r="BG281" s="137">
        <f>I281+M281+Q281+U281+Y281+AC281+AG281+AK281+AO281+AS281</f>
        <v>0</v>
      </c>
      <c r="BH281" s="131">
        <f t="shared" si="350"/>
        <v>0</v>
      </c>
    </row>
    <row r="282" spans="1:62" s="3" customFormat="1" ht="15.75" thickBot="1" x14ac:dyDescent="0.3">
      <c r="A282" s="8" t="s">
        <v>576</v>
      </c>
      <c r="B282" s="77" t="s">
        <v>522</v>
      </c>
      <c r="C282" s="7"/>
      <c r="D282" s="159"/>
      <c r="E282" s="132">
        <f>E283+E284</f>
        <v>0</v>
      </c>
      <c r="F282" s="132">
        <f t="shared" ref="F282:BG282" si="351">F283+F284</f>
        <v>0</v>
      </c>
      <c r="G282" s="132">
        <f t="shared" si="351"/>
        <v>0</v>
      </c>
      <c r="H282" s="132">
        <f t="shared" si="351"/>
        <v>0</v>
      </c>
      <c r="I282" s="132">
        <f t="shared" si="351"/>
        <v>0</v>
      </c>
      <c r="J282" s="132">
        <f t="shared" si="351"/>
        <v>0</v>
      </c>
      <c r="K282" s="132">
        <f t="shared" si="351"/>
        <v>0</v>
      </c>
      <c r="L282" s="132">
        <f t="shared" si="351"/>
        <v>0</v>
      </c>
      <c r="M282" s="132">
        <f t="shared" si="351"/>
        <v>0</v>
      </c>
      <c r="N282" s="132">
        <f t="shared" si="351"/>
        <v>0</v>
      </c>
      <c r="O282" s="132">
        <f t="shared" si="351"/>
        <v>0</v>
      </c>
      <c r="P282" s="132">
        <f t="shared" si="351"/>
        <v>0</v>
      </c>
      <c r="Q282" s="132">
        <f t="shared" si="351"/>
        <v>0</v>
      </c>
      <c r="R282" s="132">
        <f t="shared" si="351"/>
        <v>0</v>
      </c>
      <c r="S282" s="132">
        <f t="shared" si="351"/>
        <v>0</v>
      </c>
      <c r="T282" s="132">
        <f t="shared" si="351"/>
        <v>0</v>
      </c>
      <c r="U282" s="132">
        <f t="shared" si="351"/>
        <v>0</v>
      </c>
      <c r="V282" s="132">
        <f t="shared" si="351"/>
        <v>0</v>
      </c>
      <c r="W282" s="132">
        <f t="shared" si="351"/>
        <v>0</v>
      </c>
      <c r="X282" s="132">
        <f t="shared" si="351"/>
        <v>0</v>
      </c>
      <c r="Y282" s="132">
        <f t="shared" si="351"/>
        <v>0</v>
      </c>
      <c r="Z282" s="132">
        <f t="shared" si="351"/>
        <v>0</v>
      </c>
      <c r="AA282" s="132">
        <f t="shared" si="351"/>
        <v>0</v>
      </c>
      <c r="AB282" s="132">
        <f t="shared" si="351"/>
        <v>0</v>
      </c>
      <c r="AC282" s="132">
        <f t="shared" si="351"/>
        <v>0</v>
      </c>
      <c r="AD282" s="132">
        <f t="shared" si="351"/>
        <v>0</v>
      </c>
      <c r="AE282" s="132">
        <f t="shared" si="351"/>
        <v>0</v>
      </c>
      <c r="AF282" s="132">
        <f t="shared" si="351"/>
        <v>0</v>
      </c>
      <c r="AG282" s="132">
        <f t="shared" si="351"/>
        <v>0</v>
      </c>
      <c r="AH282" s="132">
        <f t="shared" si="351"/>
        <v>0</v>
      </c>
      <c r="AI282" s="132">
        <f t="shared" si="351"/>
        <v>0</v>
      </c>
      <c r="AJ282" s="132">
        <f t="shared" si="351"/>
        <v>0</v>
      </c>
      <c r="AK282" s="132">
        <f t="shared" si="351"/>
        <v>0</v>
      </c>
      <c r="AL282" s="132">
        <f t="shared" si="351"/>
        <v>0</v>
      </c>
      <c r="AM282" s="132">
        <f t="shared" si="351"/>
        <v>0</v>
      </c>
      <c r="AN282" s="132">
        <f t="shared" si="351"/>
        <v>0</v>
      </c>
      <c r="AO282" s="132">
        <f t="shared" si="351"/>
        <v>0</v>
      </c>
      <c r="AP282" s="132">
        <f t="shared" si="351"/>
        <v>0</v>
      </c>
      <c r="AQ282" s="132">
        <f t="shared" si="351"/>
        <v>0</v>
      </c>
      <c r="AR282" s="132">
        <f t="shared" si="351"/>
        <v>0</v>
      </c>
      <c r="AS282" s="132">
        <f t="shared" si="351"/>
        <v>0</v>
      </c>
      <c r="AT282" s="132">
        <f t="shared" si="351"/>
        <v>0</v>
      </c>
      <c r="AU282" s="132">
        <f t="shared" si="351"/>
        <v>0</v>
      </c>
      <c r="AV282" s="132">
        <f t="shared" si="351"/>
        <v>0</v>
      </c>
      <c r="AW282" s="132">
        <f t="shared" si="351"/>
        <v>0</v>
      </c>
      <c r="AX282" s="132">
        <f t="shared" si="351"/>
        <v>0</v>
      </c>
      <c r="AY282" s="132">
        <f t="shared" si="351"/>
        <v>0</v>
      </c>
      <c r="AZ282" s="132">
        <f t="shared" si="351"/>
        <v>0</v>
      </c>
      <c r="BA282" s="132">
        <f t="shared" si="351"/>
        <v>0</v>
      </c>
      <c r="BB282" s="132">
        <f t="shared" si="351"/>
        <v>0</v>
      </c>
      <c r="BC282" s="132"/>
      <c r="BD282" s="132"/>
      <c r="BE282" s="132">
        <f t="shared" si="351"/>
        <v>0</v>
      </c>
      <c r="BF282" s="132">
        <f t="shared" si="351"/>
        <v>0</v>
      </c>
      <c r="BG282" s="138">
        <f t="shared" si="351"/>
        <v>0</v>
      </c>
      <c r="BH282" s="131">
        <f t="shared" si="350"/>
        <v>0</v>
      </c>
      <c r="BI282" s="5"/>
      <c r="BJ282" s="5"/>
    </row>
    <row r="283" spans="1:62" ht="15" thickBot="1" x14ac:dyDescent="0.25">
      <c r="A283" s="18" t="s">
        <v>577</v>
      </c>
      <c r="B283" s="78" t="s">
        <v>524</v>
      </c>
      <c r="C283" s="26">
        <v>53</v>
      </c>
      <c r="D283" s="158" t="s">
        <v>522</v>
      </c>
      <c r="E283" s="133">
        <v>0</v>
      </c>
      <c r="F283" s="134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f>H283+J283-K283</f>
        <v>0</v>
      </c>
      <c r="M283" s="135">
        <v>0</v>
      </c>
      <c r="N283" s="135">
        <v>0</v>
      </c>
      <c r="O283" s="135">
        <v>0</v>
      </c>
      <c r="P283" s="135">
        <v>0</v>
      </c>
      <c r="Q283" s="135">
        <v>0</v>
      </c>
      <c r="R283" s="136">
        <v>0</v>
      </c>
      <c r="S283" s="136">
        <v>0</v>
      </c>
      <c r="T283" s="135">
        <f>P283+R283-S283</f>
        <v>0</v>
      </c>
      <c r="U283" s="136">
        <v>0</v>
      </c>
      <c r="V283" s="136">
        <v>0</v>
      </c>
      <c r="W283" s="136">
        <v>0</v>
      </c>
      <c r="X283" s="135">
        <f>T283+V283-W283</f>
        <v>0</v>
      </c>
      <c r="Y283" s="135">
        <v>0</v>
      </c>
      <c r="Z283" s="135">
        <v>0</v>
      </c>
      <c r="AA283" s="135">
        <v>0</v>
      </c>
      <c r="AB283" s="135">
        <f>X283+Z283-AA283</f>
        <v>0</v>
      </c>
      <c r="AC283" s="135">
        <v>0</v>
      </c>
      <c r="AD283" s="135">
        <v>0</v>
      </c>
      <c r="AE283" s="135">
        <v>0</v>
      </c>
      <c r="AF283" s="135">
        <f>AB283+AD283-AE283</f>
        <v>0</v>
      </c>
      <c r="AG283" s="135">
        <v>0</v>
      </c>
      <c r="AH283" s="135">
        <v>0</v>
      </c>
      <c r="AI283" s="135">
        <v>0</v>
      </c>
      <c r="AJ283" s="135">
        <f>AF283+AH283-AI283</f>
        <v>0</v>
      </c>
      <c r="AK283" s="135">
        <v>0</v>
      </c>
      <c r="AL283" s="135">
        <v>0</v>
      </c>
      <c r="AM283" s="135">
        <v>0</v>
      </c>
      <c r="AN283" s="135">
        <f>AJ283+AL283-AM283</f>
        <v>0</v>
      </c>
      <c r="AO283" s="135">
        <v>0</v>
      </c>
      <c r="AP283" s="136">
        <v>0</v>
      </c>
      <c r="AQ283" s="136">
        <v>0</v>
      </c>
      <c r="AR283" s="135">
        <f>AN283+AP283-AQ283</f>
        <v>0</v>
      </c>
      <c r="AS283" s="135">
        <v>0</v>
      </c>
      <c r="AT283" s="135"/>
      <c r="AU283" s="135"/>
      <c r="AV283" s="135"/>
      <c r="AW283" s="135"/>
      <c r="AX283" s="135"/>
      <c r="AY283" s="135"/>
      <c r="AZ283" s="135"/>
      <c r="BA283" s="135"/>
      <c r="BB283" s="135">
        <f>F283+J283+N283+R283+V283+Z283+AD283+AH283+AL283+AP283</f>
        <v>0</v>
      </c>
      <c r="BC283" s="135"/>
      <c r="BD283" s="135"/>
      <c r="BE283" s="135">
        <f>G283+K283+O283+S283+W283+AA283+AE283+AI283+AM283+AQ283</f>
        <v>0</v>
      </c>
      <c r="BF283" s="135">
        <f>E283+BB283-BE283</f>
        <v>0</v>
      </c>
      <c r="BG283" s="137">
        <f>I283+M283+Q283+U283+Y283+AC283+AG283+AK283+AO283+AS283</f>
        <v>0</v>
      </c>
      <c r="BH283" s="131">
        <f t="shared" si="350"/>
        <v>0</v>
      </c>
    </row>
    <row r="284" spans="1:62" ht="15" thickBot="1" x14ac:dyDescent="0.25">
      <c r="A284" s="18" t="s">
        <v>578</v>
      </c>
      <c r="B284" s="78" t="s">
        <v>526</v>
      </c>
      <c r="C284" s="26">
        <v>53</v>
      </c>
      <c r="D284" s="158" t="s">
        <v>522</v>
      </c>
      <c r="E284" s="133">
        <v>0</v>
      </c>
      <c r="F284" s="134">
        <v>0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f>H284+J284-K284</f>
        <v>0</v>
      </c>
      <c r="M284" s="135">
        <v>0</v>
      </c>
      <c r="N284" s="135">
        <v>0</v>
      </c>
      <c r="O284" s="135">
        <v>0</v>
      </c>
      <c r="P284" s="135">
        <v>0</v>
      </c>
      <c r="Q284" s="135">
        <v>0</v>
      </c>
      <c r="R284" s="136">
        <v>0</v>
      </c>
      <c r="S284" s="136">
        <v>0</v>
      </c>
      <c r="T284" s="135">
        <f>P284+R284-S284</f>
        <v>0</v>
      </c>
      <c r="U284" s="136">
        <v>0</v>
      </c>
      <c r="V284" s="136">
        <v>0</v>
      </c>
      <c r="W284" s="136">
        <v>0</v>
      </c>
      <c r="X284" s="135">
        <f>T284+V284-W284</f>
        <v>0</v>
      </c>
      <c r="Y284" s="135">
        <v>0</v>
      </c>
      <c r="Z284" s="135">
        <v>0</v>
      </c>
      <c r="AA284" s="135">
        <v>0</v>
      </c>
      <c r="AB284" s="135">
        <f>X284+Z284-AA284</f>
        <v>0</v>
      </c>
      <c r="AC284" s="135">
        <v>0</v>
      </c>
      <c r="AD284" s="135">
        <v>0</v>
      </c>
      <c r="AE284" s="135">
        <v>0</v>
      </c>
      <c r="AF284" s="135">
        <f>AB284+AD284-AE284</f>
        <v>0</v>
      </c>
      <c r="AG284" s="135">
        <v>0</v>
      </c>
      <c r="AH284" s="135">
        <v>0</v>
      </c>
      <c r="AI284" s="135">
        <v>0</v>
      </c>
      <c r="AJ284" s="135">
        <f>AF284+AH284-AI284</f>
        <v>0</v>
      </c>
      <c r="AK284" s="135">
        <v>0</v>
      </c>
      <c r="AL284" s="135">
        <v>0</v>
      </c>
      <c r="AM284" s="135">
        <v>0</v>
      </c>
      <c r="AN284" s="135">
        <f>AJ284+AL284-AM284</f>
        <v>0</v>
      </c>
      <c r="AO284" s="135">
        <v>0</v>
      </c>
      <c r="AP284" s="136">
        <v>0</v>
      </c>
      <c r="AQ284" s="136">
        <v>0</v>
      </c>
      <c r="AR284" s="135">
        <f>AN284+AP284-AQ284</f>
        <v>0</v>
      </c>
      <c r="AS284" s="135">
        <v>0</v>
      </c>
      <c r="AT284" s="135"/>
      <c r="AU284" s="135"/>
      <c r="AV284" s="135"/>
      <c r="AW284" s="135"/>
      <c r="AX284" s="135"/>
      <c r="AY284" s="135"/>
      <c r="AZ284" s="135"/>
      <c r="BA284" s="135"/>
      <c r="BB284" s="135">
        <f>F284+J284+N284+R284+V284+Z284+AD284+AH284+AL284+AP284</f>
        <v>0</v>
      </c>
      <c r="BC284" s="135"/>
      <c r="BD284" s="135"/>
      <c r="BE284" s="135">
        <f>G284+K284+O284+S284+W284+AA284+AE284+AI284+AM284+AQ284</f>
        <v>0</v>
      </c>
      <c r="BF284" s="135">
        <f>E284+BB284-BE284</f>
        <v>0</v>
      </c>
      <c r="BG284" s="137">
        <f>I284+M284+Q284+U284+Y284+AC284+AG284+AK284+AO284+AS284</f>
        <v>0</v>
      </c>
      <c r="BH284" s="131">
        <f t="shared" si="350"/>
        <v>0</v>
      </c>
    </row>
    <row r="285" spans="1:62" s="3" customFormat="1" ht="15.75" thickBot="1" x14ac:dyDescent="0.3">
      <c r="A285" s="8" t="s">
        <v>579</v>
      </c>
      <c r="B285" s="77" t="s">
        <v>580</v>
      </c>
      <c r="C285" s="7"/>
      <c r="D285" s="159"/>
      <c r="E285" s="132">
        <f>E286+E287+E288+E294</f>
        <v>4394326000</v>
      </c>
      <c r="F285" s="132">
        <f t="shared" ref="F285:BG285" si="352">F286+F287+F288+F294</f>
        <v>0</v>
      </c>
      <c r="G285" s="132">
        <f t="shared" si="352"/>
        <v>0</v>
      </c>
      <c r="H285" s="132">
        <f t="shared" si="352"/>
        <v>4394326000</v>
      </c>
      <c r="I285" s="132">
        <f t="shared" si="352"/>
        <v>330408158.88999999</v>
      </c>
      <c r="J285" s="132">
        <f t="shared" si="352"/>
        <v>0</v>
      </c>
      <c r="K285" s="132">
        <f t="shared" si="352"/>
        <v>0</v>
      </c>
      <c r="L285" s="132">
        <f t="shared" si="352"/>
        <v>4394326000</v>
      </c>
      <c r="M285" s="132">
        <f t="shared" si="352"/>
        <v>654670886.37</v>
      </c>
      <c r="N285" s="132">
        <f t="shared" si="352"/>
        <v>0</v>
      </c>
      <c r="O285" s="132">
        <f t="shared" si="352"/>
        <v>0</v>
      </c>
      <c r="P285" s="132">
        <f t="shared" si="352"/>
        <v>4394326000</v>
      </c>
      <c r="Q285" s="132">
        <f t="shared" si="352"/>
        <v>144098564.59999999</v>
      </c>
      <c r="R285" s="132">
        <f t="shared" si="352"/>
        <v>0</v>
      </c>
      <c r="S285" s="132">
        <f t="shared" si="352"/>
        <v>0</v>
      </c>
      <c r="T285" s="132">
        <f t="shared" si="352"/>
        <v>4394326000</v>
      </c>
      <c r="U285" s="132">
        <f t="shared" si="352"/>
        <v>300088140.43000001</v>
      </c>
      <c r="V285" s="132">
        <f t="shared" si="352"/>
        <v>0</v>
      </c>
      <c r="W285" s="132">
        <f t="shared" si="352"/>
        <v>0</v>
      </c>
      <c r="X285" s="132">
        <f t="shared" si="352"/>
        <v>4394326000</v>
      </c>
      <c r="Y285" s="132">
        <f t="shared" si="352"/>
        <v>345364552.19999999</v>
      </c>
      <c r="Z285" s="132">
        <f t="shared" si="352"/>
        <v>0</v>
      </c>
      <c r="AA285" s="132">
        <f t="shared" si="352"/>
        <v>0</v>
      </c>
      <c r="AB285" s="132">
        <f t="shared" si="352"/>
        <v>4394326000</v>
      </c>
      <c r="AC285" s="132">
        <f t="shared" si="352"/>
        <v>394334896.83000004</v>
      </c>
      <c r="AD285" s="132">
        <f t="shared" si="352"/>
        <v>0</v>
      </c>
      <c r="AE285" s="132">
        <f t="shared" si="352"/>
        <v>0</v>
      </c>
      <c r="AF285" s="132">
        <f t="shared" si="352"/>
        <v>4394326000</v>
      </c>
      <c r="AG285" s="132">
        <f t="shared" si="352"/>
        <v>593685094.14999998</v>
      </c>
      <c r="AH285" s="132">
        <f t="shared" si="352"/>
        <v>0</v>
      </c>
      <c r="AI285" s="132">
        <f t="shared" si="352"/>
        <v>0</v>
      </c>
      <c r="AJ285" s="132">
        <f t="shared" si="352"/>
        <v>4394326000</v>
      </c>
      <c r="AK285" s="132">
        <f t="shared" si="352"/>
        <v>317281434.24000001</v>
      </c>
      <c r="AL285" s="132">
        <f t="shared" si="352"/>
        <v>0</v>
      </c>
      <c r="AM285" s="132">
        <f t="shared" si="352"/>
        <v>0</v>
      </c>
      <c r="AN285" s="132">
        <f t="shared" si="352"/>
        <v>4394326000</v>
      </c>
      <c r="AO285" s="132">
        <f t="shared" si="352"/>
        <v>381240497.67999995</v>
      </c>
      <c r="AP285" s="132">
        <f t="shared" si="352"/>
        <v>0</v>
      </c>
      <c r="AQ285" s="132">
        <f t="shared" si="352"/>
        <v>0</v>
      </c>
      <c r="AR285" s="132">
        <f t="shared" si="352"/>
        <v>4394326000</v>
      </c>
      <c r="AS285" s="132">
        <f t="shared" si="352"/>
        <v>417910940.75999999</v>
      </c>
      <c r="AT285" s="132">
        <f t="shared" si="352"/>
        <v>0</v>
      </c>
      <c r="AU285" s="132">
        <f t="shared" si="352"/>
        <v>0</v>
      </c>
      <c r="AV285" s="132">
        <f t="shared" si="352"/>
        <v>0</v>
      </c>
      <c r="AW285" s="132">
        <f t="shared" si="352"/>
        <v>0</v>
      </c>
      <c r="AX285" s="132">
        <f t="shared" si="352"/>
        <v>0</v>
      </c>
      <c r="AY285" s="132">
        <f t="shared" si="352"/>
        <v>0</v>
      </c>
      <c r="AZ285" s="132">
        <f t="shared" si="352"/>
        <v>0</v>
      </c>
      <c r="BA285" s="132">
        <f t="shared" si="352"/>
        <v>0</v>
      </c>
      <c r="BB285" s="132">
        <f t="shared" si="352"/>
        <v>0</v>
      </c>
      <c r="BC285" s="132"/>
      <c r="BD285" s="132"/>
      <c r="BE285" s="132">
        <f t="shared" si="352"/>
        <v>0</v>
      </c>
      <c r="BF285" s="129">
        <f t="shared" ref="BF285" si="353">+E285+BB285-BE285</f>
        <v>4394326000</v>
      </c>
      <c r="BG285" s="138">
        <f t="shared" si="352"/>
        <v>4814388892.0699997</v>
      </c>
      <c r="BH285" s="98">
        <f t="shared" si="350"/>
        <v>420062892.06999969</v>
      </c>
      <c r="BI285" s="5"/>
      <c r="BJ285" s="5"/>
    </row>
    <row r="286" spans="1:62" ht="15" thickBot="1" x14ac:dyDescent="0.25">
      <c r="A286" s="18" t="s">
        <v>581</v>
      </c>
      <c r="B286" s="78" t="s">
        <v>505</v>
      </c>
      <c r="C286" s="26">
        <v>52</v>
      </c>
      <c r="D286" s="158" t="s">
        <v>506</v>
      </c>
      <c r="E286" s="133">
        <v>0</v>
      </c>
      <c r="F286" s="134">
        <v>0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f>H286+J286-K286</f>
        <v>0</v>
      </c>
      <c r="M286" s="135">
        <v>0</v>
      </c>
      <c r="N286" s="135">
        <v>0</v>
      </c>
      <c r="O286" s="135">
        <v>0</v>
      </c>
      <c r="P286" s="135">
        <v>0</v>
      </c>
      <c r="Q286" s="135">
        <v>0</v>
      </c>
      <c r="R286" s="136">
        <v>0</v>
      </c>
      <c r="S286" s="136">
        <v>0</v>
      </c>
      <c r="T286" s="135">
        <f>P286+R286-S286</f>
        <v>0</v>
      </c>
      <c r="U286" s="136">
        <v>0</v>
      </c>
      <c r="V286" s="136">
        <v>0</v>
      </c>
      <c r="W286" s="136">
        <v>0</v>
      </c>
      <c r="X286" s="135">
        <f>T286+V286-W286</f>
        <v>0</v>
      </c>
      <c r="Y286" s="135">
        <v>0</v>
      </c>
      <c r="Z286" s="135">
        <v>0</v>
      </c>
      <c r="AA286" s="135">
        <v>0</v>
      </c>
      <c r="AB286" s="135">
        <f>X286+Z286-AA286</f>
        <v>0</v>
      </c>
      <c r="AC286" s="135">
        <v>0</v>
      </c>
      <c r="AD286" s="135">
        <v>0</v>
      </c>
      <c r="AE286" s="135">
        <v>0</v>
      </c>
      <c r="AF286" s="135">
        <f>AB286+AD286-AE286</f>
        <v>0</v>
      </c>
      <c r="AG286" s="135">
        <v>0</v>
      </c>
      <c r="AH286" s="135">
        <v>0</v>
      </c>
      <c r="AI286" s="135">
        <v>0</v>
      </c>
      <c r="AJ286" s="135">
        <f>AF286+AH286-AI286</f>
        <v>0</v>
      </c>
      <c r="AK286" s="135">
        <v>0</v>
      </c>
      <c r="AL286" s="135">
        <v>0</v>
      </c>
      <c r="AM286" s="135">
        <v>0</v>
      </c>
      <c r="AN286" s="135">
        <f>AJ286+AL286-AM286</f>
        <v>0</v>
      </c>
      <c r="AO286" s="135">
        <v>0</v>
      </c>
      <c r="AP286" s="136">
        <v>0</v>
      </c>
      <c r="AQ286" s="136">
        <v>0</v>
      </c>
      <c r="AR286" s="135">
        <f>AN286+AP286-AQ286</f>
        <v>0</v>
      </c>
      <c r="AS286" s="135">
        <v>0</v>
      </c>
      <c r="AT286" s="135"/>
      <c r="AU286" s="135"/>
      <c r="AV286" s="135"/>
      <c r="AW286" s="135"/>
      <c r="AX286" s="135"/>
      <c r="AY286" s="135"/>
      <c r="AZ286" s="135"/>
      <c r="BA286" s="135"/>
      <c r="BB286" s="135">
        <f>F286+J286+N286+R286+V286+Z286+AD286+AH286+AL286+AP286</f>
        <v>0</v>
      </c>
      <c r="BC286" s="135"/>
      <c r="BD286" s="135"/>
      <c r="BE286" s="135">
        <f>G286+K286+O286+S286+W286+AA286+AE286+AI286+AM286+AQ286</f>
        <v>0</v>
      </c>
      <c r="BF286" s="135">
        <f>E286+BB286-BE286</f>
        <v>0</v>
      </c>
      <c r="BG286" s="137">
        <f>I286+M286+Q286+U286+Y286+AC286+AG286+AK286+AO286+AS286</f>
        <v>0</v>
      </c>
      <c r="BH286" s="131">
        <f t="shared" si="350"/>
        <v>0</v>
      </c>
    </row>
    <row r="287" spans="1:62" ht="15" thickBot="1" x14ac:dyDescent="0.25">
      <c r="A287" s="18" t="s">
        <v>582</v>
      </c>
      <c r="B287" s="78" t="s">
        <v>583</v>
      </c>
      <c r="C287" s="26">
        <v>52</v>
      </c>
      <c r="D287" s="158" t="s">
        <v>506</v>
      </c>
      <c r="E287" s="133">
        <v>0</v>
      </c>
      <c r="F287" s="134">
        <v>0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f>H287+J287-K287</f>
        <v>0</v>
      </c>
      <c r="M287" s="135">
        <v>0</v>
      </c>
      <c r="N287" s="135">
        <v>0</v>
      </c>
      <c r="O287" s="135">
        <v>0</v>
      </c>
      <c r="P287" s="135">
        <v>0</v>
      </c>
      <c r="Q287" s="135">
        <v>0</v>
      </c>
      <c r="R287" s="136">
        <v>0</v>
      </c>
      <c r="S287" s="136">
        <v>0</v>
      </c>
      <c r="T287" s="135">
        <f>P287+R287-S287</f>
        <v>0</v>
      </c>
      <c r="U287" s="136">
        <v>0</v>
      </c>
      <c r="V287" s="136">
        <v>0</v>
      </c>
      <c r="W287" s="136">
        <v>0</v>
      </c>
      <c r="X287" s="135">
        <f>T287+V287-W287</f>
        <v>0</v>
      </c>
      <c r="Y287" s="135">
        <v>0</v>
      </c>
      <c r="Z287" s="135">
        <v>0</v>
      </c>
      <c r="AA287" s="135">
        <v>0</v>
      </c>
      <c r="AB287" s="135">
        <f>X287+Z287-AA287</f>
        <v>0</v>
      </c>
      <c r="AC287" s="135">
        <v>0</v>
      </c>
      <c r="AD287" s="135">
        <v>0</v>
      </c>
      <c r="AE287" s="135">
        <v>0</v>
      </c>
      <c r="AF287" s="135">
        <f>AB287+AD287-AE287</f>
        <v>0</v>
      </c>
      <c r="AG287" s="135">
        <v>0</v>
      </c>
      <c r="AH287" s="135">
        <v>0</v>
      </c>
      <c r="AI287" s="135">
        <v>0</v>
      </c>
      <c r="AJ287" s="135">
        <f>AF287+AH287-AI287</f>
        <v>0</v>
      </c>
      <c r="AK287" s="135">
        <v>0</v>
      </c>
      <c r="AL287" s="135">
        <v>0</v>
      </c>
      <c r="AM287" s="135">
        <v>0</v>
      </c>
      <c r="AN287" s="135">
        <f>AJ287+AL287-AM287</f>
        <v>0</v>
      </c>
      <c r="AO287" s="135">
        <v>0</v>
      </c>
      <c r="AP287" s="136">
        <v>0</v>
      </c>
      <c r="AQ287" s="136">
        <v>0</v>
      </c>
      <c r="AR287" s="135">
        <f>AN287+AP287-AQ287</f>
        <v>0</v>
      </c>
      <c r="AS287" s="135">
        <v>0</v>
      </c>
      <c r="AT287" s="135"/>
      <c r="AU287" s="135"/>
      <c r="AV287" s="135"/>
      <c r="AW287" s="135"/>
      <c r="AX287" s="135"/>
      <c r="AY287" s="135"/>
      <c r="AZ287" s="135"/>
      <c r="BA287" s="135"/>
      <c r="BB287" s="135">
        <f>F287+J287+N287+R287+V287+Z287+AD287+AH287+AL287+AP287</f>
        <v>0</v>
      </c>
      <c r="BC287" s="135"/>
      <c r="BD287" s="135"/>
      <c r="BE287" s="135">
        <f>G287+K287+O287+S287+W287+AA287+AE287+AI287+AM287+AQ287</f>
        <v>0</v>
      </c>
      <c r="BF287" s="135">
        <f>E287+BB287-BE287</f>
        <v>0</v>
      </c>
      <c r="BG287" s="137">
        <f>I287+M287+Q287+U287+Y287+AC287+AG287+AK287+AO287+AS287</f>
        <v>0</v>
      </c>
      <c r="BH287" s="131">
        <f t="shared" si="350"/>
        <v>0</v>
      </c>
    </row>
    <row r="288" spans="1:62" s="3" customFormat="1" ht="15.75" thickBot="1" x14ac:dyDescent="0.3">
      <c r="A288" s="8" t="s">
        <v>584</v>
      </c>
      <c r="B288" s="77" t="s">
        <v>59</v>
      </c>
      <c r="C288" s="7"/>
      <c r="D288" s="159"/>
      <c r="E288" s="132">
        <f>E289+E290+E291+E292+E293</f>
        <v>131486000</v>
      </c>
      <c r="F288" s="132">
        <f t="shared" ref="F288:BE288" si="354">F289+F290+F291+F292+F293</f>
        <v>0</v>
      </c>
      <c r="G288" s="132">
        <f t="shared" si="354"/>
        <v>0</v>
      </c>
      <c r="H288" s="132">
        <f t="shared" si="354"/>
        <v>131486000</v>
      </c>
      <c r="I288" s="132">
        <f t="shared" si="354"/>
        <v>1981309.3</v>
      </c>
      <c r="J288" s="132">
        <f t="shared" si="354"/>
        <v>0</v>
      </c>
      <c r="K288" s="132">
        <f t="shared" si="354"/>
        <v>0</v>
      </c>
      <c r="L288" s="132">
        <f t="shared" si="354"/>
        <v>131486000</v>
      </c>
      <c r="M288" s="132">
        <f t="shared" si="354"/>
        <v>13459886.370000001</v>
      </c>
      <c r="N288" s="132">
        <f t="shared" si="354"/>
        <v>0</v>
      </c>
      <c r="O288" s="132">
        <f t="shared" si="354"/>
        <v>0</v>
      </c>
      <c r="P288" s="132">
        <f t="shared" si="354"/>
        <v>131486000</v>
      </c>
      <c r="Q288" s="132">
        <f t="shared" si="354"/>
        <v>7192094.9699999997</v>
      </c>
      <c r="R288" s="132">
        <f t="shared" si="354"/>
        <v>0</v>
      </c>
      <c r="S288" s="132">
        <f t="shared" si="354"/>
        <v>0</v>
      </c>
      <c r="T288" s="132">
        <f t="shared" si="354"/>
        <v>131486000</v>
      </c>
      <c r="U288" s="132">
        <f t="shared" si="354"/>
        <v>14002935.710000001</v>
      </c>
      <c r="V288" s="132">
        <f t="shared" si="354"/>
        <v>0</v>
      </c>
      <c r="W288" s="132">
        <f t="shared" si="354"/>
        <v>0</v>
      </c>
      <c r="X288" s="132">
        <f t="shared" si="354"/>
        <v>131486000</v>
      </c>
      <c r="Y288" s="132">
        <f t="shared" si="354"/>
        <v>7662459.6400000006</v>
      </c>
      <c r="Z288" s="132">
        <f t="shared" si="354"/>
        <v>0</v>
      </c>
      <c r="AA288" s="132">
        <f t="shared" si="354"/>
        <v>0</v>
      </c>
      <c r="AB288" s="132">
        <f t="shared" si="354"/>
        <v>131486000</v>
      </c>
      <c r="AC288" s="132">
        <f t="shared" si="354"/>
        <v>20737887.219999999</v>
      </c>
      <c r="AD288" s="132">
        <f t="shared" si="354"/>
        <v>0</v>
      </c>
      <c r="AE288" s="132">
        <f t="shared" si="354"/>
        <v>0</v>
      </c>
      <c r="AF288" s="132">
        <f t="shared" si="354"/>
        <v>131486000</v>
      </c>
      <c r="AG288" s="132">
        <f t="shared" si="354"/>
        <v>10384980.390000001</v>
      </c>
      <c r="AH288" s="132">
        <f t="shared" si="354"/>
        <v>0</v>
      </c>
      <c r="AI288" s="132">
        <f t="shared" si="354"/>
        <v>0</v>
      </c>
      <c r="AJ288" s="132">
        <f t="shared" si="354"/>
        <v>131486000</v>
      </c>
      <c r="AK288" s="132">
        <f t="shared" si="354"/>
        <v>7556425.5599999996</v>
      </c>
      <c r="AL288" s="132">
        <f t="shared" si="354"/>
        <v>0</v>
      </c>
      <c r="AM288" s="132">
        <f t="shared" si="354"/>
        <v>0</v>
      </c>
      <c r="AN288" s="132">
        <f t="shared" si="354"/>
        <v>131486000</v>
      </c>
      <c r="AO288" s="132">
        <f t="shared" si="354"/>
        <v>19163486.399999999</v>
      </c>
      <c r="AP288" s="132">
        <f t="shared" si="354"/>
        <v>0</v>
      </c>
      <c r="AQ288" s="132">
        <f t="shared" si="354"/>
        <v>0</v>
      </c>
      <c r="AR288" s="132">
        <f t="shared" si="354"/>
        <v>131486000</v>
      </c>
      <c r="AS288" s="132">
        <f t="shared" si="354"/>
        <v>15858776.199999999</v>
      </c>
      <c r="AT288" s="132">
        <f t="shared" si="354"/>
        <v>0</v>
      </c>
      <c r="AU288" s="132">
        <f t="shared" si="354"/>
        <v>0</v>
      </c>
      <c r="AV288" s="132">
        <f t="shared" si="354"/>
        <v>0</v>
      </c>
      <c r="AW288" s="132">
        <f t="shared" si="354"/>
        <v>0</v>
      </c>
      <c r="AX288" s="132">
        <f t="shared" si="354"/>
        <v>0</v>
      </c>
      <c r="AY288" s="132">
        <f t="shared" si="354"/>
        <v>0</v>
      </c>
      <c r="AZ288" s="132">
        <f t="shared" si="354"/>
        <v>0</v>
      </c>
      <c r="BA288" s="132">
        <f t="shared" si="354"/>
        <v>0</v>
      </c>
      <c r="BB288" s="132">
        <f t="shared" si="354"/>
        <v>0</v>
      </c>
      <c r="BC288" s="132"/>
      <c r="BD288" s="132"/>
      <c r="BE288" s="132">
        <f t="shared" si="354"/>
        <v>0</v>
      </c>
      <c r="BF288" s="129">
        <f t="shared" ref="BF288" si="355">+E288+BB288-BE288</f>
        <v>131486000</v>
      </c>
      <c r="BG288" s="138">
        <v>193311365.46000001</v>
      </c>
      <c r="BH288" s="98">
        <f t="shared" si="350"/>
        <v>61825365.460000008</v>
      </c>
      <c r="BI288" s="5"/>
      <c r="BJ288" s="5"/>
    </row>
    <row r="289" spans="1:62" ht="15" thickBot="1" x14ac:dyDescent="0.25">
      <c r="A289" s="18" t="s">
        <v>585</v>
      </c>
      <c r="B289" s="78" t="s">
        <v>511</v>
      </c>
      <c r="C289" s="26">
        <v>54</v>
      </c>
      <c r="D289" s="158" t="s">
        <v>512</v>
      </c>
      <c r="E289" s="133">
        <v>35798934</v>
      </c>
      <c r="F289" s="134">
        <v>0</v>
      </c>
      <c r="G289" s="135">
        <v>0</v>
      </c>
      <c r="H289" s="135">
        <v>35798934</v>
      </c>
      <c r="I289" s="135">
        <v>0</v>
      </c>
      <c r="J289" s="135">
        <v>0</v>
      </c>
      <c r="K289" s="135">
        <v>0</v>
      </c>
      <c r="L289" s="135">
        <f>H289+J289-K289</f>
        <v>35798934</v>
      </c>
      <c r="M289" s="135">
        <v>0</v>
      </c>
      <c r="N289" s="135">
        <v>0</v>
      </c>
      <c r="O289" s="135">
        <v>0</v>
      </c>
      <c r="P289" s="135">
        <v>35798934</v>
      </c>
      <c r="Q289" s="135">
        <v>0</v>
      </c>
      <c r="R289" s="136">
        <v>0</v>
      </c>
      <c r="S289" s="136">
        <v>0</v>
      </c>
      <c r="T289" s="135">
        <f>P289+R289-S289</f>
        <v>35798934</v>
      </c>
      <c r="U289" s="136">
        <v>2030336.75</v>
      </c>
      <c r="V289" s="136">
        <v>0</v>
      </c>
      <c r="W289" s="136">
        <v>0</v>
      </c>
      <c r="X289" s="135">
        <f>T289+V289-W289</f>
        <v>35798934</v>
      </c>
      <c r="Y289" s="135">
        <v>2169444.1</v>
      </c>
      <c r="Z289" s="135">
        <v>0</v>
      </c>
      <c r="AA289" s="135">
        <v>0</v>
      </c>
      <c r="AB289" s="135">
        <f>X289+Z289-AA289</f>
        <v>35798934</v>
      </c>
      <c r="AC289" s="135">
        <v>11583933.48</v>
      </c>
      <c r="AD289" s="135">
        <v>0</v>
      </c>
      <c r="AE289" s="135">
        <v>0</v>
      </c>
      <c r="AF289" s="135">
        <f>AB289+AD289-AE289</f>
        <v>35798934</v>
      </c>
      <c r="AG289" s="135">
        <v>560396.29</v>
      </c>
      <c r="AH289" s="135">
        <v>0</v>
      </c>
      <c r="AI289" s="135">
        <v>0</v>
      </c>
      <c r="AJ289" s="135">
        <f>AF289+AH289-AI289</f>
        <v>35798934</v>
      </c>
      <c r="AK289" s="135">
        <v>2817917.4</v>
      </c>
      <c r="AL289" s="135">
        <v>0</v>
      </c>
      <c r="AM289" s="135">
        <v>0</v>
      </c>
      <c r="AN289" s="135">
        <f>AJ289+AL289-AM289</f>
        <v>35798934</v>
      </c>
      <c r="AO289" s="135">
        <v>2464316.9700000002</v>
      </c>
      <c r="AP289" s="136">
        <v>0</v>
      </c>
      <c r="AQ289" s="136">
        <v>0</v>
      </c>
      <c r="AR289" s="135">
        <f>AN289+AP289-AQ289</f>
        <v>35798934</v>
      </c>
      <c r="AS289" s="135">
        <v>2883990.59</v>
      </c>
      <c r="AT289" s="135"/>
      <c r="AU289" s="135"/>
      <c r="AV289" s="135"/>
      <c r="AW289" s="135"/>
      <c r="AX289" s="135"/>
      <c r="AY289" s="135"/>
      <c r="AZ289" s="135"/>
      <c r="BA289" s="135"/>
      <c r="BB289" s="135">
        <f>F289+J289+N289+R289+V289+Z289+AD289+AH289+AL289+AP289</f>
        <v>0</v>
      </c>
      <c r="BC289" s="135"/>
      <c r="BD289" s="135"/>
      <c r="BE289" s="135">
        <f>G289+K289+O289+S289+W289+AA289+AE289+AI289+AM289+AQ289</f>
        <v>0</v>
      </c>
      <c r="BF289" s="135">
        <f>E289+BB289-BE289</f>
        <v>35798934</v>
      </c>
      <c r="BG289" s="137">
        <v>38723478.25</v>
      </c>
      <c r="BH289" s="131">
        <f t="shared" si="350"/>
        <v>2924544.25</v>
      </c>
    </row>
    <row r="290" spans="1:62" ht="15" thickBot="1" x14ac:dyDescent="0.25">
      <c r="A290" s="18" t="s">
        <v>586</v>
      </c>
      <c r="B290" s="78" t="s">
        <v>535</v>
      </c>
      <c r="C290" s="26">
        <v>54</v>
      </c>
      <c r="D290" s="158" t="s">
        <v>512</v>
      </c>
      <c r="E290" s="133">
        <v>0</v>
      </c>
      <c r="F290" s="134">
        <v>0</v>
      </c>
      <c r="G290" s="135">
        <v>0</v>
      </c>
      <c r="H290" s="135">
        <v>0</v>
      </c>
      <c r="I290" s="135">
        <v>0</v>
      </c>
      <c r="J290" s="135">
        <v>0</v>
      </c>
      <c r="K290" s="135">
        <v>0</v>
      </c>
      <c r="L290" s="135">
        <f>H290+J290-K290</f>
        <v>0</v>
      </c>
      <c r="M290" s="135">
        <v>2536100</v>
      </c>
      <c r="N290" s="135">
        <v>0</v>
      </c>
      <c r="O290" s="135">
        <v>0</v>
      </c>
      <c r="P290" s="135">
        <v>0</v>
      </c>
      <c r="Q290" s="135">
        <v>0</v>
      </c>
      <c r="R290" s="136">
        <v>0</v>
      </c>
      <c r="S290" s="136">
        <v>0</v>
      </c>
      <c r="T290" s="135">
        <f>P290+R290-S290</f>
        <v>0</v>
      </c>
      <c r="U290" s="136">
        <v>0</v>
      </c>
      <c r="V290" s="136">
        <v>0</v>
      </c>
      <c r="W290" s="136">
        <v>0</v>
      </c>
      <c r="X290" s="135">
        <f>T290+V290-W290</f>
        <v>0</v>
      </c>
      <c r="Y290" s="135">
        <v>0</v>
      </c>
      <c r="Z290" s="135">
        <v>0</v>
      </c>
      <c r="AA290" s="135">
        <v>0</v>
      </c>
      <c r="AB290" s="135">
        <f>X290+Z290-AA290</f>
        <v>0</v>
      </c>
      <c r="AC290" s="135">
        <v>0</v>
      </c>
      <c r="AD290" s="135">
        <v>0</v>
      </c>
      <c r="AE290" s="135">
        <v>0</v>
      </c>
      <c r="AF290" s="135">
        <f>AB290+AD290-AE290</f>
        <v>0</v>
      </c>
      <c r="AG290" s="135">
        <v>0</v>
      </c>
      <c r="AH290" s="135">
        <v>0</v>
      </c>
      <c r="AI290" s="135">
        <v>0</v>
      </c>
      <c r="AJ290" s="135">
        <f>AF290+AH290-AI290</f>
        <v>0</v>
      </c>
      <c r="AK290" s="135">
        <v>0</v>
      </c>
      <c r="AL290" s="135">
        <v>0</v>
      </c>
      <c r="AM290" s="135">
        <v>0</v>
      </c>
      <c r="AN290" s="135">
        <f>AJ290+AL290-AM290</f>
        <v>0</v>
      </c>
      <c r="AO290" s="135">
        <v>0</v>
      </c>
      <c r="AP290" s="136">
        <v>0</v>
      </c>
      <c r="AQ290" s="136">
        <v>0</v>
      </c>
      <c r="AR290" s="135">
        <f>AN290+AP290-AQ290</f>
        <v>0</v>
      </c>
      <c r="AS290" s="135">
        <v>0</v>
      </c>
      <c r="AT290" s="135"/>
      <c r="AU290" s="135"/>
      <c r="AV290" s="135"/>
      <c r="AW290" s="135"/>
      <c r="AX290" s="135"/>
      <c r="AY290" s="135"/>
      <c r="AZ290" s="135"/>
      <c r="BA290" s="135"/>
      <c r="BB290" s="135">
        <f>F290+J290+N290+R290+V290+Z290+AD290+AH290+AL290+AP290</f>
        <v>0</v>
      </c>
      <c r="BC290" s="135"/>
      <c r="BD290" s="135"/>
      <c r="BE290" s="135">
        <f>G290+K290+O290+S290+W290+AA290+AE290+AI290+AM290+AQ290</f>
        <v>0</v>
      </c>
      <c r="BF290" s="135">
        <f>E290+BB290-BE290</f>
        <v>0</v>
      </c>
      <c r="BG290" s="137">
        <f>I290+M290+Q290+U290+Y290+AC290+AG290+AK290+AO290+AS290</f>
        <v>2536100</v>
      </c>
      <c r="BH290" s="131">
        <f t="shared" si="350"/>
        <v>2536100</v>
      </c>
    </row>
    <row r="291" spans="1:62" ht="15" thickBot="1" x14ac:dyDescent="0.25">
      <c r="A291" s="18" t="s">
        <v>587</v>
      </c>
      <c r="B291" s="78" t="s">
        <v>516</v>
      </c>
      <c r="C291" s="26">
        <v>54</v>
      </c>
      <c r="D291" s="158" t="s">
        <v>512</v>
      </c>
      <c r="E291" s="133">
        <v>0</v>
      </c>
      <c r="F291" s="134">
        <v>0</v>
      </c>
      <c r="G291" s="135">
        <v>0</v>
      </c>
      <c r="H291" s="135">
        <v>0</v>
      </c>
      <c r="I291" s="135">
        <v>0</v>
      </c>
      <c r="J291" s="135">
        <v>0</v>
      </c>
      <c r="K291" s="135">
        <v>0</v>
      </c>
      <c r="L291" s="135">
        <f>H291+J291-K291</f>
        <v>0</v>
      </c>
      <c r="M291" s="135">
        <v>317373</v>
      </c>
      <c r="N291" s="135">
        <v>0</v>
      </c>
      <c r="O291" s="135">
        <v>0</v>
      </c>
      <c r="P291" s="135">
        <v>0</v>
      </c>
      <c r="Q291" s="135">
        <v>0</v>
      </c>
      <c r="R291" s="136">
        <v>0</v>
      </c>
      <c r="S291" s="136">
        <v>0</v>
      </c>
      <c r="T291" s="135">
        <f>P291+R291-S291</f>
        <v>0</v>
      </c>
      <c r="U291" s="136">
        <v>0</v>
      </c>
      <c r="V291" s="136">
        <v>0</v>
      </c>
      <c r="W291" s="136">
        <v>0</v>
      </c>
      <c r="X291" s="135">
        <f>T291+V291-W291</f>
        <v>0</v>
      </c>
      <c r="Y291" s="135">
        <v>0</v>
      </c>
      <c r="Z291" s="135">
        <v>0</v>
      </c>
      <c r="AA291" s="135">
        <v>0</v>
      </c>
      <c r="AB291" s="135">
        <f>X291+Z291-AA291</f>
        <v>0</v>
      </c>
      <c r="AC291" s="135">
        <v>0</v>
      </c>
      <c r="AD291" s="135">
        <v>0</v>
      </c>
      <c r="AE291" s="135">
        <v>0</v>
      </c>
      <c r="AF291" s="135">
        <f>AB291+AD291-AE291</f>
        <v>0</v>
      </c>
      <c r="AG291" s="135">
        <v>0</v>
      </c>
      <c r="AH291" s="135">
        <v>0</v>
      </c>
      <c r="AI291" s="135">
        <v>0</v>
      </c>
      <c r="AJ291" s="135">
        <f>AF291+AH291-AI291</f>
        <v>0</v>
      </c>
      <c r="AK291" s="135">
        <v>0</v>
      </c>
      <c r="AL291" s="135">
        <v>0</v>
      </c>
      <c r="AM291" s="135">
        <v>0</v>
      </c>
      <c r="AN291" s="135">
        <f>AJ291+AL291-AM291</f>
        <v>0</v>
      </c>
      <c r="AO291" s="135">
        <v>0</v>
      </c>
      <c r="AP291" s="136">
        <v>0</v>
      </c>
      <c r="AQ291" s="136">
        <v>0</v>
      </c>
      <c r="AR291" s="135">
        <f>AN291+AP291-AQ291</f>
        <v>0</v>
      </c>
      <c r="AS291" s="135">
        <v>0</v>
      </c>
      <c r="AT291" s="135"/>
      <c r="AU291" s="135"/>
      <c r="AV291" s="135"/>
      <c r="AW291" s="135"/>
      <c r="AX291" s="135"/>
      <c r="AY291" s="135"/>
      <c r="AZ291" s="135"/>
      <c r="BA291" s="135"/>
      <c r="BB291" s="135">
        <f>F291+J291+N291+R291+V291+Z291+AD291+AH291+AL291+AP291</f>
        <v>0</v>
      </c>
      <c r="BC291" s="135"/>
      <c r="BD291" s="135"/>
      <c r="BE291" s="135">
        <f>G291+K291+O291+S291+W291+AA291+AE291+AI291+AM291+AQ291</f>
        <v>0</v>
      </c>
      <c r="BF291" s="135">
        <f>E291+BB291-BE291</f>
        <v>0</v>
      </c>
      <c r="BG291" s="137">
        <f>I291+M291+Q291+U291+Y291+AC291+AG291+AK291+AO291+AS291</f>
        <v>317373</v>
      </c>
      <c r="BH291" s="131">
        <f t="shared" si="350"/>
        <v>317373</v>
      </c>
    </row>
    <row r="292" spans="1:62" ht="15" thickBot="1" x14ac:dyDescent="0.25">
      <c r="A292" s="18" t="s">
        <v>588</v>
      </c>
      <c r="B292" s="78" t="s">
        <v>538</v>
      </c>
      <c r="C292" s="26">
        <v>54</v>
      </c>
      <c r="D292" s="158" t="s">
        <v>512</v>
      </c>
      <c r="E292" s="133">
        <v>43698295</v>
      </c>
      <c r="F292" s="134">
        <v>0</v>
      </c>
      <c r="G292" s="135">
        <v>0</v>
      </c>
      <c r="H292" s="135">
        <v>43698295</v>
      </c>
      <c r="I292" s="135">
        <v>1981309.3</v>
      </c>
      <c r="J292" s="135">
        <v>0</v>
      </c>
      <c r="K292" s="135">
        <v>0</v>
      </c>
      <c r="L292" s="135">
        <f>H292+J292-K292</f>
        <v>43698295</v>
      </c>
      <c r="M292" s="135">
        <v>3999413.37</v>
      </c>
      <c r="N292" s="135">
        <v>0</v>
      </c>
      <c r="O292" s="135">
        <v>0</v>
      </c>
      <c r="P292" s="135">
        <v>43698295</v>
      </c>
      <c r="Q292" s="135">
        <v>1034094.97</v>
      </c>
      <c r="R292" s="136">
        <v>0</v>
      </c>
      <c r="S292" s="136">
        <v>0</v>
      </c>
      <c r="T292" s="135">
        <f>P292+R292-S292</f>
        <v>43698295</v>
      </c>
      <c r="U292" s="136">
        <v>2512598.96</v>
      </c>
      <c r="V292" s="136">
        <v>0</v>
      </c>
      <c r="W292" s="136">
        <v>0</v>
      </c>
      <c r="X292" s="135">
        <f>T292+V292-W292</f>
        <v>43698295</v>
      </c>
      <c r="Y292" s="135">
        <v>1424015.54</v>
      </c>
      <c r="Z292" s="135">
        <v>0</v>
      </c>
      <c r="AA292" s="135">
        <v>0</v>
      </c>
      <c r="AB292" s="135">
        <f>X292+Z292-AA292</f>
        <v>43698295</v>
      </c>
      <c r="AC292" s="135">
        <v>2313953.7400000002</v>
      </c>
      <c r="AD292" s="135">
        <v>0</v>
      </c>
      <c r="AE292" s="135">
        <v>0</v>
      </c>
      <c r="AF292" s="135">
        <f>AB292+AD292-AE292</f>
        <v>43698295</v>
      </c>
      <c r="AG292" s="135">
        <v>2387584.1</v>
      </c>
      <c r="AH292" s="135">
        <v>0</v>
      </c>
      <c r="AI292" s="135">
        <v>0</v>
      </c>
      <c r="AJ292" s="135">
        <f>AF292+AH292-AI292</f>
        <v>43698295</v>
      </c>
      <c r="AK292" s="135">
        <v>1706908.16</v>
      </c>
      <c r="AL292" s="135">
        <v>0</v>
      </c>
      <c r="AM292" s="135">
        <v>0</v>
      </c>
      <c r="AN292" s="135">
        <f>AJ292+AL292-AM292</f>
        <v>43698295</v>
      </c>
      <c r="AO292" s="135">
        <v>7317344.4299999997</v>
      </c>
      <c r="AP292" s="136">
        <v>0</v>
      </c>
      <c r="AQ292" s="136">
        <v>0</v>
      </c>
      <c r="AR292" s="135">
        <f>AN292+AP292-AQ292</f>
        <v>43698295</v>
      </c>
      <c r="AS292" s="135">
        <v>2405785.61</v>
      </c>
      <c r="AT292" s="135"/>
      <c r="AU292" s="135"/>
      <c r="AV292" s="135"/>
      <c r="AW292" s="135"/>
      <c r="AX292" s="135"/>
      <c r="AY292" s="135"/>
      <c r="AZ292" s="135"/>
      <c r="BA292" s="135"/>
      <c r="BB292" s="135">
        <f>F292+J292+N292+R292+V292+Z292+AD292+AH292+AL292+AP292</f>
        <v>0</v>
      </c>
      <c r="BC292" s="135"/>
      <c r="BD292" s="135"/>
      <c r="BE292" s="135">
        <f>G292+K292+O292+S292+W292+AA292+AE292+AI292+AM292+AQ292</f>
        <v>0</v>
      </c>
      <c r="BF292" s="135">
        <f>E292+BB292-BE292</f>
        <v>43698295</v>
      </c>
      <c r="BG292" s="137">
        <v>55539989.210000001</v>
      </c>
      <c r="BH292" s="131">
        <f t="shared" si="350"/>
        <v>11841694.210000001</v>
      </c>
    </row>
    <row r="293" spans="1:62" ht="15" thickBot="1" x14ac:dyDescent="0.25">
      <c r="A293" s="18" t="s">
        <v>589</v>
      </c>
      <c r="B293" s="78" t="s">
        <v>540</v>
      </c>
      <c r="C293" s="26">
        <v>54</v>
      </c>
      <c r="D293" s="158" t="s">
        <v>512</v>
      </c>
      <c r="E293" s="133">
        <v>51988771</v>
      </c>
      <c r="F293" s="134">
        <v>0</v>
      </c>
      <c r="G293" s="135">
        <v>0</v>
      </c>
      <c r="H293" s="135">
        <v>51988771</v>
      </c>
      <c r="I293" s="135">
        <v>0</v>
      </c>
      <c r="J293" s="135">
        <v>0</v>
      </c>
      <c r="K293" s="135">
        <v>0</v>
      </c>
      <c r="L293" s="135">
        <f>H293+J293-K293</f>
        <v>51988771</v>
      </c>
      <c r="M293" s="135">
        <v>6607000</v>
      </c>
      <c r="N293" s="135">
        <v>0</v>
      </c>
      <c r="O293" s="135">
        <v>0</v>
      </c>
      <c r="P293" s="135">
        <v>51988771</v>
      </c>
      <c r="Q293" s="135">
        <v>6158000</v>
      </c>
      <c r="R293" s="136">
        <v>0</v>
      </c>
      <c r="S293" s="136">
        <v>0</v>
      </c>
      <c r="T293" s="135">
        <f>P293+R293-S293</f>
        <v>51988771</v>
      </c>
      <c r="U293" s="136">
        <v>9460000</v>
      </c>
      <c r="V293" s="136">
        <v>0</v>
      </c>
      <c r="W293" s="136">
        <v>0</v>
      </c>
      <c r="X293" s="135">
        <f>T293+V293-W293</f>
        <v>51988771</v>
      </c>
      <c r="Y293" s="135">
        <v>4069000</v>
      </c>
      <c r="Z293" s="135">
        <v>0</v>
      </c>
      <c r="AA293" s="135">
        <v>0</v>
      </c>
      <c r="AB293" s="135">
        <f>X293+Z293-AA293</f>
        <v>51988771</v>
      </c>
      <c r="AC293" s="135">
        <v>6840000</v>
      </c>
      <c r="AD293" s="135">
        <v>0</v>
      </c>
      <c r="AE293" s="135">
        <v>0</v>
      </c>
      <c r="AF293" s="135">
        <f>AB293+AD293-AE293</f>
        <v>51988771</v>
      </c>
      <c r="AG293" s="135">
        <v>7437000</v>
      </c>
      <c r="AH293" s="135">
        <v>0</v>
      </c>
      <c r="AI293" s="135">
        <v>0</v>
      </c>
      <c r="AJ293" s="135">
        <f>AF293+AH293-AI293</f>
        <v>51988771</v>
      </c>
      <c r="AK293" s="135">
        <v>3031600</v>
      </c>
      <c r="AL293" s="135">
        <v>0</v>
      </c>
      <c r="AM293" s="135">
        <v>0</v>
      </c>
      <c r="AN293" s="135">
        <f>AJ293+AL293-AM293</f>
        <v>51988771</v>
      </c>
      <c r="AO293" s="135">
        <v>9381825</v>
      </c>
      <c r="AP293" s="136">
        <v>0</v>
      </c>
      <c r="AQ293" s="136">
        <v>0</v>
      </c>
      <c r="AR293" s="135">
        <f>AN293+AP293-AQ293</f>
        <v>51988771</v>
      </c>
      <c r="AS293" s="135">
        <v>10569000</v>
      </c>
      <c r="AT293" s="135"/>
      <c r="AU293" s="135"/>
      <c r="AV293" s="135"/>
      <c r="AW293" s="135"/>
      <c r="AX293" s="135"/>
      <c r="AY293" s="135"/>
      <c r="AZ293" s="135"/>
      <c r="BA293" s="135"/>
      <c r="BB293" s="135">
        <f>F293+J293+N293+R293+V293+Z293+AD293+AH293+AL293+AP293</f>
        <v>0</v>
      </c>
      <c r="BC293" s="135"/>
      <c r="BD293" s="135"/>
      <c r="BE293" s="135">
        <f>G293+K293+O293+S293+W293+AA293+AE293+AI293+AM293+AQ293</f>
        <v>0</v>
      </c>
      <c r="BF293" s="135">
        <f>E293+BB293-BE293</f>
        <v>51988771</v>
      </c>
      <c r="BG293" s="137">
        <v>96194425</v>
      </c>
      <c r="BH293" s="131">
        <f t="shared" si="350"/>
        <v>44205654</v>
      </c>
    </row>
    <row r="294" spans="1:62" s="3" customFormat="1" ht="15.75" thickBot="1" x14ac:dyDescent="0.3">
      <c r="A294" s="8" t="s">
        <v>590</v>
      </c>
      <c r="B294" s="77" t="s">
        <v>522</v>
      </c>
      <c r="C294" s="7"/>
      <c r="D294" s="159"/>
      <c r="E294" s="132">
        <f>E295+E296</f>
        <v>4262840000</v>
      </c>
      <c r="F294" s="132">
        <f t="shared" ref="F294:BG294" si="356">F295+F296</f>
        <v>0</v>
      </c>
      <c r="G294" s="132">
        <f t="shared" si="356"/>
        <v>0</v>
      </c>
      <c r="H294" s="132">
        <f t="shared" si="356"/>
        <v>4262840000</v>
      </c>
      <c r="I294" s="132">
        <f t="shared" si="356"/>
        <v>328426849.58999997</v>
      </c>
      <c r="J294" s="132">
        <f t="shared" si="356"/>
        <v>0</v>
      </c>
      <c r="K294" s="132">
        <f t="shared" si="356"/>
        <v>0</v>
      </c>
      <c r="L294" s="132">
        <f t="shared" si="356"/>
        <v>4262840000</v>
      </c>
      <c r="M294" s="132">
        <f t="shared" si="356"/>
        <v>641211000</v>
      </c>
      <c r="N294" s="132">
        <f t="shared" si="356"/>
        <v>0</v>
      </c>
      <c r="O294" s="132">
        <f t="shared" si="356"/>
        <v>0</v>
      </c>
      <c r="P294" s="132">
        <f t="shared" si="356"/>
        <v>4262840000</v>
      </c>
      <c r="Q294" s="132">
        <f t="shared" si="356"/>
        <v>136906469.63</v>
      </c>
      <c r="R294" s="132">
        <f t="shared" si="356"/>
        <v>0</v>
      </c>
      <c r="S294" s="132">
        <f t="shared" si="356"/>
        <v>0</v>
      </c>
      <c r="T294" s="132">
        <f t="shared" si="356"/>
        <v>4262840000</v>
      </c>
      <c r="U294" s="132">
        <f t="shared" si="356"/>
        <v>286085204.72000003</v>
      </c>
      <c r="V294" s="132">
        <f t="shared" si="356"/>
        <v>0</v>
      </c>
      <c r="W294" s="132">
        <f t="shared" si="356"/>
        <v>0</v>
      </c>
      <c r="X294" s="132">
        <f t="shared" si="356"/>
        <v>4262840000</v>
      </c>
      <c r="Y294" s="132">
        <f t="shared" si="356"/>
        <v>337702092.56</v>
      </c>
      <c r="Z294" s="132">
        <f t="shared" si="356"/>
        <v>0</v>
      </c>
      <c r="AA294" s="132">
        <f t="shared" si="356"/>
        <v>0</v>
      </c>
      <c r="AB294" s="132">
        <f t="shared" si="356"/>
        <v>4262840000</v>
      </c>
      <c r="AC294" s="132">
        <f t="shared" si="356"/>
        <v>373597009.61000001</v>
      </c>
      <c r="AD294" s="132">
        <f t="shared" si="356"/>
        <v>0</v>
      </c>
      <c r="AE294" s="132">
        <f t="shared" si="356"/>
        <v>0</v>
      </c>
      <c r="AF294" s="132">
        <f t="shared" si="356"/>
        <v>4262840000</v>
      </c>
      <c r="AG294" s="132">
        <f t="shared" si="356"/>
        <v>583300113.75999999</v>
      </c>
      <c r="AH294" s="132">
        <f t="shared" si="356"/>
        <v>0</v>
      </c>
      <c r="AI294" s="132">
        <f t="shared" si="356"/>
        <v>0</v>
      </c>
      <c r="AJ294" s="132">
        <f t="shared" si="356"/>
        <v>4262840000</v>
      </c>
      <c r="AK294" s="132">
        <f t="shared" si="356"/>
        <v>309725008.68000001</v>
      </c>
      <c r="AL294" s="132">
        <f t="shared" si="356"/>
        <v>0</v>
      </c>
      <c r="AM294" s="132">
        <f t="shared" si="356"/>
        <v>0</v>
      </c>
      <c r="AN294" s="132">
        <f t="shared" si="356"/>
        <v>4262840000</v>
      </c>
      <c r="AO294" s="132">
        <f t="shared" si="356"/>
        <v>362077011.27999997</v>
      </c>
      <c r="AP294" s="132">
        <f t="shared" si="356"/>
        <v>0</v>
      </c>
      <c r="AQ294" s="132">
        <f t="shared" si="356"/>
        <v>0</v>
      </c>
      <c r="AR294" s="132">
        <f t="shared" si="356"/>
        <v>4262840000</v>
      </c>
      <c r="AS294" s="132">
        <f t="shared" si="356"/>
        <v>402052164.56</v>
      </c>
      <c r="AT294" s="132">
        <f t="shared" si="356"/>
        <v>0</v>
      </c>
      <c r="AU294" s="132">
        <f t="shared" si="356"/>
        <v>0</v>
      </c>
      <c r="AV294" s="132">
        <f t="shared" si="356"/>
        <v>0</v>
      </c>
      <c r="AW294" s="132">
        <f t="shared" si="356"/>
        <v>0</v>
      </c>
      <c r="AX294" s="132">
        <f t="shared" si="356"/>
        <v>0</v>
      </c>
      <c r="AY294" s="132">
        <f t="shared" si="356"/>
        <v>0</v>
      </c>
      <c r="AZ294" s="132">
        <f t="shared" si="356"/>
        <v>0</v>
      </c>
      <c r="BA294" s="132">
        <f t="shared" si="356"/>
        <v>0</v>
      </c>
      <c r="BB294" s="132">
        <f t="shared" si="356"/>
        <v>0</v>
      </c>
      <c r="BC294" s="132"/>
      <c r="BD294" s="132"/>
      <c r="BE294" s="132">
        <f t="shared" si="356"/>
        <v>0</v>
      </c>
      <c r="BF294" s="129">
        <f t="shared" ref="BF294" si="357">+E294+BB294-BE294</f>
        <v>4262840000</v>
      </c>
      <c r="BG294" s="138">
        <f t="shared" si="356"/>
        <v>4621077526.6099997</v>
      </c>
      <c r="BH294" s="98">
        <f t="shared" si="350"/>
        <v>358237526.60999966</v>
      </c>
      <c r="BI294" s="5"/>
      <c r="BJ294" s="5"/>
    </row>
    <row r="295" spans="1:62" ht="15" thickBot="1" x14ac:dyDescent="0.25">
      <c r="A295" s="18" t="s">
        <v>591</v>
      </c>
      <c r="B295" s="78" t="s">
        <v>524</v>
      </c>
      <c r="C295" s="26">
        <v>53</v>
      </c>
      <c r="D295" s="158" t="s">
        <v>522</v>
      </c>
      <c r="E295" s="133">
        <v>4246109700</v>
      </c>
      <c r="F295" s="134">
        <v>0</v>
      </c>
      <c r="G295" s="135">
        <v>0</v>
      </c>
      <c r="H295" s="135">
        <v>4246109700</v>
      </c>
      <c r="I295" s="135">
        <v>327358849.58999997</v>
      </c>
      <c r="J295" s="135">
        <v>0</v>
      </c>
      <c r="K295" s="135">
        <v>0</v>
      </c>
      <c r="L295" s="135">
        <f>H295+J295-K295</f>
        <v>4246109700</v>
      </c>
      <c r="M295" s="135">
        <v>641211000</v>
      </c>
      <c r="N295" s="135">
        <v>0</v>
      </c>
      <c r="O295" s="135">
        <v>0</v>
      </c>
      <c r="P295" s="135">
        <v>4246109700</v>
      </c>
      <c r="Q295" s="135">
        <v>135754469.63</v>
      </c>
      <c r="R295" s="136">
        <v>0</v>
      </c>
      <c r="S295" s="136">
        <v>0</v>
      </c>
      <c r="T295" s="135">
        <f>P295+R295-S295</f>
        <v>4246109700</v>
      </c>
      <c r="U295" s="136">
        <v>282639204.72000003</v>
      </c>
      <c r="V295" s="136">
        <v>0</v>
      </c>
      <c r="W295" s="136">
        <v>0</v>
      </c>
      <c r="X295" s="135">
        <f>T295+V295-W295</f>
        <v>4246109700</v>
      </c>
      <c r="Y295" s="135">
        <v>337582092.56</v>
      </c>
      <c r="Z295" s="135">
        <v>0</v>
      </c>
      <c r="AA295" s="135">
        <v>0</v>
      </c>
      <c r="AB295" s="135">
        <f>X295+Z295-AA295</f>
        <v>4246109700</v>
      </c>
      <c r="AC295" s="135">
        <v>366826009.61000001</v>
      </c>
      <c r="AD295" s="135">
        <v>0</v>
      </c>
      <c r="AE295" s="135">
        <v>0</v>
      </c>
      <c r="AF295" s="135">
        <f>AB295+AD295-AE295</f>
        <v>4246109700</v>
      </c>
      <c r="AG295" s="135">
        <v>582342113.75999999</v>
      </c>
      <c r="AH295" s="135">
        <v>0</v>
      </c>
      <c r="AI295" s="135">
        <v>0</v>
      </c>
      <c r="AJ295" s="135">
        <f>AF295+AH295-AI295</f>
        <v>4246109700</v>
      </c>
      <c r="AK295" s="135">
        <v>304025008.68000001</v>
      </c>
      <c r="AL295" s="135">
        <v>0</v>
      </c>
      <c r="AM295" s="135">
        <v>0</v>
      </c>
      <c r="AN295" s="135">
        <f>AJ295+AL295-AM295</f>
        <v>4246109700</v>
      </c>
      <c r="AO295" s="135">
        <v>361243011.27999997</v>
      </c>
      <c r="AP295" s="136">
        <v>0</v>
      </c>
      <c r="AQ295" s="136">
        <v>0</v>
      </c>
      <c r="AR295" s="135">
        <f>AN295+AP295-AQ295</f>
        <v>4246109700</v>
      </c>
      <c r="AS295" s="135">
        <v>401079164.56</v>
      </c>
      <c r="AT295" s="135"/>
      <c r="AU295" s="135"/>
      <c r="AV295" s="135"/>
      <c r="AW295" s="135"/>
      <c r="AX295" s="135"/>
      <c r="AY295" s="135"/>
      <c r="AZ295" s="135"/>
      <c r="BA295" s="135"/>
      <c r="BB295" s="135">
        <f>F295+J295+N295+R295+V295+Z295+AD295+AH295+AL295+AP295</f>
        <v>0</v>
      </c>
      <c r="BC295" s="135"/>
      <c r="BD295" s="135"/>
      <c r="BE295" s="135">
        <f>G295+K295+O295+S295+W295+AA295+AE295+AI295+AM295+AQ295</f>
        <v>0</v>
      </c>
      <c r="BF295" s="135">
        <f>E295+BB295-BE295</f>
        <v>4246109700</v>
      </c>
      <c r="BG295" s="137">
        <v>4593818526.6099997</v>
      </c>
      <c r="BH295" s="131">
        <f t="shared" si="350"/>
        <v>347708826.60999966</v>
      </c>
    </row>
    <row r="296" spans="1:62" ht="15" thickBot="1" x14ac:dyDescent="0.25">
      <c r="A296" s="18" t="s">
        <v>592</v>
      </c>
      <c r="B296" s="78" t="s">
        <v>526</v>
      </c>
      <c r="C296" s="26">
        <v>53</v>
      </c>
      <c r="D296" s="158" t="s">
        <v>522</v>
      </c>
      <c r="E296" s="133">
        <v>16730300</v>
      </c>
      <c r="F296" s="134">
        <v>0</v>
      </c>
      <c r="G296" s="135">
        <v>0</v>
      </c>
      <c r="H296" s="135">
        <v>16730300</v>
      </c>
      <c r="I296" s="135">
        <v>1068000</v>
      </c>
      <c r="J296" s="135">
        <v>0</v>
      </c>
      <c r="K296" s="135">
        <v>0</v>
      </c>
      <c r="L296" s="135">
        <f>H296+J296-K296</f>
        <v>16730300</v>
      </c>
      <c r="M296" s="135">
        <v>0</v>
      </c>
      <c r="N296" s="135">
        <v>0</v>
      </c>
      <c r="O296" s="135">
        <v>0</v>
      </c>
      <c r="P296" s="135">
        <v>16730300</v>
      </c>
      <c r="Q296" s="135">
        <v>1152000</v>
      </c>
      <c r="R296" s="136">
        <v>0</v>
      </c>
      <c r="S296" s="136">
        <v>0</v>
      </c>
      <c r="T296" s="135">
        <f>P296+R296-S296</f>
        <v>16730300</v>
      </c>
      <c r="U296" s="136">
        <v>3446000</v>
      </c>
      <c r="V296" s="136">
        <v>0</v>
      </c>
      <c r="W296" s="136">
        <v>0</v>
      </c>
      <c r="X296" s="135">
        <f>T296+V296-W296</f>
        <v>16730300</v>
      </c>
      <c r="Y296" s="135">
        <v>120000</v>
      </c>
      <c r="Z296" s="135">
        <v>0</v>
      </c>
      <c r="AA296" s="135">
        <v>0</v>
      </c>
      <c r="AB296" s="135">
        <f>X296+Z296-AA296</f>
        <v>16730300</v>
      </c>
      <c r="AC296" s="135">
        <v>6771000</v>
      </c>
      <c r="AD296" s="135">
        <v>0</v>
      </c>
      <c r="AE296" s="135">
        <v>0</v>
      </c>
      <c r="AF296" s="135">
        <f>AB296+AD296-AE296</f>
        <v>16730300</v>
      </c>
      <c r="AG296" s="135">
        <v>958000</v>
      </c>
      <c r="AH296" s="135">
        <v>0</v>
      </c>
      <c r="AI296" s="135">
        <v>0</v>
      </c>
      <c r="AJ296" s="135">
        <f>AF296+AH296-AI296</f>
        <v>16730300</v>
      </c>
      <c r="AK296" s="135">
        <v>5700000</v>
      </c>
      <c r="AL296" s="135">
        <v>0</v>
      </c>
      <c r="AM296" s="135">
        <v>0</v>
      </c>
      <c r="AN296" s="135">
        <f>AJ296+AL296-AM296</f>
        <v>16730300</v>
      </c>
      <c r="AO296" s="135">
        <v>834000</v>
      </c>
      <c r="AP296" s="136">
        <v>0</v>
      </c>
      <c r="AQ296" s="136">
        <v>0</v>
      </c>
      <c r="AR296" s="135">
        <f>AN296+AP296-AQ296</f>
        <v>16730300</v>
      </c>
      <c r="AS296" s="135">
        <v>973000</v>
      </c>
      <c r="AT296" s="135"/>
      <c r="AU296" s="135"/>
      <c r="AV296" s="135"/>
      <c r="AW296" s="135"/>
      <c r="AX296" s="135"/>
      <c r="AY296" s="135"/>
      <c r="AZ296" s="135"/>
      <c r="BA296" s="135"/>
      <c r="BB296" s="135">
        <f>F296+J296+N296+R296+V296+Z296+AD296+AH296+AL296+AP296</f>
        <v>0</v>
      </c>
      <c r="BC296" s="135"/>
      <c r="BD296" s="135"/>
      <c r="BE296" s="135">
        <f>G296+K296+O296+S296+W296+AA296+AE296+AI296+AM296+AQ296</f>
        <v>0</v>
      </c>
      <c r="BF296" s="135">
        <f>E296+BB296-BE296</f>
        <v>16730300</v>
      </c>
      <c r="BG296" s="137">
        <v>27259000</v>
      </c>
      <c r="BH296" s="131">
        <f t="shared" si="350"/>
        <v>10528700</v>
      </c>
    </row>
    <row r="297" spans="1:62" s="3" customFormat="1" ht="26.25" thickBot="1" x14ac:dyDescent="0.3">
      <c r="A297" s="8" t="s">
        <v>593</v>
      </c>
      <c r="B297" s="77" t="s">
        <v>594</v>
      </c>
      <c r="C297" s="7"/>
      <c r="D297" s="159"/>
      <c r="E297" s="132">
        <f>E298+E308+E333+E353</f>
        <v>35907579192</v>
      </c>
      <c r="F297" s="132">
        <f t="shared" ref="F297:U297" si="358">F298+F308+F333+F353</f>
        <v>7974435567</v>
      </c>
      <c r="G297" s="132">
        <f t="shared" si="358"/>
        <v>0</v>
      </c>
      <c r="H297" s="132">
        <f t="shared" si="358"/>
        <v>43882014759</v>
      </c>
      <c r="I297" s="132">
        <f t="shared" si="358"/>
        <v>3166399130</v>
      </c>
      <c r="J297" s="132">
        <f t="shared" si="358"/>
        <v>0</v>
      </c>
      <c r="K297" s="132">
        <f t="shared" si="358"/>
        <v>0</v>
      </c>
      <c r="L297" s="132">
        <f t="shared" si="358"/>
        <v>43882014759</v>
      </c>
      <c r="M297" s="132">
        <f t="shared" si="358"/>
        <v>2383522761.1900001</v>
      </c>
      <c r="N297" s="132">
        <f t="shared" si="358"/>
        <v>0</v>
      </c>
      <c r="O297" s="132">
        <f t="shared" si="358"/>
        <v>0</v>
      </c>
      <c r="P297" s="132">
        <f t="shared" si="358"/>
        <v>43882014759</v>
      </c>
      <c r="Q297" s="132">
        <f t="shared" si="358"/>
        <v>2872668788</v>
      </c>
      <c r="R297" s="132">
        <f t="shared" si="358"/>
        <v>0</v>
      </c>
      <c r="S297" s="132">
        <f t="shared" si="358"/>
        <v>0</v>
      </c>
      <c r="T297" s="132">
        <f t="shared" si="358"/>
        <v>43882014759</v>
      </c>
      <c r="U297" s="132">
        <f t="shared" si="358"/>
        <v>2868319260.0000005</v>
      </c>
      <c r="V297" s="132">
        <f t="shared" ref="V297:AW297" si="359">V298+V308+V333+V353</f>
        <v>2150211297</v>
      </c>
      <c r="W297" s="132">
        <f t="shared" si="359"/>
        <v>173043858</v>
      </c>
      <c r="X297" s="132">
        <f t="shared" si="359"/>
        <v>45859182198</v>
      </c>
      <c r="Y297" s="132">
        <f t="shared" si="359"/>
        <v>3122434813</v>
      </c>
      <c r="Z297" s="132">
        <f t="shared" si="359"/>
        <v>0</v>
      </c>
      <c r="AA297" s="132">
        <f t="shared" si="359"/>
        <v>0</v>
      </c>
      <c r="AB297" s="132">
        <f t="shared" si="359"/>
        <v>45859182198</v>
      </c>
      <c r="AC297" s="132">
        <f t="shared" si="359"/>
        <v>2718102003.8299999</v>
      </c>
      <c r="AD297" s="132">
        <f t="shared" si="359"/>
        <v>0</v>
      </c>
      <c r="AE297" s="132">
        <f t="shared" si="359"/>
        <v>0</v>
      </c>
      <c r="AF297" s="132">
        <f t="shared" si="359"/>
        <v>45859182198</v>
      </c>
      <c r="AG297" s="132">
        <f t="shared" si="359"/>
        <v>2520575921</v>
      </c>
      <c r="AH297" s="132">
        <f t="shared" si="359"/>
        <v>3171077100</v>
      </c>
      <c r="AI297" s="132">
        <f t="shared" si="359"/>
        <v>0</v>
      </c>
      <c r="AJ297" s="132">
        <f t="shared" si="359"/>
        <v>49030259298</v>
      </c>
      <c r="AK297" s="132">
        <f t="shared" ref="AK297:AT297" si="360">AK298+AK308+AK333+AK353</f>
        <v>3792007241.8099999</v>
      </c>
      <c r="AL297" s="132">
        <f t="shared" si="360"/>
        <v>1884770120</v>
      </c>
      <c r="AM297" s="132">
        <f t="shared" si="360"/>
        <v>130032986</v>
      </c>
      <c r="AN297" s="132">
        <f t="shared" si="360"/>
        <v>50784996432</v>
      </c>
      <c r="AO297" s="132">
        <f t="shared" si="360"/>
        <v>4120006653.7600002</v>
      </c>
      <c r="AP297" s="132">
        <f t="shared" si="360"/>
        <v>160000000</v>
      </c>
      <c r="AQ297" s="132">
        <f t="shared" si="360"/>
        <v>0</v>
      </c>
      <c r="AR297" s="132">
        <f t="shared" si="360"/>
        <v>50944996432</v>
      </c>
      <c r="AS297" s="132">
        <f t="shared" si="360"/>
        <v>3079704412.5500002</v>
      </c>
      <c r="AT297" s="132">
        <f t="shared" si="360"/>
        <v>0</v>
      </c>
      <c r="AU297" s="132">
        <f t="shared" si="359"/>
        <v>0</v>
      </c>
      <c r="AV297" s="132">
        <f t="shared" si="359"/>
        <v>0</v>
      </c>
      <c r="AW297" s="132">
        <f t="shared" si="359"/>
        <v>0</v>
      </c>
      <c r="AX297" s="132">
        <f t="shared" ref="AX297:BG297" si="361">AX298+AX308+AX333+AX353</f>
        <v>0</v>
      </c>
      <c r="AY297" s="132">
        <f t="shared" si="361"/>
        <v>0</v>
      </c>
      <c r="AZ297" s="132">
        <f t="shared" si="361"/>
        <v>0</v>
      </c>
      <c r="BA297" s="132">
        <f t="shared" si="361"/>
        <v>0</v>
      </c>
      <c r="BB297" s="132">
        <f t="shared" si="361"/>
        <v>19318225060</v>
      </c>
      <c r="BC297" s="132"/>
      <c r="BD297" s="132"/>
      <c r="BE297" s="132">
        <f t="shared" si="361"/>
        <v>303076844</v>
      </c>
      <c r="BF297" s="129">
        <f t="shared" ref="BF297:BF300" si="362">+E297+BB297-BE297</f>
        <v>54922727408</v>
      </c>
      <c r="BG297" s="138">
        <f t="shared" si="361"/>
        <v>54618982804.229996</v>
      </c>
      <c r="BH297" s="98">
        <f t="shared" si="350"/>
        <v>-303744603.77000427</v>
      </c>
      <c r="BI297" s="5"/>
      <c r="BJ297" s="5"/>
    </row>
    <row r="298" spans="1:62" s="3" customFormat="1" ht="15.75" thickBot="1" x14ac:dyDescent="0.3">
      <c r="A298" s="8" t="s">
        <v>595</v>
      </c>
      <c r="B298" s="77" t="s">
        <v>503</v>
      </c>
      <c r="C298" s="7"/>
      <c r="D298" s="159"/>
      <c r="E298" s="132">
        <f>E299+E304+E306</f>
        <v>0</v>
      </c>
      <c r="F298" s="132">
        <f t="shared" ref="F298:BG298" si="363">F299+F304+F306</f>
        <v>0</v>
      </c>
      <c r="G298" s="132">
        <f t="shared" si="363"/>
        <v>0</v>
      </c>
      <c r="H298" s="132">
        <f t="shared" si="363"/>
        <v>0</v>
      </c>
      <c r="I298" s="132">
        <f t="shared" si="363"/>
        <v>106980000</v>
      </c>
      <c r="J298" s="132">
        <f t="shared" si="363"/>
        <v>0</v>
      </c>
      <c r="K298" s="132">
        <f t="shared" si="363"/>
        <v>0</v>
      </c>
      <c r="L298" s="132">
        <f t="shared" si="363"/>
        <v>0</v>
      </c>
      <c r="M298" s="132">
        <f t="shared" si="363"/>
        <v>93827109.189999998</v>
      </c>
      <c r="N298" s="132">
        <f t="shared" si="363"/>
        <v>0</v>
      </c>
      <c r="O298" s="132">
        <f t="shared" si="363"/>
        <v>0</v>
      </c>
      <c r="P298" s="132">
        <f t="shared" si="363"/>
        <v>0</v>
      </c>
      <c r="Q298" s="132">
        <f t="shared" si="363"/>
        <v>134228621</v>
      </c>
      <c r="R298" s="132">
        <f t="shared" si="363"/>
        <v>0</v>
      </c>
      <c r="S298" s="132">
        <f t="shared" si="363"/>
        <v>0</v>
      </c>
      <c r="T298" s="132">
        <f t="shared" si="363"/>
        <v>0</v>
      </c>
      <c r="U298" s="132">
        <f t="shared" si="363"/>
        <v>111944880</v>
      </c>
      <c r="V298" s="132">
        <f t="shared" si="363"/>
        <v>0</v>
      </c>
      <c r="W298" s="132">
        <f t="shared" si="363"/>
        <v>0</v>
      </c>
      <c r="X298" s="132">
        <f t="shared" si="363"/>
        <v>0</v>
      </c>
      <c r="Y298" s="132">
        <f t="shared" si="363"/>
        <v>93370080</v>
      </c>
      <c r="Z298" s="132">
        <f t="shared" si="363"/>
        <v>0</v>
      </c>
      <c r="AA298" s="132">
        <f t="shared" si="363"/>
        <v>0</v>
      </c>
      <c r="AB298" s="132">
        <f t="shared" si="363"/>
        <v>0</v>
      </c>
      <c r="AC298" s="132">
        <f t="shared" si="363"/>
        <v>113241840</v>
      </c>
      <c r="AD298" s="132">
        <f t="shared" si="363"/>
        <v>0</v>
      </c>
      <c r="AE298" s="132">
        <f t="shared" si="363"/>
        <v>0</v>
      </c>
      <c r="AF298" s="132">
        <f t="shared" si="363"/>
        <v>0</v>
      </c>
      <c r="AG298" s="132">
        <f t="shared" si="363"/>
        <v>79677120</v>
      </c>
      <c r="AH298" s="132">
        <f t="shared" si="363"/>
        <v>0</v>
      </c>
      <c r="AI298" s="132">
        <f t="shared" si="363"/>
        <v>0</v>
      </c>
      <c r="AJ298" s="132">
        <f t="shared" si="363"/>
        <v>0</v>
      </c>
      <c r="AK298" s="132">
        <f t="shared" si="363"/>
        <v>49812669.810000002</v>
      </c>
      <c r="AL298" s="132">
        <f t="shared" si="363"/>
        <v>0</v>
      </c>
      <c r="AM298" s="132">
        <f t="shared" si="363"/>
        <v>0</v>
      </c>
      <c r="AN298" s="132">
        <f t="shared" si="363"/>
        <v>0</v>
      </c>
      <c r="AO298" s="132">
        <f t="shared" si="363"/>
        <v>107701680</v>
      </c>
      <c r="AP298" s="132">
        <f t="shared" si="363"/>
        <v>0</v>
      </c>
      <c r="AQ298" s="132">
        <f t="shared" si="363"/>
        <v>0</v>
      </c>
      <c r="AR298" s="132">
        <f t="shared" si="363"/>
        <v>0</v>
      </c>
      <c r="AS298" s="132">
        <f t="shared" si="363"/>
        <v>145411255.34</v>
      </c>
      <c r="AT298" s="132">
        <f t="shared" si="363"/>
        <v>0</v>
      </c>
      <c r="AU298" s="132">
        <f t="shared" si="363"/>
        <v>0</v>
      </c>
      <c r="AV298" s="132">
        <f t="shared" si="363"/>
        <v>0</v>
      </c>
      <c r="AW298" s="132">
        <f t="shared" si="363"/>
        <v>0</v>
      </c>
      <c r="AX298" s="132">
        <f t="shared" si="363"/>
        <v>0</v>
      </c>
      <c r="AY298" s="132">
        <f t="shared" si="363"/>
        <v>0</v>
      </c>
      <c r="AZ298" s="132">
        <f t="shared" si="363"/>
        <v>0</v>
      </c>
      <c r="BA298" s="132">
        <f t="shared" si="363"/>
        <v>0</v>
      </c>
      <c r="BB298" s="132">
        <f t="shared" si="363"/>
        <v>700000000</v>
      </c>
      <c r="BC298" s="132"/>
      <c r="BD298" s="132"/>
      <c r="BE298" s="132">
        <f t="shared" si="363"/>
        <v>0</v>
      </c>
      <c r="BF298" s="129">
        <f t="shared" si="362"/>
        <v>700000000</v>
      </c>
      <c r="BG298" s="138">
        <f t="shared" si="363"/>
        <v>700000000</v>
      </c>
      <c r="BH298" s="98">
        <f t="shared" si="350"/>
        <v>0</v>
      </c>
      <c r="BI298" s="5"/>
      <c r="BJ298" s="5"/>
    </row>
    <row r="299" spans="1:62" s="3" customFormat="1" ht="15.75" thickBot="1" x14ac:dyDescent="0.3">
      <c r="A299" s="8" t="s">
        <v>596</v>
      </c>
      <c r="B299" s="77" t="s">
        <v>112</v>
      </c>
      <c r="C299" s="7"/>
      <c r="D299" s="159"/>
      <c r="E299" s="132">
        <f>E300</f>
        <v>0</v>
      </c>
      <c r="F299" s="132">
        <f t="shared" ref="F299:BG299" si="364">F300</f>
        <v>0</v>
      </c>
      <c r="G299" s="132">
        <f t="shared" si="364"/>
        <v>0</v>
      </c>
      <c r="H299" s="132">
        <f t="shared" si="364"/>
        <v>0</v>
      </c>
      <c r="I299" s="132">
        <f t="shared" si="364"/>
        <v>106980000</v>
      </c>
      <c r="J299" s="132">
        <f t="shared" si="364"/>
        <v>0</v>
      </c>
      <c r="K299" s="132">
        <f t="shared" si="364"/>
        <v>0</v>
      </c>
      <c r="L299" s="132">
        <f t="shared" si="364"/>
        <v>0</v>
      </c>
      <c r="M299" s="132">
        <f t="shared" si="364"/>
        <v>93827109.189999998</v>
      </c>
      <c r="N299" s="132">
        <f t="shared" si="364"/>
        <v>0</v>
      </c>
      <c r="O299" s="132">
        <f t="shared" si="364"/>
        <v>0</v>
      </c>
      <c r="P299" s="132">
        <f t="shared" si="364"/>
        <v>0</v>
      </c>
      <c r="Q299" s="132">
        <f t="shared" si="364"/>
        <v>134228621</v>
      </c>
      <c r="R299" s="132">
        <f t="shared" si="364"/>
        <v>0</v>
      </c>
      <c r="S299" s="132">
        <f t="shared" si="364"/>
        <v>0</v>
      </c>
      <c r="T299" s="132">
        <f t="shared" si="364"/>
        <v>0</v>
      </c>
      <c r="U299" s="132">
        <f t="shared" si="364"/>
        <v>111944880</v>
      </c>
      <c r="V299" s="132">
        <f t="shared" si="364"/>
        <v>0</v>
      </c>
      <c r="W299" s="132">
        <f t="shared" si="364"/>
        <v>0</v>
      </c>
      <c r="X299" s="132">
        <f t="shared" si="364"/>
        <v>0</v>
      </c>
      <c r="Y299" s="132">
        <f t="shared" si="364"/>
        <v>93370080</v>
      </c>
      <c r="Z299" s="132">
        <f t="shared" si="364"/>
        <v>0</v>
      </c>
      <c r="AA299" s="132">
        <f t="shared" si="364"/>
        <v>0</v>
      </c>
      <c r="AB299" s="132">
        <f t="shared" si="364"/>
        <v>0</v>
      </c>
      <c r="AC299" s="132">
        <f t="shared" si="364"/>
        <v>113241840</v>
      </c>
      <c r="AD299" s="132">
        <f t="shared" si="364"/>
        <v>0</v>
      </c>
      <c r="AE299" s="132">
        <f t="shared" si="364"/>
        <v>0</v>
      </c>
      <c r="AF299" s="132">
        <f t="shared" si="364"/>
        <v>0</v>
      </c>
      <c r="AG299" s="132">
        <f t="shared" si="364"/>
        <v>79677120</v>
      </c>
      <c r="AH299" s="132">
        <f t="shared" si="364"/>
        <v>0</v>
      </c>
      <c r="AI299" s="132">
        <f t="shared" si="364"/>
        <v>0</v>
      </c>
      <c r="AJ299" s="132">
        <f t="shared" si="364"/>
        <v>0</v>
      </c>
      <c r="AK299" s="132">
        <f t="shared" si="364"/>
        <v>49812669.810000002</v>
      </c>
      <c r="AL299" s="132">
        <f t="shared" si="364"/>
        <v>0</v>
      </c>
      <c r="AM299" s="132">
        <f t="shared" si="364"/>
        <v>0</v>
      </c>
      <c r="AN299" s="132">
        <f t="shared" si="364"/>
        <v>0</v>
      </c>
      <c r="AO299" s="132">
        <f t="shared" si="364"/>
        <v>107701680</v>
      </c>
      <c r="AP299" s="132">
        <f t="shared" si="364"/>
        <v>0</v>
      </c>
      <c r="AQ299" s="132">
        <f t="shared" si="364"/>
        <v>0</v>
      </c>
      <c r="AR299" s="132">
        <f t="shared" si="364"/>
        <v>0</v>
      </c>
      <c r="AS299" s="132">
        <f t="shared" si="364"/>
        <v>145411255.34</v>
      </c>
      <c r="AT299" s="132">
        <f t="shared" si="364"/>
        <v>0</v>
      </c>
      <c r="AU299" s="132">
        <f t="shared" si="364"/>
        <v>0</v>
      </c>
      <c r="AV299" s="132">
        <f t="shared" si="364"/>
        <v>0</v>
      </c>
      <c r="AW299" s="132">
        <f t="shared" si="364"/>
        <v>0</v>
      </c>
      <c r="AX299" s="132">
        <f t="shared" si="364"/>
        <v>0</v>
      </c>
      <c r="AY299" s="132">
        <f t="shared" si="364"/>
        <v>0</v>
      </c>
      <c r="AZ299" s="132">
        <f t="shared" si="364"/>
        <v>0</v>
      </c>
      <c r="BA299" s="132">
        <f t="shared" si="364"/>
        <v>0</v>
      </c>
      <c r="BB299" s="132">
        <f t="shared" si="364"/>
        <v>0</v>
      </c>
      <c r="BC299" s="132"/>
      <c r="BD299" s="132"/>
      <c r="BE299" s="132">
        <f t="shared" si="364"/>
        <v>0</v>
      </c>
      <c r="BF299" s="129">
        <f t="shared" si="362"/>
        <v>0</v>
      </c>
      <c r="BG299" s="138">
        <f t="shared" si="364"/>
        <v>0</v>
      </c>
      <c r="BH299" s="98">
        <f t="shared" si="350"/>
        <v>0</v>
      </c>
      <c r="BI299" s="5"/>
      <c r="BJ299" s="5"/>
    </row>
    <row r="300" spans="1:62" s="3" customFormat="1" ht="26.25" thickBot="1" x14ac:dyDescent="0.3">
      <c r="A300" s="8" t="s">
        <v>597</v>
      </c>
      <c r="B300" s="77" t="s">
        <v>598</v>
      </c>
      <c r="C300" s="7"/>
      <c r="D300" s="159"/>
      <c r="E300" s="132">
        <f>SUM(E301:E303)</f>
        <v>0</v>
      </c>
      <c r="F300" s="132">
        <f t="shared" ref="F300:U300" si="365">SUM(F301:F303)</f>
        <v>0</v>
      </c>
      <c r="G300" s="132">
        <f t="shared" si="365"/>
        <v>0</v>
      </c>
      <c r="H300" s="132">
        <f t="shared" si="365"/>
        <v>0</v>
      </c>
      <c r="I300" s="132">
        <f t="shared" si="365"/>
        <v>106980000</v>
      </c>
      <c r="J300" s="132">
        <f t="shared" si="365"/>
        <v>0</v>
      </c>
      <c r="K300" s="132">
        <f t="shared" si="365"/>
        <v>0</v>
      </c>
      <c r="L300" s="132">
        <f t="shared" si="365"/>
        <v>0</v>
      </c>
      <c r="M300" s="132">
        <f t="shared" si="365"/>
        <v>93827109.189999998</v>
      </c>
      <c r="N300" s="132">
        <f t="shared" si="365"/>
        <v>0</v>
      </c>
      <c r="O300" s="132">
        <f t="shared" si="365"/>
        <v>0</v>
      </c>
      <c r="P300" s="132">
        <f t="shared" si="365"/>
        <v>0</v>
      </c>
      <c r="Q300" s="132">
        <f t="shared" si="365"/>
        <v>134228621</v>
      </c>
      <c r="R300" s="132">
        <f t="shared" si="365"/>
        <v>0</v>
      </c>
      <c r="S300" s="132">
        <f t="shared" si="365"/>
        <v>0</v>
      </c>
      <c r="T300" s="132">
        <f t="shared" si="365"/>
        <v>0</v>
      </c>
      <c r="U300" s="132">
        <f t="shared" si="365"/>
        <v>111944880</v>
      </c>
      <c r="V300" s="132">
        <f t="shared" ref="V300:AW300" si="366">SUM(V301:V303)</f>
        <v>0</v>
      </c>
      <c r="W300" s="132">
        <f t="shared" si="366"/>
        <v>0</v>
      </c>
      <c r="X300" s="132">
        <f t="shared" si="366"/>
        <v>0</v>
      </c>
      <c r="Y300" s="132">
        <f t="shared" si="366"/>
        <v>93370080</v>
      </c>
      <c r="Z300" s="132">
        <f t="shared" si="366"/>
        <v>0</v>
      </c>
      <c r="AA300" s="132">
        <f t="shared" si="366"/>
        <v>0</v>
      </c>
      <c r="AB300" s="132">
        <f t="shared" si="366"/>
        <v>0</v>
      </c>
      <c r="AC300" s="132">
        <f t="shared" si="366"/>
        <v>113241840</v>
      </c>
      <c r="AD300" s="132">
        <f t="shared" si="366"/>
        <v>0</v>
      </c>
      <c r="AE300" s="132">
        <f t="shared" si="366"/>
        <v>0</v>
      </c>
      <c r="AF300" s="132">
        <f t="shared" si="366"/>
        <v>0</v>
      </c>
      <c r="AG300" s="132">
        <f t="shared" si="366"/>
        <v>79677120</v>
      </c>
      <c r="AH300" s="132">
        <f t="shared" si="366"/>
        <v>0</v>
      </c>
      <c r="AI300" s="132">
        <f t="shared" si="366"/>
        <v>0</v>
      </c>
      <c r="AJ300" s="132">
        <f t="shared" si="366"/>
        <v>0</v>
      </c>
      <c r="AK300" s="132">
        <f t="shared" ref="AK300:AT300" si="367">SUM(AK301:AK303)</f>
        <v>49812669.810000002</v>
      </c>
      <c r="AL300" s="132">
        <f t="shared" si="367"/>
        <v>0</v>
      </c>
      <c r="AM300" s="132">
        <f t="shared" si="367"/>
        <v>0</v>
      </c>
      <c r="AN300" s="132">
        <f t="shared" si="367"/>
        <v>0</v>
      </c>
      <c r="AO300" s="132">
        <f t="shared" si="367"/>
        <v>107701680</v>
      </c>
      <c r="AP300" s="132">
        <f t="shared" si="367"/>
        <v>0</v>
      </c>
      <c r="AQ300" s="132">
        <f t="shared" si="367"/>
        <v>0</v>
      </c>
      <c r="AR300" s="132">
        <f t="shared" si="367"/>
        <v>0</v>
      </c>
      <c r="AS300" s="132">
        <f t="shared" si="367"/>
        <v>145411255.34</v>
      </c>
      <c r="AT300" s="132">
        <f t="shared" si="367"/>
        <v>0</v>
      </c>
      <c r="AU300" s="132">
        <f t="shared" si="366"/>
        <v>0</v>
      </c>
      <c r="AV300" s="132">
        <f t="shared" si="366"/>
        <v>0</v>
      </c>
      <c r="AW300" s="132">
        <f t="shared" si="366"/>
        <v>0</v>
      </c>
      <c r="AX300" s="132">
        <f t="shared" ref="AX300:BG300" si="368">SUM(AX301:AX303)</f>
        <v>0</v>
      </c>
      <c r="AY300" s="132">
        <f t="shared" si="368"/>
        <v>0</v>
      </c>
      <c r="AZ300" s="132">
        <f t="shared" si="368"/>
        <v>0</v>
      </c>
      <c r="BA300" s="132">
        <f t="shared" si="368"/>
        <v>0</v>
      </c>
      <c r="BB300" s="132">
        <f t="shared" si="368"/>
        <v>0</v>
      </c>
      <c r="BC300" s="132"/>
      <c r="BD300" s="132"/>
      <c r="BE300" s="132">
        <f t="shared" si="368"/>
        <v>0</v>
      </c>
      <c r="BF300" s="129">
        <f t="shared" si="362"/>
        <v>0</v>
      </c>
      <c r="BG300" s="138">
        <f t="shared" si="368"/>
        <v>0</v>
      </c>
      <c r="BH300" s="98">
        <f t="shared" si="350"/>
        <v>0</v>
      </c>
      <c r="BI300" s="5"/>
      <c r="BJ300" s="5"/>
    </row>
    <row r="301" spans="1:62" ht="15" thickBot="1" x14ac:dyDescent="0.25">
      <c r="A301" s="18" t="s">
        <v>599</v>
      </c>
      <c r="B301" s="78" t="s">
        <v>600</v>
      </c>
      <c r="C301" s="26">
        <v>52</v>
      </c>
      <c r="D301" s="158" t="s">
        <v>506</v>
      </c>
      <c r="E301" s="133">
        <v>0</v>
      </c>
      <c r="F301" s="134">
        <v>0</v>
      </c>
      <c r="G301" s="135">
        <v>0</v>
      </c>
      <c r="H301" s="135">
        <v>0</v>
      </c>
      <c r="I301" s="135">
        <v>106980000</v>
      </c>
      <c r="J301" s="135">
        <v>0</v>
      </c>
      <c r="K301" s="135">
        <v>0</v>
      </c>
      <c r="L301" s="135">
        <f>H301+J301-K301</f>
        <v>0</v>
      </c>
      <c r="M301" s="135">
        <v>92021760</v>
      </c>
      <c r="N301" s="135">
        <v>0</v>
      </c>
      <c r="O301" s="135">
        <v>0</v>
      </c>
      <c r="P301" s="135">
        <v>0</v>
      </c>
      <c r="Q301" s="135">
        <v>98142720</v>
      </c>
      <c r="R301" s="136">
        <v>0</v>
      </c>
      <c r="S301" s="136">
        <v>0</v>
      </c>
      <c r="T301" s="135">
        <f>P301+R301-S301</f>
        <v>0</v>
      </c>
      <c r="U301" s="136">
        <v>111944880</v>
      </c>
      <c r="V301" s="136">
        <v>0</v>
      </c>
      <c r="W301" s="136">
        <v>0</v>
      </c>
      <c r="X301" s="135">
        <f>T301+V301-W301</f>
        <v>0</v>
      </c>
      <c r="Y301" s="135">
        <v>93370080</v>
      </c>
      <c r="Z301" s="135">
        <v>0</v>
      </c>
      <c r="AA301" s="135">
        <v>0</v>
      </c>
      <c r="AB301" s="135">
        <f>X301+Z301-AA301</f>
        <v>0</v>
      </c>
      <c r="AC301" s="135">
        <v>113241840</v>
      </c>
      <c r="AD301" s="135">
        <v>0</v>
      </c>
      <c r="AE301" s="135">
        <v>0</v>
      </c>
      <c r="AF301" s="135">
        <f>AB301+AD301-AE301</f>
        <v>0</v>
      </c>
      <c r="AG301" s="135">
        <v>79677120</v>
      </c>
      <c r="AH301" s="135">
        <v>0</v>
      </c>
      <c r="AI301" s="135">
        <v>0</v>
      </c>
      <c r="AJ301" s="135">
        <f>AF301+AH301-AI301</f>
        <v>0</v>
      </c>
      <c r="AK301" s="135">
        <v>87703920</v>
      </c>
      <c r="AL301" s="135">
        <v>0</v>
      </c>
      <c r="AM301" s="135">
        <v>0</v>
      </c>
      <c r="AN301" s="135">
        <f>AJ301+AL301-AM301</f>
        <v>0</v>
      </c>
      <c r="AO301" s="135">
        <v>107701680</v>
      </c>
      <c r="AP301" s="136">
        <v>0</v>
      </c>
      <c r="AQ301" s="136">
        <v>0</v>
      </c>
      <c r="AR301" s="135">
        <f>AN301+AP301-AQ301</f>
        <v>0</v>
      </c>
      <c r="AS301" s="135">
        <v>145411255.34</v>
      </c>
      <c r="AT301" s="135"/>
      <c r="AU301" s="135"/>
      <c r="AV301" s="135"/>
      <c r="AW301" s="135"/>
      <c r="AX301" s="135"/>
      <c r="AY301" s="135"/>
      <c r="AZ301" s="135"/>
      <c r="BA301" s="135"/>
      <c r="BB301" s="135">
        <f>F301+J301+N301+R301+V301+Z301+AD301+AH301+AL301+AP301</f>
        <v>0</v>
      </c>
      <c r="BC301" s="135"/>
      <c r="BD301" s="135"/>
      <c r="BE301" s="135">
        <f>G301+K301+O301+S301+W301+AA301+AE301+AI301+AM301+AQ301</f>
        <v>0</v>
      </c>
      <c r="BF301" s="135">
        <f>E301+BB301-BE301</f>
        <v>0</v>
      </c>
      <c r="BG301" s="137"/>
      <c r="BH301" s="131">
        <f t="shared" si="350"/>
        <v>0</v>
      </c>
    </row>
    <row r="302" spans="1:62" ht="15" thickBot="1" x14ac:dyDescent="0.25">
      <c r="A302" s="18" t="s">
        <v>601</v>
      </c>
      <c r="B302" s="78" t="s">
        <v>602</v>
      </c>
      <c r="C302" s="26">
        <v>52</v>
      </c>
      <c r="D302" s="158" t="s">
        <v>506</v>
      </c>
      <c r="E302" s="133">
        <v>0</v>
      </c>
      <c r="F302" s="134">
        <v>0</v>
      </c>
      <c r="G302" s="135">
        <v>0</v>
      </c>
      <c r="H302" s="135">
        <v>0</v>
      </c>
      <c r="I302" s="135">
        <v>0</v>
      </c>
      <c r="J302" s="135">
        <v>0</v>
      </c>
      <c r="K302" s="135">
        <v>0</v>
      </c>
      <c r="L302" s="135">
        <f>H302+J302-K302</f>
        <v>0</v>
      </c>
      <c r="M302" s="135">
        <v>0</v>
      </c>
      <c r="N302" s="135">
        <v>0</v>
      </c>
      <c r="O302" s="135">
        <v>0</v>
      </c>
      <c r="P302" s="135">
        <v>0</v>
      </c>
      <c r="Q302" s="135">
        <v>0</v>
      </c>
      <c r="R302" s="136">
        <v>0</v>
      </c>
      <c r="S302" s="136">
        <v>0</v>
      </c>
      <c r="T302" s="135">
        <f>P302+R302-S302</f>
        <v>0</v>
      </c>
      <c r="U302" s="136">
        <v>0</v>
      </c>
      <c r="V302" s="136">
        <v>0</v>
      </c>
      <c r="W302" s="136">
        <v>0</v>
      </c>
      <c r="X302" s="135">
        <f>T302+V302-W302</f>
        <v>0</v>
      </c>
      <c r="Y302" s="135">
        <v>0</v>
      </c>
      <c r="Z302" s="135">
        <v>0</v>
      </c>
      <c r="AA302" s="135">
        <v>0</v>
      </c>
      <c r="AB302" s="135">
        <f>X302+Z302-AA302</f>
        <v>0</v>
      </c>
      <c r="AC302" s="135">
        <v>0</v>
      </c>
      <c r="AD302" s="135">
        <v>0</v>
      </c>
      <c r="AE302" s="135">
        <v>0</v>
      </c>
      <c r="AF302" s="135">
        <f>AB302+AD302-AE302</f>
        <v>0</v>
      </c>
      <c r="AG302" s="135">
        <v>0</v>
      </c>
      <c r="AH302" s="135">
        <v>0</v>
      </c>
      <c r="AI302" s="135">
        <v>0</v>
      </c>
      <c r="AJ302" s="135">
        <f>AF302+AH302-AI302</f>
        <v>0</v>
      </c>
      <c r="AK302" s="135">
        <v>0</v>
      </c>
      <c r="AL302" s="135">
        <v>0</v>
      </c>
      <c r="AM302" s="135">
        <v>0</v>
      </c>
      <c r="AN302" s="135">
        <f>AJ302+AL302-AM302</f>
        <v>0</v>
      </c>
      <c r="AO302" s="135">
        <v>0</v>
      </c>
      <c r="AP302" s="136">
        <v>0</v>
      </c>
      <c r="AQ302" s="136">
        <v>0</v>
      </c>
      <c r="AR302" s="135">
        <f>AN302+AP302-AQ302</f>
        <v>0</v>
      </c>
      <c r="AS302" s="135">
        <v>0</v>
      </c>
      <c r="AT302" s="135"/>
      <c r="AU302" s="135"/>
      <c r="AV302" s="135"/>
      <c r="AW302" s="135"/>
      <c r="AX302" s="135"/>
      <c r="AY302" s="135"/>
      <c r="AZ302" s="135"/>
      <c r="BA302" s="135"/>
      <c r="BB302" s="135">
        <f>F302+J302+N302+R302+V302+Z302+AD302+AH302+AL302+AP302</f>
        <v>0</v>
      </c>
      <c r="BC302" s="135"/>
      <c r="BD302" s="135"/>
      <c r="BE302" s="135">
        <f>G302+K302+O302+S302+W302+AA302+AE302+AI302+AM302+AQ302</f>
        <v>0</v>
      </c>
      <c r="BF302" s="135">
        <f>E302+BB302-BE302</f>
        <v>0</v>
      </c>
      <c r="BG302" s="137">
        <f>I302+M302+Q302+U302+Y302+AC302+AG302+AK302+AO302+AS302</f>
        <v>0</v>
      </c>
      <c r="BH302" s="131">
        <f t="shared" si="350"/>
        <v>0</v>
      </c>
    </row>
    <row r="303" spans="1:62" ht="15" thickBot="1" x14ac:dyDescent="0.25">
      <c r="A303" s="18" t="s">
        <v>603</v>
      </c>
      <c r="B303" s="78" t="s">
        <v>604</v>
      </c>
      <c r="C303" s="26">
        <v>52</v>
      </c>
      <c r="D303" s="158" t="s">
        <v>506</v>
      </c>
      <c r="E303" s="133">
        <v>0</v>
      </c>
      <c r="F303" s="134">
        <v>0</v>
      </c>
      <c r="G303" s="135">
        <v>0</v>
      </c>
      <c r="H303" s="135">
        <v>0</v>
      </c>
      <c r="I303" s="135">
        <v>0</v>
      </c>
      <c r="J303" s="135">
        <v>0</v>
      </c>
      <c r="K303" s="135">
        <v>0</v>
      </c>
      <c r="L303" s="135">
        <f>H303+J303-K303</f>
        <v>0</v>
      </c>
      <c r="M303" s="135">
        <v>1805349.19</v>
      </c>
      <c r="N303" s="135">
        <v>0</v>
      </c>
      <c r="O303" s="135">
        <v>0</v>
      </c>
      <c r="P303" s="135">
        <v>0</v>
      </c>
      <c r="Q303" s="135">
        <v>36085901</v>
      </c>
      <c r="R303" s="136">
        <v>0</v>
      </c>
      <c r="S303" s="136">
        <v>0</v>
      </c>
      <c r="T303" s="135">
        <f>P303+R303-S303</f>
        <v>0</v>
      </c>
      <c r="U303" s="136">
        <v>0</v>
      </c>
      <c r="V303" s="136">
        <v>0</v>
      </c>
      <c r="W303" s="136">
        <v>0</v>
      </c>
      <c r="X303" s="135">
        <f>T303+V303-W303</f>
        <v>0</v>
      </c>
      <c r="Y303" s="135">
        <v>0</v>
      </c>
      <c r="Z303" s="135">
        <v>0</v>
      </c>
      <c r="AA303" s="135">
        <v>0</v>
      </c>
      <c r="AB303" s="135">
        <f>X303+Z303-AA303</f>
        <v>0</v>
      </c>
      <c r="AC303" s="135">
        <v>0</v>
      </c>
      <c r="AD303" s="135">
        <v>0</v>
      </c>
      <c r="AE303" s="135">
        <v>0</v>
      </c>
      <c r="AF303" s="135">
        <f>AB303+AD303-AE303</f>
        <v>0</v>
      </c>
      <c r="AG303" s="135">
        <v>0</v>
      </c>
      <c r="AH303" s="135">
        <v>0</v>
      </c>
      <c r="AI303" s="135">
        <v>0</v>
      </c>
      <c r="AJ303" s="135">
        <f>AF303+AH303-AI303</f>
        <v>0</v>
      </c>
      <c r="AK303" s="135">
        <v>-37891250.189999998</v>
      </c>
      <c r="AL303" s="135">
        <v>0</v>
      </c>
      <c r="AM303" s="135">
        <v>0</v>
      </c>
      <c r="AN303" s="135">
        <f>AJ303+AL303-AM303</f>
        <v>0</v>
      </c>
      <c r="AO303" s="135">
        <v>0</v>
      </c>
      <c r="AP303" s="136">
        <v>0</v>
      </c>
      <c r="AQ303" s="136">
        <v>0</v>
      </c>
      <c r="AR303" s="135">
        <f>AN303+AP303-AQ303</f>
        <v>0</v>
      </c>
      <c r="AS303" s="135">
        <v>0</v>
      </c>
      <c r="AT303" s="135"/>
      <c r="AU303" s="135"/>
      <c r="AV303" s="135"/>
      <c r="AW303" s="135"/>
      <c r="AX303" s="135"/>
      <c r="AY303" s="135"/>
      <c r="AZ303" s="135"/>
      <c r="BA303" s="135"/>
      <c r="BB303" s="135">
        <f>F303+J303+N303+R303+V303+Z303+AD303+AH303+AL303+AP303</f>
        <v>0</v>
      </c>
      <c r="BC303" s="135"/>
      <c r="BD303" s="135"/>
      <c r="BE303" s="135">
        <f>G303+K303+O303+S303+W303+AA303+AE303+AI303+AM303+AQ303</f>
        <v>0</v>
      </c>
      <c r="BF303" s="135">
        <f>E303+BB303-BE303</f>
        <v>0</v>
      </c>
      <c r="BG303" s="137">
        <f>I303+M303+Q303+U303+Y303+AC303+AG303+AK303+AO303+AS303</f>
        <v>0</v>
      </c>
      <c r="BH303" s="131">
        <f t="shared" si="350"/>
        <v>0</v>
      </c>
    </row>
    <row r="304" spans="1:62" s="3" customFormat="1" ht="15.75" thickBot="1" x14ac:dyDescent="0.3">
      <c r="A304" s="8" t="s">
        <v>605</v>
      </c>
      <c r="B304" s="77" t="s">
        <v>124</v>
      </c>
      <c r="C304" s="7"/>
      <c r="D304" s="159"/>
      <c r="E304" s="132">
        <f>E305</f>
        <v>0</v>
      </c>
      <c r="F304" s="132">
        <f t="shared" ref="F304:BG304" si="369">F305</f>
        <v>0</v>
      </c>
      <c r="G304" s="132">
        <f t="shared" si="369"/>
        <v>0</v>
      </c>
      <c r="H304" s="132">
        <f t="shared" si="369"/>
        <v>0</v>
      </c>
      <c r="I304" s="132">
        <f t="shared" si="369"/>
        <v>0</v>
      </c>
      <c r="J304" s="132">
        <f t="shared" si="369"/>
        <v>0</v>
      </c>
      <c r="K304" s="132">
        <f t="shared" si="369"/>
        <v>0</v>
      </c>
      <c r="L304" s="132">
        <f t="shared" si="369"/>
        <v>0</v>
      </c>
      <c r="M304" s="132">
        <f t="shared" si="369"/>
        <v>0</v>
      </c>
      <c r="N304" s="132">
        <f t="shared" si="369"/>
        <v>0</v>
      </c>
      <c r="O304" s="132">
        <f t="shared" si="369"/>
        <v>0</v>
      </c>
      <c r="P304" s="132">
        <f t="shared" si="369"/>
        <v>0</v>
      </c>
      <c r="Q304" s="132">
        <f t="shared" si="369"/>
        <v>0</v>
      </c>
      <c r="R304" s="132">
        <f t="shared" si="369"/>
        <v>0</v>
      </c>
      <c r="S304" s="132">
        <f t="shared" si="369"/>
        <v>0</v>
      </c>
      <c r="T304" s="132">
        <f t="shared" si="369"/>
        <v>0</v>
      </c>
      <c r="U304" s="132">
        <f t="shared" si="369"/>
        <v>0</v>
      </c>
      <c r="V304" s="132">
        <f t="shared" si="369"/>
        <v>0</v>
      </c>
      <c r="W304" s="132">
        <f t="shared" si="369"/>
        <v>0</v>
      </c>
      <c r="X304" s="132">
        <f t="shared" si="369"/>
        <v>0</v>
      </c>
      <c r="Y304" s="132">
        <f t="shared" si="369"/>
        <v>0</v>
      </c>
      <c r="Z304" s="132">
        <f t="shared" si="369"/>
        <v>0</v>
      </c>
      <c r="AA304" s="132">
        <f t="shared" si="369"/>
        <v>0</v>
      </c>
      <c r="AB304" s="132">
        <f t="shared" si="369"/>
        <v>0</v>
      </c>
      <c r="AC304" s="132">
        <f t="shared" si="369"/>
        <v>0</v>
      </c>
      <c r="AD304" s="132">
        <f t="shared" si="369"/>
        <v>0</v>
      </c>
      <c r="AE304" s="132">
        <f t="shared" si="369"/>
        <v>0</v>
      </c>
      <c r="AF304" s="132">
        <f t="shared" si="369"/>
        <v>0</v>
      </c>
      <c r="AG304" s="132">
        <f t="shared" si="369"/>
        <v>0</v>
      </c>
      <c r="AH304" s="132">
        <f t="shared" si="369"/>
        <v>0</v>
      </c>
      <c r="AI304" s="132">
        <f t="shared" si="369"/>
        <v>0</v>
      </c>
      <c r="AJ304" s="132">
        <f t="shared" si="369"/>
        <v>0</v>
      </c>
      <c r="AK304" s="132">
        <f t="shared" si="369"/>
        <v>0</v>
      </c>
      <c r="AL304" s="132">
        <f t="shared" si="369"/>
        <v>0</v>
      </c>
      <c r="AM304" s="132">
        <f t="shared" si="369"/>
        <v>0</v>
      </c>
      <c r="AN304" s="132">
        <f t="shared" si="369"/>
        <v>0</v>
      </c>
      <c r="AO304" s="132">
        <f t="shared" si="369"/>
        <v>0</v>
      </c>
      <c r="AP304" s="132">
        <f t="shared" si="369"/>
        <v>0</v>
      </c>
      <c r="AQ304" s="132">
        <f t="shared" si="369"/>
        <v>0</v>
      </c>
      <c r="AR304" s="132">
        <f t="shared" si="369"/>
        <v>0</v>
      </c>
      <c r="AS304" s="132">
        <f t="shared" si="369"/>
        <v>0</v>
      </c>
      <c r="AT304" s="132">
        <f t="shared" si="369"/>
        <v>0</v>
      </c>
      <c r="AU304" s="132">
        <f t="shared" si="369"/>
        <v>0</v>
      </c>
      <c r="AV304" s="132">
        <f t="shared" si="369"/>
        <v>0</v>
      </c>
      <c r="AW304" s="132">
        <f t="shared" si="369"/>
        <v>0</v>
      </c>
      <c r="AX304" s="132">
        <f t="shared" si="369"/>
        <v>0</v>
      </c>
      <c r="AY304" s="132">
        <f t="shared" si="369"/>
        <v>0</v>
      </c>
      <c r="AZ304" s="132">
        <f t="shared" si="369"/>
        <v>0</v>
      </c>
      <c r="BA304" s="132">
        <f t="shared" si="369"/>
        <v>0</v>
      </c>
      <c r="BB304" s="132">
        <f t="shared" si="369"/>
        <v>0</v>
      </c>
      <c r="BC304" s="132"/>
      <c r="BD304" s="132"/>
      <c r="BE304" s="132">
        <f t="shared" si="369"/>
        <v>0</v>
      </c>
      <c r="BF304" s="129">
        <f t="shared" ref="BF304:BF310" si="370">+E304+BB304-BE304</f>
        <v>0</v>
      </c>
      <c r="BG304" s="138">
        <f t="shared" si="369"/>
        <v>0</v>
      </c>
      <c r="BH304" s="131">
        <f t="shared" si="350"/>
        <v>0</v>
      </c>
      <c r="BI304" s="5"/>
      <c r="BJ304" s="5"/>
    </row>
    <row r="305" spans="1:62" ht="26.25" thickBot="1" x14ac:dyDescent="0.25">
      <c r="A305" s="18" t="s">
        <v>606</v>
      </c>
      <c r="B305" s="78" t="s">
        <v>607</v>
      </c>
      <c r="C305" s="26">
        <v>55</v>
      </c>
      <c r="D305" s="158" t="s">
        <v>124</v>
      </c>
      <c r="E305" s="133">
        <v>0</v>
      </c>
      <c r="F305" s="134">
        <v>0</v>
      </c>
      <c r="G305" s="135">
        <v>0</v>
      </c>
      <c r="H305" s="135">
        <v>0</v>
      </c>
      <c r="I305" s="135">
        <v>0</v>
      </c>
      <c r="J305" s="135">
        <v>0</v>
      </c>
      <c r="K305" s="135">
        <v>0</v>
      </c>
      <c r="L305" s="135">
        <f>H305+J305-K305</f>
        <v>0</v>
      </c>
      <c r="M305" s="135">
        <v>0</v>
      </c>
      <c r="N305" s="135">
        <v>0</v>
      </c>
      <c r="O305" s="135">
        <v>0</v>
      </c>
      <c r="P305" s="135">
        <v>0</v>
      </c>
      <c r="Q305" s="135">
        <v>0</v>
      </c>
      <c r="R305" s="136">
        <v>0</v>
      </c>
      <c r="S305" s="136">
        <v>0</v>
      </c>
      <c r="T305" s="135">
        <f>P305+R305-S305</f>
        <v>0</v>
      </c>
      <c r="U305" s="136">
        <v>0</v>
      </c>
      <c r="V305" s="136">
        <v>0</v>
      </c>
      <c r="W305" s="136">
        <v>0</v>
      </c>
      <c r="X305" s="135">
        <f>T305+V305-W305</f>
        <v>0</v>
      </c>
      <c r="Y305" s="135">
        <v>0</v>
      </c>
      <c r="Z305" s="135">
        <v>0</v>
      </c>
      <c r="AA305" s="135">
        <v>0</v>
      </c>
      <c r="AB305" s="135">
        <f>X305+Z305-AA305</f>
        <v>0</v>
      </c>
      <c r="AC305" s="135">
        <v>0</v>
      </c>
      <c r="AD305" s="135">
        <v>0</v>
      </c>
      <c r="AE305" s="135">
        <v>0</v>
      </c>
      <c r="AF305" s="135">
        <f>AB305+AD305-AE305</f>
        <v>0</v>
      </c>
      <c r="AG305" s="135">
        <v>0</v>
      </c>
      <c r="AH305" s="135">
        <v>0</v>
      </c>
      <c r="AI305" s="135">
        <v>0</v>
      </c>
      <c r="AJ305" s="135">
        <f>AF305+AH305-AI305</f>
        <v>0</v>
      </c>
      <c r="AK305" s="135">
        <v>0</v>
      </c>
      <c r="AL305" s="135">
        <v>0</v>
      </c>
      <c r="AM305" s="135">
        <v>0</v>
      </c>
      <c r="AN305" s="135">
        <f>AJ305+AL305-AM305</f>
        <v>0</v>
      </c>
      <c r="AO305" s="135">
        <v>0</v>
      </c>
      <c r="AP305" s="136">
        <v>0</v>
      </c>
      <c r="AQ305" s="136">
        <v>0</v>
      </c>
      <c r="AR305" s="135">
        <f>AN305+AP305-AQ305</f>
        <v>0</v>
      </c>
      <c r="AS305" s="135">
        <v>0</v>
      </c>
      <c r="AT305" s="135"/>
      <c r="AU305" s="135"/>
      <c r="AV305" s="135"/>
      <c r="AW305" s="135"/>
      <c r="AX305" s="135"/>
      <c r="AY305" s="135"/>
      <c r="AZ305" s="135"/>
      <c r="BA305" s="135"/>
      <c r="BB305" s="135">
        <f>F305+J305+N305+R305+V305+Z305+AD305+AH305+AL305+AP305</f>
        <v>0</v>
      </c>
      <c r="BC305" s="135"/>
      <c r="BD305" s="135"/>
      <c r="BE305" s="135">
        <f>G305+K305+O305+S305+W305+AA305+AE305+AI305+AM305+AQ305</f>
        <v>0</v>
      </c>
      <c r="BF305" s="135">
        <f>E305+BB305-BE305</f>
        <v>0</v>
      </c>
      <c r="BG305" s="137">
        <f>I305+M305+Q305+U305+Y305+AC305+AG305+AK305+AO305+AS305</f>
        <v>0</v>
      </c>
      <c r="BH305" s="131">
        <f t="shared" si="350"/>
        <v>0</v>
      </c>
    </row>
    <row r="306" spans="1:62" s="3" customFormat="1" ht="15.75" thickBot="1" x14ac:dyDescent="0.3">
      <c r="A306" s="8" t="s">
        <v>608</v>
      </c>
      <c r="B306" s="77" t="s">
        <v>439</v>
      </c>
      <c r="C306" s="7"/>
      <c r="D306" s="159"/>
      <c r="E306" s="132">
        <f>E307</f>
        <v>0</v>
      </c>
      <c r="F306" s="132">
        <f>F307</f>
        <v>0</v>
      </c>
      <c r="G306" s="132">
        <f t="shared" ref="G306:BG306" si="371">G307</f>
        <v>0</v>
      </c>
      <c r="H306" s="132">
        <f t="shared" si="371"/>
        <v>0</v>
      </c>
      <c r="I306" s="132">
        <f t="shared" si="371"/>
        <v>0</v>
      </c>
      <c r="J306" s="132">
        <f t="shared" si="371"/>
        <v>0</v>
      </c>
      <c r="K306" s="132">
        <f t="shared" si="371"/>
        <v>0</v>
      </c>
      <c r="L306" s="132">
        <f t="shared" si="371"/>
        <v>0</v>
      </c>
      <c r="M306" s="132">
        <f t="shared" si="371"/>
        <v>0</v>
      </c>
      <c r="N306" s="132">
        <f t="shared" si="371"/>
        <v>0</v>
      </c>
      <c r="O306" s="132">
        <f t="shared" si="371"/>
        <v>0</v>
      </c>
      <c r="P306" s="132">
        <f t="shared" si="371"/>
        <v>0</v>
      </c>
      <c r="Q306" s="132">
        <f t="shared" si="371"/>
        <v>0</v>
      </c>
      <c r="R306" s="132">
        <f t="shared" si="371"/>
        <v>0</v>
      </c>
      <c r="S306" s="132">
        <f t="shared" si="371"/>
        <v>0</v>
      </c>
      <c r="T306" s="132">
        <f t="shared" si="371"/>
        <v>0</v>
      </c>
      <c r="U306" s="132">
        <f t="shared" si="371"/>
        <v>0</v>
      </c>
      <c r="V306" s="132">
        <f t="shared" si="371"/>
        <v>0</v>
      </c>
      <c r="W306" s="132">
        <f t="shared" si="371"/>
        <v>0</v>
      </c>
      <c r="X306" s="132">
        <f t="shared" si="371"/>
        <v>0</v>
      </c>
      <c r="Y306" s="132">
        <f t="shared" si="371"/>
        <v>0</v>
      </c>
      <c r="Z306" s="132">
        <f t="shared" si="371"/>
        <v>0</v>
      </c>
      <c r="AA306" s="132">
        <f t="shared" si="371"/>
        <v>0</v>
      </c>
      <c r="AB306" s="132">
        <f t="shared" si="371"/>
        <v>0</v>
      </c>
      <c r="AC306" s="132">
        <f t="shared" si="371"/>
        <v>0</v>
      </c>
      <c r="AD306" s="132">
        <f t="shared" si="371"/>
        <v>0</v>
      </c>
      <c r="AE306" s="132">
        <f t="shared" si="371"/>
        <v>0</v>
      </c>
      <c r="AF306" s="132">
        <f t="shared" si="371"/>
        <v>0</v>
      </c>
      <c r="AG306" s="132">
        <f t="shared" si="371"/>
        <v>0</v>
      </c>
      <c r="AH306" s="132">
        <f t="shared" si="371"/>
        <v>0</v>
      </c>
      <c r="AI306" s="132">
        <f t="shared" si="371"/>
        <v>0</v>
      </c>
      <c r="AJ306" s="132">
        <f t="shared" si="371"/>
        <v>0</v>
      </c>
      <c r="AK306" s="132">
        <f t="shared" si="371"/>
        <v>0</v>
      </c>
      <c r="AL306" s="132">
        <f t="shared" si="371"/>
        <v>0</v>
      </c>
      <c r="AM306" s="132">
        <f t="shared" si="371"/>
        <v>0</v>
      </c>
      <c r="AN306" s="132">
        <f t="shared" si="371"/>
        <v>0</v>
      </c>
      <c r="AO306" s="132">
        <f t="shared" si="371"/>
        <v>0</v>
      </c>
      <c r="AP306" s="132">
        <f t="shared" si="371"/>
        <v>0</v>
      </c>
      <c r="AQ306" s="132">
        <f t="shared" si="371"/>
        <v>0</v>
      </c>
      <c r="AR306" s="132">
        <f t="shared" si="371"/>
        <v>0</v>
      </c>
      <c r="AS306" s="132">
        <f t="shared" si="371"/>
        <v>0</v>
      </c>
      <c r="AT306" s="132">
        <f t="shared" si="371"/>
        <v>0</v>
      </c>
      <c r="AU306" s="132">
        <f t="shared" si="371"/>
        <v>0</v>
      </c>
      <c r="AV306" s="132">
        <f t="shared" si="371"/>
        <v>0</v>
      </c>
      <c r="AW306" s="132">
        <f t="shared" si="371"/>
        <v>0</v>
      </c>
      <c r="AX306" s="132">
        <f t="shared" si="371"/>
        <v>0</v>
      </c>
      <c r="AY306" s="132">
        <f t="shared" si="371"/>
        <v>0</v>
      </c>
      <c r="AZ306" s="132">
        <f t="shared" si="371"/>
        <v>0</v>
      </c>
      <c r="BA306" s="132">
        <f t="shared" si="371"/>
        <v>0</v>
      </c>
      <c r="BB306" s="132">
        <f t="shared" si="371"/>
        <v>700000000</v>
      </c>
      <c r="BC306" s="132"/>
      <c r="BD306" s="132"/>
      <c r="BE306" s="132">
        <f t="shared" si="371"/>
        <v>0</v>
      </c>
      <c r="BF306" s="129">
        <f t="shared" si="370"/>
        <v>700000000</v>
      </c>
      <c r="BG306" s="138">
        <f t="shared" si="371"/>
        <v>700000000</v>
      </c>
      <c r="BH306" s="131">
        <f t="shared" si="350"/>
        <v>0</v>
      </c>
      <c r="BI306" s="5"/>
      <c r="BJ306" s="5"/>
    </row>
    <row r="307" spans="1:62" ht="51.75" thickBot="1" x14ac:dyDescent="0.25">
      <c r="A307" s="18" t="s">
        <v>609</v>
      </c>
      <c r="B307" s="78" t="s">
        <v>610</v>
      </c>
      <c r="C307" s="26">
        <v>87</v>
      </c>
      <c r="D307" s="160" t="s">
        <v>611</v>
      </c>
      <c r="E307" s="133">
        <v>0</v>
      </c>
      <c r="F307" s="134">
        <v>0</v>
      </c>
      <c r="G307" s="135">
        <v>0</v>
      </c>
      <c r="H307" s="135">
        <v>0</v>
      </c>
      <c r="I307" s="135">
        <v>0</v>
      </c>
      <c r="J307" s="135">
        <v>0</v>
      </c>
      <c r="K307" s="135">
        <v>0</v>
      </c>
      <c r="L307" s="135">
        <v>0</v>
      </c>
      <c r="M307" s="135">
        <v>0</v>
      </c>
      <c r="N307" s="135">
        <v>0</v>
      </c>
      <c r="O307" s="135">
        <v>0</v>
      </c>
      <c r="P307" s="135">
        <v>0</v>
      </c>
      <c r="Q307" s="135">
        <v>0</v>
      </c>
      <c r="R307" s="135">
        <v>0</v>
      </c>
      <c r="S307" s="135">
        <v>0</v>
      </c>
      <c r="T307" s="135">
        <v>0</v>
      </c>
      <c r="U307" s="135">
        <v>0</v>
      </c>
      <c r="V307" s="135">
        <v>0</v>
      </c>
      <c r="W307" s="135">
        <v>0</v>
      </c>
      <c r="X307" s="135">
        <v>0</v>
      </c>
      <c r="Y307" s="135">
        <v>0</v>
      </c>
      <c r="Z307" s="135">
        <v>0</v>
      </c>
      <c r="AA307" s="135">
        <v>0</v>
      </c>
      <c r="AB307" s="135">
        <v>0</v>
      </c>
      <c r="AC307" s="135">
        <v>0</v>
      </c>
      <c r="AD307" s="135">
        <v>0</v>
      </c>
      <c r="AE307" s="135">
        <v>0</v>
      </c>
      <c r="AF307" s="135">
        <v>0</v>
      </c>
      <c r="AG307" s="135">
        <v>0</v>
      </c>
      <c r="AH307" s="135">
        <v>0</v>
      </c>
      <c r="AI307" s="135">
        <v>0</v>
      </c>
      <c r="AJ307" s="135">
        <v>0</v>
      </c>
      <c r="AK307" s="135">
        <v>0</v>
      </c>
      <c r="AL307" s="135">
        <v>0</v>
      </c>
      <c r="AM307" s="135">
        <v>0</v>
      </c>
      <c r="AN307" s="135">
        <v>0</v>
      </c>
      <c r="AO307" s="135">
        <v>0</v>
      </c>
      <c r="AP307" s="136">
        <v>0</v>
      </c>
      <c r="AQ307" s="136">
        <v>0</v>
      </c>
      <c r="AR307" s="135">
        <f>AN307+AP307-AQ307</f>
        <v>0</v>
      </c>
      <c r="AS307" s="135">
        <v>0</v>
      </c>
      <c r="AT307" s="135">
        <v>0</v>
      </c>
      <c r="AU307" s="135">
        <v>0</v>
      </c>
      <c r="AV307" s="135">
        <v>0</v>
      </c>
      <c r="AW307" s="135">
        <v>0</v>
      </c>
      <c r="AX307" s="135">
        <v>0</v>
      </c>
      <c r="AY307" s="135">
        <v>0</v>
      </c>
      <c r="AZ307" s="135">
        <v>0</v>
      </c>
      <c r="BA307" s="135">
        <v>0</v>
      </c>
      <c r="BB307" s="135">
        <v>700000000</v>
      </c>
      <c r="BC307" s="135"/>
      <c r="BD307" s="135"/>
      <c r="BE307" s="135">
        <f>G307+K307+O307+S307+W307+AA307+AE307+AI307+AM307+AQ307</f>
        <v>0</v>
      </c>
      <c r="BF307" s="135">
        <f>E307+BB307-BE307</f>
        <v>700000000</v>
      </c>
      <c r="BG307" s="137">
        <v>700000000</v>
      </c>
      <c r="BH307" s="131">
        <f t="shared" si="350"/>
        <v>0</v>
      </c>
    </row>
    <row r="308" spans="1:62" s="4" customFormat="1" ht="26.25" thickBot="1" x14ac:dyDescent="0.3">
      <c r="A308" s="8" t="s">
        <v>612</v>
      </c>
      <c r="B308" s="77" t="s">
        <v>528</v>
      </c>
      <c r="C308" s="7"/>
      <c r="D308" s="159"/>
      <c r="E308" s="132">
        <f>E309+E314+E316</f>
        <v>29332469085</v>
      </c>
      <c r="F308" s="132">
        <f t="shared" ref="F308:U308" si="372">F309+F314+F316</f>
        <v>6812169000</v>
      </c>
      <c r="G308" s="132">
        <f t="shared" si="372"/>
        <v>0</v>
      </c>
      <c r="H308" s="132">
        <f t="shared" si="372"/>
        <v>36144638085</v>
      </c>
      <c r="I308" s="132">
        <f t="shared" si="372"/>
        <v>2595268838.9000001</v>
      </c>
      <c r="J308" s="132">
        <f t="shared" si="372"/>
        <v>0</v>
      </c>
      <c r="K308" s="132">
        <f t="shared" si="372"/>
        <v>0</v>
      </c>
      <c r="L308" s="132">
        <f t="shared" si="372"/>
        <v>36144638085</v>
      </c>
      <c r="M308" s="132">
        <f t="shared" si="372"/>
        <v>1709107172.3299999</v>
      </c>
      <c r="N308" s="132">
        <f t="shared" si="372"/>
        <v>0</v>
      </c>
      <c r="O308" s="132">
        <f t="shared" si="372"/>
        <v>0</v>
      </c>
      <c r="P308" s="132">
        <f t="shared" si="372"/>
        <v>36144638085</v>
      </c>
      <c r="Q308" s="132">
        <f t="shared" si="372"/>
        <v>2174969038.9099998</v>
      </c>
      <c r="R308" s="132">
        <f t="shared" si="372"/>
        <v>0</v>
      </c>
      <c r="S308" s="132">
        <f t="shared" si="372"/>
        <v>0</v>
      </c>
      <c r="T308" s="132">
        <f t="shared" si="372"/>
        <v>36144638085</v>
      </c>
      <c r="U308" s="132">
        <f t="shared" si="372"/>
        <v>1742465183.47</v>
      </c>
      <c r="V308" s="132">
        <f t="shared" ref="V308:AJ308" si="373">V309+V314+V316</f>
        <v>1380321123</v>
      </c>
      <c r="W308" s="132">
        <f t="shared" si="373"/>
        <v>173043858</v>
      </c>
      <c r="X308" s="132">
        <f t="shared" si="373"/>
        <v>37351915350</v>
      </c>
      <c r="Y308" s="132">
        <f t="shared" si="373"/>
        <v>1715240981.0899999</v>
      </c>
      <c r="Z308" s="132">
        <f t="shared" si="373"/>
        <v>0</v>
      </c>
      <c r="AA308" s="132">
        <f t="shared" si="373"/>
        <v>0</v>
      </c>
      <c r="AB308" s="132">
        <f t="shared" si="373"/>
        <v>37351915350</v>
      </c>
      <c r="AC308" s="132">
        <f t="shared" si="373"/>
        <v>1742975912.52</v>
      </c>
      <c r="AD308" s="132">
        <f t="shared" si="373"/>
        <v>0</v>
      </c>
      <c r="AE308" s="132">
        <f t="shared" si="373"/>
        <v>0</v>
      </c>
      <c r="AF308" s="132">
        <f t="shared" si="373"/>
        <v>37351915350</v>
      </c>
      <c r="AG308" s="132">
        <f t="shared" si="373"/>
        <v>1730028782</v>
      </c>
      <c r="AH308" s="132">
        <f t="shared" si="373"/>
        <v>3088468000</v>
      </c>
      <c r="AI308" s="132">
        <f t="shared" si="373"/>
        <v>0</v>
      </c>
      <c r="AJ308" s="132">
        <f t="shared" si="373"/>
        <v>40440383350</v>
      </c>
      <c r="AK308" s="132">
        <f>AK309+AK314+AK316</f>
        <v>3112551236.2199998</v>
      </c>
      <c r="AL308" s="132">
        <f>AL309+AL314+AL316</f>
        <v>1884770120</v>
      </c>
      <c r="AM308" s="132">
        <f>AM309+AM314+AM316</f>
        <v>0</v>
      </c>
      <c r="AN308" s="132">
        <f>AN309+AN314+AN316</f>
        <v>42325153470</v>
      </c>
      <c r="AO308" s="132">
        <f>AO309+AO314+AO316+AO331</f>
        <v>2820955075.6700001</v>
      </c>
      <c r="AP308" s="132">
        <f t="shared" ref="AP308:BG308" si="374">AP309+AP314+AP316+AP331</f>
        <v>0</v>
      </c>
      <c r="AQ308" s="132">
        <f t="shared" si="374"/>
        <v>0</v>
      </c>
      <c r="AR308" s="132">
        <f t="shared" si="374"/>
        <v>42325153470</v>
      </c>
      <c r="AS308" s="132">
        <f t="shared" si="374"/>
        <v>2313134470.4299998</v>
      </c>
      <c r="AT308" s="132">
        <f t="shared" si="374"/>
        <v>0</v>
      </c>
      <c r="AU308" s="132">
        <f t="shared" si="374"/>
        <v>0</v>
      </c>
      <c r="AV308" s="132">
        <f t="shared" si="374"/>
        <v>0</v>
      </c>
      <c r="AW308" s="132">
        <f t="shared" si="374"/>
        <v>0</v>
      </c>
      <c r="AX308" s="132">
        <f t="shared" si="374"/>
        <v>0</v>
      </c>
      <c r="AY308" s="132">
        <f t="shared" si="374"/>
        <v>0</v>
      </c>
      <c r="AZ308" s="132">
        <f t="shared" si="374"/>
        <v>0</v>
      </c>
      <c r="BA308" s="132">
        <f t="shared" si="374"/>
        <v>0</v>
      </c>
      <c r="BB308" s="132">
        <f t="shared" si="374"/>
        <v>16443459219</v>
      </c>
      <c r="BC308" s="132"/>
      <c r="BD308" s="132"/>
      <c r="BE308" s="132">
        <f t="shared" si="374"/>
        <v>173043858</v>
      </c>
      <c r="BF308" s="129">
        <f t="shared" si="370"/>
        <v>45602884446</v>
      </c>
      <c r="BG308" s="138">
        <f t="shared" si="374"/>
        <v>44323606472.389999</v>
      </c>
      <c r="BH308" s="131">
        <f t="shared" si="350"/>
        <v>-1279277973.6100006</v>
      </c>
      <c r="BI308" s="6"/>
      <c r="BJ308" s="6"/>
    </row>
    <row r="309" spans="1:62" s="3" customFormat="1" ht="15.75" thickBot="1" x14ac:dyDescent="0.3">
      <c r="A309" s="8" t="s">
        <v>613</v>
      </c>
      <c r="B309" s="77" t="s">
        <v>112</v>
      </c>
      <c r="C309" s="7"/>
      <c r="D309" s="159"/>
      <c r="E309" s="132">
        <f>E310</f>
        <v>2756667333</v>
      </c>
      <c r="F309" s="132">
        <f t="shared" ref="F309:BG309" si="375">F310</f>
        <v>0</v>
      </c>
      <c r="G309" s="132">
        <f t="shared" si="375"/>
        <v>0</v>
      </c>
      <c r="H309" s="132">
        <f t="shared" si="375"/>
        <v>2756667333</v>
      </c>
      <c r="I309" s="132">
        <f t="shared" si="375"/>
        <v>117098406.90000001</v>
      </c>
      <c r="J309" s="132">
        <f t="shared" si="375"/>
        <v>0</v>
      </c>
      <c r="K309" s="132">
        <f t="shared" si="375"/>
        <v>0</v>
      </c>
      <c r="L309" s="132">
        <f t="shared" si="375"/>
        <v>2756667333</v>
      </c>
      <c r="M309" s="132">
        <f t="shared" si="375"/>
        <v>105101525.33</v>
      </c>
      <c r="N309" s="132">
        <f t="shared" si="375"/>
        <v>0</v>
      </c>
      <c r="O309" s="132">
        <f t="shared" si="375"/>
        <v>0</v>
      </c>
      <c r="P309" s="132">
        <f t="shared" si="375"/>
        <v>2756667333</v>
      </c>
      <c r="Q309" s="132">
        <f t="shared" si="375"/>
        <v>104084415.91</v>
      </c>
      <c r="R309" s="132">
        <f t="shared" si="375"/>
        <v>0</v>
      </c>
      <c r="S309" s="132">
        <f t="shared" si="375"/>
        <v>0</v>
      </c>
      <c r="T309" s="132">
        <f t="shared" si="375"/>
        <v>2756667333</v>
      </c>
      <c r="U309" s="132">
        <f t="shared" si="375"/>
        <v>138459536.47</v>
      </c>
      <c r="V309" s="132">
        <f t="shared" si="375"/>
        <v>0</v>
      </c>
      <c r="W309" s="132">
        <f t="shared" si="375"/>
        <v>0</v>
      </c>
      <c r="X309" s="132">
        <f t="shared" si="375"/>
        <v>2756667333</v>
      </c>
      <c r="Y309" s="132">
        <f t="shared" si="375"/>
        <v>111235334.09</v>
      </c>
      <c r="Z309" s="132">
        <f t="shared" si="375"/>
        <v>0</v>
      </c>
      <c r="AA309" s="132">
        <f t="shared" si="375"/>
        <v>0</v>
      </c>
      <c r="AB309" s="132">
        <f t="shared" si="375"/>
        <v>2756667333</v>
      </c>
      <c r="AC309" s="132">
        <f t="shared" si="375"/>
        <v>138970265.52000001</v>
      </c>
      <c r="AD309" s="132">
        <f t="shared" si="375"/>
        <v>0</v>
      </c>
      <c r="AE309" s="132">
        <f t="shared" si="375"/>
        <v>0</v>
      </c>
      <c r="AF309" s="132">
        <f t="shared" si="375"/>
        <v>2756667333</v>
      </c>
      <c r="AG309" s="132">
        <f t="shared" si="375"/>
        <v>126023135</v>
      </c>
      <c r="AH309" s="132">
        <f t="shared" si="375"/>
        <v>0</v>
      </c>
      <c r="AI309" s="132">
        <f t="shared" si="375"/>
        <v>0</v>
      </c>
      <c r="AJ309" s="132">
        <f t="shared" si="375"/>
        <v>2756667333</v>
      </c>
      <c r="AK309" s="132">
        <f t="shared" si="375"/>
        <v>139334609.22</v>
      </c>
      <c r="AL309" s="132">
        <f t="shared" si="375"/>
        <v>0</v>
      </c>
      <c r="AM309" s="132">
        <f t="shared" si="375"/>
        <v>0</v>
      </c>
      <c r="AN309" s="132">
        <f t="shared" si="375"/>
        <v>2756667333</v>
      </c>
      <c r="AO309" s="132">
        <f t="shared" si="375"/>
        <v>139995404.66999999</v>
      </c>
      <c r="AP309" s="132">
        <f t="shared" si="375"/>
        <v>0</v>
      </c>
      <c r="AQ309" s="132">
        <f t="shared" si="375"/>
        <v>0</v>
      </c>
      <c r="AR309" s="132">
        <f t="shared" si="375"/>
        <v>2756667333</v>
      </c>
      <c r="AS309" s="132">
        <f t="shared" si="375"/>
        <v>132174799.43000001</v>
      </c>
      <c r="AT309" s="132">
        <f t="shared" si="375"/>
        <v>0</v>
      </c>
      <c r="AU309" s="132">
        <f t="shared" si="375"/>
        <v>0</v>
      </c>
      <c r="AV309" s="132">
        <f t="shared" si="375"/>
        <v>0</v>
      </c>
      <c r="AW309" s="132">
        <f t="shared" si="375"/>
        <v>0</v>
      </c>
      <c r="AX309" s="132">
        <f t="shared" si="375"/>
        <v>0</v>
      </c>
      <c r="AY309" s="132">
        <f t="shared" si="375"/>
        <v>0</v>
      </c>
      <c r="AZ309" s="132">
        <f t="shared" si="375"/>
        <v>0</v>
      </c>
      <c r="BA309" s="132">
        <f t="shared" si="375"/>
        <v>0</v>
      </c>
      <c r="BB309" s="132">
        <f t="shared" si="375"/>
        <v>0</v>
      </c>
      <c r="BC309" s="132"/>
      <c r="BD309" s="132"/>
      <c r="BE309" s="132">
        <f t="shared" si="375"/>
        <v>0</v>
      </c>
      <c r="BF309" s="129">
        <f t="shared" si="370"/>
        <v>2756667333</v>
      </c>
      <c r="BG309" s="138">
        <f t="shared" si="375"/>
        <v>2744982945.3899999</v>
      </c>
      <c r="BH309" s="131">
        <f t="shared" si="350"/>
        <v>-11684387.610000134</v>
      </c>
      <c r="BI309" s="5"/>
      <c r="BJ309" s="5"/>
    </row>
    <row r="310" spans="1:62" s="3" customFormat="1" ht="26.25" thickBot="1" x14ac:dyDescent="0.3">
      <c r="A310" s="8" t="s">
        <v>614</v>
      </c>
      <c r="B310" s="77" t="s">
        <v>598</v>
      </c>
      <c r="C310" s="7"/>
      <c r="D310" s="159"/>
      <c r="E310" s="132">
        <f>SUM(E311:E313)</f>
        <v>2756667333</v>
      </c>
      <c r="F310" s="132">
        <f t="shared" ref="F310:U310" si="376">SUM(F311:F313)</f>
        <v>0</v>
      </c>
      <c r="G310" s="132">
        <f t="shared" si="376"/>
        <v>0</v>
      </c>
      <c r="H310" s="132">
        <f t="shared" si="376"/>
        <v>2756667333</v>
      </c>
      <c r="I310" s="132">
        <f t="shared" si="376"/>
        <v>117098406.90000001</v>
      </c>
      <c r="J310" s="132">
        <f t="shared" si="376"/>
        <v>0</v>
      </c>
      <c r="K310" s="132">
        <f t="shared" si="376"/>
        <v>0</v>
      </c>
      <c r="L310" s="132">
        <f t="shared" si="376"/>
        <v>2756667333</v>
      </c>
      <c r="M310" s="132">
        <f t="shared" si="376"/>
        <v>105101525.33</v>
      </c>
      <c r="N310" s="132">
        <f t="shared" si="376"/>
        <v>0</v>
      </c>
      <c r="O310" s="132">
        <f t="shared" si="376"/>
        <v>0</v>
      </c>
      <c r="P310" s="132">
        <f t="shared" si="376"/>
        <v>2756667333</v>
      </c>
      <c r="Q310" s="132">
        <f t="shared" si="376"/>
        <v>104084415.91</v>
      </c>
      <c r="R310" s="132">
        <f t="shared" si="376"/>
        <v>0</v>
      </c>
      <c r="S310" s="132">
        <f t="shared" si="376"/>
        <v>0</v>
      </c>
      <c r="T310" s="132">
        <f t="shared" si="376"/>
        <v>2756667333</v>
      </c>
      <c r="U310" s="132">
        <f t="shared" si="376"/>
        <v>138459536.47</v>
      </c>
      <c r="V310" s="132">
        <f t="shared" ref="V310:AW310" si="377">SUM(V311:V313)</f>
        <v>0</v>
      </c>
      <c r="W310" s="132">
        <f t="shared" si="377"/>
        <v>0</v>
      </c>
      <c r="X310" s="132">
        <f t="shared" si="377"/>
        <v>2756667333</v>
      </c>
      <c r="Y310" s="132">
        <f t="shared" si="377"/>
        <v>111235334.09</v>
      </c>
      <c r="Z310" s="132">
        <f t="shared" si="377"/>
        <v>0</v>
      </c>
      <c r="AA310" s="132">
        <f t="shared" si="377"/>
        <v>0</v>
      </c>
      <c r="AB310" s="132">
        <f t="shared" si="377"/>
        <v>2756667333</v>
      </c>
      <c r="AC310" s="132">
        <f t="shared" si="377"/>
        <v>138970265.52000001</v>
      </c>
      <c r="AD310" s="132">
        <f t="shared" si="377"/>
        <v>0</v>
      </c>
      <c r="AE310" s="132">
        <f t="shared" si="377"/>
        <v>0</v>
      </c>
      <c r="AF310" s="132">
        <f t="shared" si="377"/>
        <v>2756667333</v>
      </c>
      <c r="AG310" s="132">
        <f t="shared" si="377"/>
        <v>126023135</v>
      </c>
      <c r="AH310" s="132">
        <f t="shared" si="377"/>
        <v>0</v>
      </c>
      <c r="AI310" s="132">
        <f t="shared" si="377"/>
        <v>0</v>
      </c>
      <c r="AJ310" s="132">
        <f t="shared" si="377"/>
        <v>2756667333</v>
      </c>
      <c r="AK310" s="132">
        <f t="shared" ref="AK310:AT310" si="378">SUM(AK311:AK313)</f>
        <v>139334609.22</v>
      </c>
      <c r="AL310" s="132">
        <f t="shared" si="378"/>
        <v>0</v>
      </c>
      <c r="AM310" s="132">
        <f t="shared" si="378"/>
        <v>0</v>
      </c>
      <c r="AN310" s="132">
        <f t="shared" si="378"/>
        <v>2756667333</v>
      </c>
      <c r="AO310" s="132">
        <f t="shared" si="378"/>
        <v>139995404.66999999</v>
      </c>
      <c r="AP310" s="132">
        <f t="shared" si="378"/>
        <v>0</v>
      </c>
      <c r="AQ310" s="132">
        <f t="shared" si="378"/>
        <v>0</v>
      </c>
      <c r="AR310" s="132">
        <f t="shared" si="378"/>
        <v>2756667333</v>
      </c>
      <c r="AS310" s="132">
        <f t="shared" si="378"/>
        <v>132174799.43000001</v>
      </c>
      <c r="AT310" s="132">
        <f t="shared" si="378"/>
        <v>0</v>
      </c>
      <c r="AU310" s="132">
        <f t="shared" si="377"/>
        <v>0</v>
      </c>
      <c r="AV310" s="132">
        <f t="shared" si="377"/>
        <v>0</v>
      </c>
      <c r="AW310" s="132">
        <f t="shared" si="377"/>
        <v>0</v>
      </c>
      <c r="AX310" s="132">
        <f t="shared" ref="AX310:BG310" si="379">SUM(AX311:AX313)</f>
        <v>0</v>
      </c>
      <c r="AY310" s="132">
        <f t="shared" si="379"/>
        <v>0</v>
      </c>
      <c r="AZ310" s="132">
        <f t="shared" si="379"/>
        <v>0</v>
      </c>
      <c r="BA310" s="132">
        <f t="shared" si="379"/>
        <v>0</v>
      </c>
      <c r="BB310" s="132">
        <f t="shared" si="379"/>
        <v>0</v>
      </c>
      <c r="BC310" s="132"/>
      <c r="BD310" s="132"/>
      <c r="BE310" s="132">
        <f t="shared" si="379"/>
        <v>0</v>
      </c>
      <c r="BF310" s="129">
        <f t="shared" si="370"/>
        <v>2756667333</v>
      </c>
      <c r="BG310" s="138">
        <f t="shared" si="379"/>
        <v>2744982945.3899999</v>
      </c>
      <c r="BH310" s="131">
        <f t="shared" si="350"/>
        <v>-11684387.610000134</v>
      </c>
      <c r="BI310" s="5"/>
      <c r="BJ310" s="5"/>
    </row>
    <row r="311" spans="1:62" ht="15" thickBot="1" x14ac:dyDescent="0.25">
      <c r="A311" s="18" t="s">
        <v>615</v>
      </c>
      <c r="B311" s="78" t="s">
        <v>600</v>
      </c>
      <c r="C311" s="26">
        <v>52</v>
      </c>
      <c r="D311" s="158" t="s">
        <v>506</v>
      </c>
      <c r="E311" s="133">
        <v>1310400000</v>
      </c>
      <c r="F311" s="134">
        <v>0</v>
      </c>
      <c r="G311" s="135">
        <v>0</v>
      </c>
      <c r="H311" s="135">
        <v>1310400000</v>
      </c>
      <c r="I311" s="135">
        <v>0</v>
      </c>
      <c r="J311" s="135">
        <v>0</v>
      </c>
      <c r="K311" s="135">
        <v>0</v>
      </c>
      <c r="L311" s="135">
        <f>H311+J311-K311</f>
        <v>1310400000</v>
      </c>
      <c r="M311" s="135">
        <v>0</v>
      </c>
      <c r="N311" s="135">
        <v>0</v>
      </c>
      <c r="O311" s="135">
        <v>0</v>
      </c>
      <c r="P311" s="135">
        <v>1310400000</v>
      </c>
      <c r="Q311" s="135">
        <v>0</v>
      </c>
      <c r="R311" s="136">
        <v>0</v>
      </c>
      <c r="S311" s="136">
        <v>0</v>
      </c>
      <c r="T311" s="135">
        <f>P311+R311-S311</f>
        <v>1310400000</v>
      </c>
      <c r="U311" s="136">
        <v>0</v>
      </c>
      <c r="V311" s="136">
        <v>0</v>
      </c>
      <c r="W311" s="136">
        <v>0</v>
      </c>
      <c r="X311" s="135">
        <f>T311+V311-W311</f>
        <v>1310400000</v>
      </c>
      <c r="Y311" s="135">
        <v>0</v>
      </c>
      <c r="Z311" s="135">
        <v>0</v>
      </c>
      <c r="AA311" s="135">
        <v>0</v>
      </c>
      <c r="AB311" s="135">
        <f>X311+Z311-AA311</f>
        <v>1310400000</v>
      </c>
      <c r="AC311" s="135">
        <v>0</v>
      </c>
      <c r="AD311" s="135">
        <v>0</v>
      </c>
      <c r="AE311" s="135">
        <v>0</v>
      </c>
      <c r="AF311" s="135">
        <f>AB311+AD311-AE311</f>
        <v>1310400000</v>
      </c>
      <c r="AG311" s="135">
        <v>0</v>
      </c>
      <c r="AH311" s="135">
        <v>0</v>
      </c>
      <c r="AI311" s="135">
        <v>0</v>
      </c>
      <c r="AJ311" s="135">
        <f>AF311+AH311-AI311</f>
        <v>1310400000</v>
      </c>
      <c r="AK311" s="135">
        <v>0</v>
      </c>
      <c r="AL311" s="135">
        <v>0</v>
      </c>
      <c r="AM311" s="135">
        <v>0</v>
      </c>
      <c r="AN311" s="135">
        <f>AJ311+AL311-AM311</f>
        <v>1310400000</v>
      </c>
      <c r="AO311" s="135">
        <v>0</v>
      </c>
      <c r="AP311" s="136">
        <v>0</v>
      </c>
      <c r="AQ311" s="136">
        <v>0</v>
      </c>
      <c r="AR311" s="135">
        <f>AN311+AP311-AQ311</f>
        <v>1310400000</v>
      </c>
      <c r="AS311" s="135">
        <v>0</v>
      </c>
      <c r="AT311" s="135"/>
      <c r="AU311" s="135"/>
      <c r="AV311" s="135"/>
      <c r="AW311" s="135"/>
      <c r="AX311" s="135"/>
      <c r="AY311" s="135"/>
      <c r="AZ311" s="135"/>
      <c r="BA311" s="135"/>
      <c r="BB311" s="135">
        <f>F311+J311+N311+R311+V311+Z311+AD311+AH311+AL311+AP311</f>
        <v>0</v>
      </c>
      <c r="BC311" s="135"/>
      <c r="BD311" s="135"/>
      <c r="BE311" s="135">
        <f>G311+K311+O311+S311+W311+AA311+AE311+AI311+AM311+AQ311</f>
        <v>0</v>
      </c>
      <c r="BF311" s="135">
        <f>E311+BB311-BE311</f>
        <v>1310400000</v>
      </c>
      <c r="BG311" s="137">
        <v>1226361415.3399999</v>
      </c>
      <c r="BH311" s="131">
        <f t="shared" si="350"/>
        <v>-84038584.660000086</v>
      </c>
    </row>
    <row r="312" spans="1:62" ht="15" thickBot="1" x14ac:dyDescent="0.25">
      <c r="A312" s="18" t="s">
        <v>616</v>
      </c>
      <c r="B312" s="78" t="s">
        <v>602</v>
      </c>
      <c r="C312" s="26">
        <v>52</v>
      </c>
      <c r="D312" s="158" t="s">
        <v>506</v>
      </c>
      <c r="E312" s="133">
        <v>1446267333</v>
      </c>
      <c r="F312" s="134">
        <v>0</v>
      </c>
      <c r="G312" s="135">
        <v>0</v>
      </c>
      <c r="H312" s="135">
        <v>1446267333</v>
      </c>
      <c r="I312" s="135">
        <v>117098406.90000001</v>
      </c>
      <c r="J312" s="135">
        <v>0</v>
      </c>
      <c r="K312" s="135">
        <v>0</v>
      </c>
      <c r="L312" s="135">
        <f>H312+J312-K312</f>
        <v>1446267333</v>
      </c>
      <c r="M312" s="135">
        <v>105101525.33</v>
      </c>
      <c r="N312" s="135">
        <v>0</v>
      </c>
      <c r="O312" s="135">
        <v>0</v>
      </c>
      <c r="P312" s="135">
        <v>1446267333</v>
      </c>
      <c r="Q312" s="135">
        <v>104084415.91</v>
      </c>
      <c r="R312" s="136">
        <v>0</v>
      </c>
      <c r="S312" s="136">
        <v>0</v>
      </c>
      <c r="T312" s="135">
        <f>P312+R312-S312</f>
        <v>1446267333</v>
      </c>
      <c r="U312" s="136">
        <v>138459536.47</v>
      </c>
      <c r="V312" s="136">
        <v>0</v>
      </c>
      <c r="W312" s="136">
        <v>0</v>
      </c>
      <c r="X312" s="135">
        <f>T312+V312-W312</f>
        <v>1446267333</v>
      </c>
      <c r="Y312" s="135">
        <v>111235334.09</v>
      </c>
      <c r="Z312" s="135">
        <v>0</v>
      </c>
      <c r="AA312" s="135">
        <v>0</v>
      </c>
      <c r="AB312" s="135">
        <f>X312+Z312-AA312</f>
        <v>1446267333</v>
      </c>
      <c r="AC312" s="135">
        <v>138970265.52000001</v>
      </c>
      <c r="AD312" s="135">
        <v>0</v>
      </c>
      <c r="AE312" s="135">
        <v>0</v>
      </c>
      <c r="AF312" s="135">
        <f>AB312+AD312-AE312</f>
        <v>1446267333</v>
      </c>
      <c r="AG312" s="135">
        <v>126023135</v>
      </c>
      <c r="AH312" s="135">
        <v>0</v>
      </c>
      <c r="AI312" s="135">
        <v>0</v>
      </c>
      <c r="AJ312" s="135">
        <f>AF312+AH312-AI312</f>
        <v>1446267333</v>
      </c>
      <c r="AK312" s="135">
        <v>139334609.22</v>
      </c>
      <c r="AL312" s="135">
        <v>0</v>
      </c>
      <c r="AM312" s="135">
        <v>0</v>
      </c>
      <c r="AN312" s="135">
        <f>AJ312+AL312-AM312</f>
        <v>1446267333</v>
      </c>
      <c r="AO312" s="135">
        <v>139995404.66999999</v>
      </c>
      <c r="AP312" s="136">
        <v>0</v>
      </c>
      <c r="AQ312" s="136">
        <v>0</v>
      </c>
      <c r="AR312" s="135">
        <f>AN312+AP312-AQ312</f>
        <v>1446267333</v>
      </c>
      <c r="AS312" s="135">
        <v>132174799.43000001</v>
      </c>
      <c r="AT312" s="135"/>
      <c r="AU312" s="135"/>
      <c r="AV312" s="135"/>
      <c r="AW312" s="135"/>
      <c r="AX312" s="135"/>
      <c r="AY312" s="135"/>
      <c r="AZ312" s="135"/>
      <c r="BA312" s="135"/>
      <c r="BB312" s="135">
        <f>F312+J312+N312+R312+V312+Z312+AD312+AH312+AL312+AP312</f>
        <v>0</v>
      </c>
      <c r="BC312" s="135"/>
      <c r="BD312" s="135"/>
      <c r="BE312" s="135">
        <f>G312+K312+O312+S312+W312+AA312+AE312+AI312+AM312+AQ312</f>
        <v>0</v>
      </c>
      <c r="BF312" s="135">
        <f>E312+BB312-BE312</f>
        <v>1446267333</v>
      </c>
      <c r="BG312" s="137">
        <v>1518621530.05</v>
      </c>
      <c r="BH312" s="131">
        <f t="shared" si="350"/>
        <v>72354197.049999952</v>
      </c>
    </row>
    <row r="313" spans="1:62" ht="15" thickBot="1" x14ac:dyDescent="0.25">
      <c r="A313" s="18" t="s">
        <v>617</v>
      </c>
      <c r="B313" s="78" t="s">
        <v>618</v>
      </c>
      <c r="C313" s="26">
        <v>52</v>
      </c>
      <c r="D313" s="158" t="s">
        <v>506</v>
      </c>
      <c r="E313" s="133">
        <v>0</v>
      </c>
      <c r="F313" s="134">
        <v>0</v>
      </c>
      <c r="G313" s="135">
        <v>0</v>
      </c>
      <c r="H313" s="135">
        <v>0</v>
      </c>
      <c r="I313" s="135">
        <v>0</v>
      </c>
      <c r="J313" s="135">
        <v>0</v>
      </c>
      <c r="K313" s="135">
        <v>0</v>
      </c>
      <c r="L313" s="135">
        <f>H313+J313-K313</f>
        <v>0</v>
      </c>
      <c r="M313" s="135">
        <v>0</v>
      </c>
      <c r="N313" s="135">
        <v>0</v>
      </c>
      <c r="O313" s="135">
        <v>0</v>
      </c>
      <c r="P313" s="135">
        <v>0</v>
      </c>
      <c r="Q313" s="135">
        <v>0</v>
      </c>
      <c r="R313" s="136">
        <v>0</v>
      </c>
      <c r="S313" s="136">
        <v>0</v>
      </c>
      <c r="T313" s="135">
        <f>P313+R313-S313</f>
        <v>0</v>
      </c>
      <c r="U313" s="136">
        <v>0</v>
      </c>
      <c r="V313" s="136">
        <v>0</v>
      </c>
      <c r="W313" s="136">
        <v>0</v>
      </c>
      <c r="X313" s="135">
        <f>T313+V313-W313</f>
        <v>0</v>
      </c>
      <c r="Y313" s="135">
        <v>0</v>
      </c>
      <c r="Z313" s="135">
        <v>0</v>
      </c>
      <c r="AA313" s="135">
        <v>0</v>
      </c>
      <c r="AB313" s="135">
        <f>X313+Z313-AA313</f>
        <v>0</v>
      </c>
      <c r="AC313" s="135">
        <v>0</v>
      </c>
      <c r="AD313" s="135">
        <v>0</v>
      </c>
      <c r="AE313" s="135">
        <v>0</v>
      </c>
      <c r="AF313" s="135">
        <f>AB313+AD313-AE313</f>
        <v>0</v>
      </c>
      <c r="AG313" s="135">
        <v>0</v>
      </c>
      <c r="AH313" s="135">
        <v>0</v>
      </c>
      <c r="AI313" s="135">
        <v>0</v>
      </c>
      <c r="AJ313" s="135">
        <f>AF313+AH313-AI313</f>
        <v>0</v>
      </c>
      <c r="AK313" s="135">
        <v>0</v>
      </c>
      <c r="AL313" s="135">
        <v>0</v>
      </c>
      <c r="AM313" s="135">
        <v>0</v>
      </c>
      <c r="AN313" s="135">
        <f>AJ313+AL313-AM313</f>
        <v>0</v>
      </c>
      <c r="AO313" s="135">
        <v>0</v>
      </c>
      <c r="AP313" s="136">
        <v>0</v>
      </c>
      <c r="AQ313" s="136">
        <v>0</v>
      </c>
      <c r="AR313" s="135">
        <f>AN313+AP313-AQ313</f>
        <v>0</v>
      </c>
      <c r="AS313" s="135">
        <v>0</v>
      </c>
      <c r="AT313" s="135"/>
      <c r="AU313" s="135"/>
      <c r="AV313" s="135"/>
      <c r="AW313" s="135"/>
      <c r="AX313" s="135"/>
      <c r="AY313" s="135"/>
      <c r="AZ313" s="135"/>
      <c r="BA313" s="135"/>
      <c r="BB313" s="135">
        <f>F313+J313+N313+R313+V313+Z313+AD313+AH313+AL313+AP313</f>
        <v>0</v>
      </c>
      <c r="BC313" s="135"/>
      <c r="BD313" s="135"/>
      <c r="BE313" s="135">
        <f>G313+K313+O313+S313+W313+AA313+AE313+AI313+AM313+AQ313</f>
        <v>0</v>
      </c>
      <c r="BF313" s="135">
        <f>E313+BB313-BE313</f>
        <v>0</v>
      </c>
      <c r="BG313" s="137">
        <f>I313+M313+Q313+U313+Y313+AC313+AG313+AK313+AO313+AS313</f>
        <v>0</v>
      </c>
      <c r="BH313" s="131">
        <f t="shared" si="350"/>
        <v>0</v>
      </c>
    </row>
    <row r="314" spans="1:62" s="3" customFormat="1" ht="15.75" thickBot="1" x14ac:dyDescent="0.3">
      <c r="A314" s="8" t="s">
        <v>619</v>
      </c>
      <c r="B314" s="77" t="s">
        <v>124</v>
      </c>
      <c r="C314" s="7"/>
      <c r="D314" s="159"/>
      <c r="E314" s="132">
        <f>E315</f>
        <v>0</v>
      </c>
      <c r="F314" s="132">
        <f t="shared" ref="F314:BG314" si="380">F315</f>
        <v>0</v>
      </c>
      <c r="G314" s="132">
        <f t="shared" si="380"/>
        <v>0</v>
      </c>
      <c r="H314" s="132">
        <f t="shared" si="380"/>
        <v>0</v>
      </c>
      <c r="I314" s="132">
        <f t="shared" si="380"/>
        <v>0</v>
      </c>
      <c r="J314" s="132">
        <f t="shared" si="380"/>
        <v>0</v>
      </c>
      <c r="K314" s="132">
        <f t="shared" si="380"/>
        <v>0</v>
      </c>
      <c r="L314" s="132">
        <f t="shared" si="380"/>
        <v>0</v>
      </c>
      <c r="M314" s="132">
        <f t="shared" si="380"/>
        <v>0</v>
      </c>
      <c r="N314" s="132">
        <f t="shared" si="380"/>
        <v>0</v>
      </c>
      <c r="O314" s="132">
        <f t="shared" si="380"/>
        <v>0</v>
      </c>
      <c r="P314" s="132">
        <f t="shared" si="380"/>
        <v>0</v>
      </c>
      <c r="Q314" s="132">
        <f t="shared" si="380"/>
        <v>0</v>
      </c>
      <c r="R314" s="132">
        <f t="shared" si="380"/>
        <v>0</v>
      </c>
      <c r="S314" s="132">
        <f t="shared" si="380"/>
        <v>0</v>
      </c>
      <c r="T314" s="132">
        <f t="shared" si="380"/>
        <v>0</v>
      </c>
      <c r="U314" s="132">
        <f t="shared" si="380"/>
        <v>0</v>
      </c>
      <c r="V314" s="132">
        <f t="shared" si="380"/>
        <v>0</v>
      </c>
      <c r="W314" s="132">
        <f t="shared" si="380"/>
        <v>0</v>
      </c>
      <c r="X314" s="132">
        <f t="shared" si="380"/>
        <v>0</v>
      </c>
      <c r="Y314" s="132">
        <f t="shared" si="380"/>
        <v>0</v>
      </c>
      <c r="Z314" s="132">
        <f t="shared" si="380"/>
        <v>0</v>
      </c>
      <c r="AA314" s="132">
        <f t="shared" si="380"/>
        <v>0</v>
      </c>
      <c r="AB314" s="132">
        <f t="shared" si="380"/>
        <v>0</v>
      </c>
      <c r="AC314" s="132">
        <f t="shared" si="380"/>
        <v>0</v>
      </c>
      <c r="AD314" s="132">
        <f t="shared" si="380"/>
        <v>0</v>
      </c>
      <c r="AE314" s="132">
        <f t="shared" si="380"/>
        <v>0</v>
      </c>
      <c r="AF314" s="132">
        <f t="shared" si="380"/>
        <v>0</v>
      </c>
      <c r="AG314" s="132">
        <f t="shared" si="380"/>
        <v>0</v>
      </c>
      <c r="AH314" s="132">
        <f t="shared" si="380"/>
        <v>0</v>
      </c>
      <c r="AI314" s="132">
        <f t="shared" si="380"/>
        <v>0</v>
      </c>
      <c r="AJ314" s="132">
        <f t="shared" si="380"/>
        <v>0</v>
      </c>
      <c r="AK314" s="132">
        <f t="shared" si="380"/>
        <v>0</v>
      </c>
      <c r="AL314" s="132">
        <f t="shared" si="380"/>
        <v>0</v>
      </c>
      <c r="AM314" s="132">
        <f t="shared" si="380"/>
        <v>0</v>
      </c>
      <c r="AN314" s="132">
        <f t="shared" si="380"/>
        <v>0</v>
      </c>
      <c r="AO314" s="132">
        <f t="shared" si="380"/>
        <v>0</v>
      </c>
      <c r="AP314" s="132">
        <f t="shared" si="380"/>
        <v>0</v>
      </c>
      <c r="AQ314" s="132">
        <f t="shared" si="380"/>
        <v>0</v>
      </c>
      <c r="AR314" s="132">
        <f t="shared" si="380"/>
        <v>0</v>
      </c>
      <c r="AS314" s="132">
        <f t="shared" si="380"/>
        <v>0</v>
      </c>
      <c r="AT314" s="132">
        <f t="shared" si="380"/>
        <v>0</v>
      </c>
      <c r="AU314" s="132">
        <f t="shared" si="380"/>
        <v>0</v>
      </c>
      <c r="AV314" s="132">
        <f t="shared" si="380"/>
        <v>0</v>
      </c>
      <c r="AW314" s="132">
        <f t="shared" si="380"/>
        <v>0</v>
      </c>
      <c r="AX314" s="132">
        <f t="shared" si="380"/>
        <v>0</v>
      </c>
      <c r="AY314" s="132">
        <f t="shared" si="380"/>
        <v>0</v>
      </c>
      <c r="AZ314" s="132">
        <f t="shared" si="380"/>
        <v>0</v>
      </c>
      <c r="BA314" s="132">
        <f t="shared" si="380"/>
        <v>0</v>
      </c>
      <c r="BB314" s="132">
        <f t="shared" si="380"/>
        <v>0</v>
      </c>
      <c r="BC314" s="132"/>
      <c r="BD314" s="132"/>
      <c r="BE314" s="132">
        <f t="shared" si="380"/>
        <v>0</v>
      </c>
      <c r="BF314" s="132">
        <f t="shared" si="380"/>
        <v>0</v>
      </c>
      <c r="BG314" s="138">
        <f t="shared" si="380"/>
        <v>0</v>
      </c>
      <c r="BH314" s="131">
        <f t="shared" si="350"/>
        <v>0</v>
      </c>
      <c r="BI314" s="5"/>
      <c r="BJ314" s="5"/>
    </row>
    <row r="315" spans="1:62" ht="26.25" thickBot="1" x14ac:dyDescent="0.25">
      <c r="A315" s="18" t="s">
        <v>620</v>
      </c>
      <c r="B315" s="78" t="s">
        <v>607</v>
      </c>
      <c r="C315" s="26">
        <v>55</v>
      </c>
      <c r="D315" s="158" t="s">
        <v>124</v>
      </c>
      <c r="E315" s="133">
        <v>0</v>
      </c>
      <c r="F315" s="134">
        <v>0</v>
      </c>
      <c r="G315" s="135">
        <v>0</v>
      </c>
      <c r="H315" s="135">
        <v>0</v>
      </c>
      <c r="I315" s="135">
        <v>0</v>
      </c>
      <c r="J315" s="135">
        <v>0</v>
      </c>
      <c r="K315" s="135">
        <v>0</v>
      </c>
      <c r="L315" s="135">
        <f>H315+J315-K315</f>
        <v>0</v>
      </c>
      <c r="M315" s="135">
        <v>0</v>
      </c>
      <c r="N315" s="135">
        <v>0</v>
      </c>
      <c r="O315" s="135">
        <v>0</v>
      </c>
      <c r="P315" s="135">
        <v>0</v>
      </c>
      <c r="Q315" s="135">
        <v>0</v>
      </c>
      <c r="R315" s="136">
        <v>0</v>
      </c>
      <c r="S315" s="136">
        <v>0</v>
      </c>
      <c r="T315" s="135">
        <f>P315+R315-S315</f>
        <v>0</v>
      </c>
      <c r="U315" s="136">
        <v>0</v>
      </c>
      <c r="V315" s="136">
        <v>0</v>
      </c>
      <c r="W315" s="136">
        <v>0</v>
      </c>
      <c r="X315" s="135">
        <f>T315+V315-W315</f>
        <v>0</v>
      </c>
      <c r="Y315" s="135">
        <v>0</v>
      </c>
      <c r="Z315" s="135">
        <v>0</v>
      </c>
      <c r="AA315" s="135">
        <v>0</v>
      </c>
      <c r="AB315" s="135">
        <f>X315+Z315-AA315</f>
        <v>0</v>
      </c>
      <c r="AC315" s="135">
        <v>0</v>
      </c>
      <c r="AD315" s="135">
        <v>0</v>
      </c>
      <c r="AE315" s="135">
        <v>0</v>
      </c>
      <c r="AF315" s="135">
        <f>AB315+AD315-AE315</f>
        <v>0</v>
      </c>
      <c r="AG315" s="135">
        <v>0</v>
      </c>
      <c r="AH315" s="135">
        <v>0</v>
      </c>
      <c r="AI315" s="135">
        <v>0</v>
      </c>
      <c r="AJ315" s="135">
        <f>AF315+AH315-AI315</f>
        <v>0</v>
      </c>
      <c r="AK315" s="135">
        <v>0</v>
      </c>
      <c r="AL315" s="135">
        <v>0</v>
      </c>
      <c r="AM315" s="135">
        <v>0</v>
      </c>
      <c r="AN315" s="135">
        <f>AJ315+AL315-AM315</f>
        <v>0</v>
      </c>
      <c r="AO315" s="135">
        <v>0</v>
      </c>
      <c r="AP315" s="136">
        <v>0</v>
      </c>
      <c r="AQ315" s="136">
        <v>0</v>
      </c>
      <c r="AR315" s="135">
        <f>AN315+AP315-AQ315</f>
        <v>0</v>
      </c>
      <c r="AS315" s="135">
        <v>0</v>
      </c>
      <c r="AT315" s="135"/>
      <c r="AU315" s="135"/>
      <c r="AV315" s="135"/>
      <c r="AW315" s="135"/>
      <c r="AX315" s="135"/>
      <c r="AY315" s="135"/>
      <c r="AZ315" s="135"/>
      <c r="BA315" s="135"/>
      <c r="BB315" s="135">
        <f>F315+J315+N315+R315+V315+Z315+AD315+AH315+AL315+AP315</f>
        <v>0</v>
      </c>
      <c r="BC315" s="135"/>
      <c r="BD315" s="135"/>
      <c r="BE315" s="135">
        <f>G315+K315+O315+S315+W315+AA315+AE315+AI315+AM315+AQ315</f>
        <v>0</v>
      </c>
      <c r="BF315" s="135">
        <f>E315+BB315-BE315</f>
        <v>0</v>
      </c>
      <c r="BG315" s="137">
        <f>I315+M315+Q315+U315+Y315+AC315+AG315+AK315+AO315+AS315</f>
        <v>0</v>
      </c>
      <c r="BH315" s="131">
        <f t="shared" si="350"/>
        <v>0</v>
      </c>
    </row>
    <row r="316" spans="1:62" s="3" customFormat="1" ht="15.75" thickBot="1" x14ac:dyDescent="0.3">
      <c r="A316" s="8" t="s">
        <v>621</v>
      </c>
      <c r="B316" s="77" t="s">
        <v>136</v>
      </c>
      <c r="C316" s="7"/>
      <c r="D316" s="159"/>
      <c r="E316" s="132">
        <f>E317</f>
        <v>26575801752</v>
      </c>
      <c r="F316" s="132">
        <f t="shared" ref="F316:V317" si="381">F317</f>
        <v>6812169000</v>
      </c>
      <c r="G316" s="132">
        <f t="shared" si="381"/>
        <v>0</v>
      </c>
      <c r="H316" s="132">
        <f t="shared" si="381"/>
        <v>33387970752</v>
      </c>
      <c r="I316" s="132">
        <f t="shared" si="381"/>
        <v>2478170432</v>
      </c>
      <c r="J316" s="132">
        <f t="shared" si="381"/>
        <v>0</v>
      </c>
      <c r="K316" s="132">
        <f t="shared" si="381"/>
        <v>0</v>
      </c>
      <c r="L316" s="132">
        <f t="shared" si="381"/>
        <v>33387970752</v>
      </c>
      <c r="M316" s="132">
        <f t="shared" si="381"/>
        <v>1604005647</v>
      </c>
      <c r="N316" s="132">
        <f t="shared" si="381"/>
        <v>0</v>
      </c>
      <c r="O316" s="132">
        <f t="shared" si="381"/>
        <v>0</v>
      </c>
      <c r="P316" s="132">
        <f t="shared" si="381"/>
        <v>33387970752</v>
      </c>
      <c r="Q316" s="132">
        <f t="shared" si="381"/>
        <v>2070884623</v>
      </c>
      <c r="R316" s="132">
        <f t="shared" si="381"/>
        <v>0</v>
      </c>
      <c r="S316" s="132">
        <f t="shared" si="381"/>
        <v>0</v>
      </c>
      <c r="T316" s="132">
        <f t="shared" si="381"/>
        <v>33387970752</v>
      </c>
      <c r="U316" s="132">
        <f t="shared" si="381"/>
        <v>1604005647</v>
      </c>
      <c r="V316" s="132">
        <f t="shared" si="381"/>
        <v>1380321123</v>
      </c>
      <c r="W316" s="132">
        <f t="shared" ref="V316:AW317" si="382">W317</f>
        <v>173043858</v>
      </c>
      <c r="X316" s="132">
        <f t="shared" si="382"/>
        <v>34595248017</v>
      </c>
      <c r="Y316" s="132">
        <f t="shared" si="382"/>
        <v>1604005647</v>
      </c>
      <c r="Z316" s="132">
        <f t="shared" si="382"/>
        <v>0</v>
      </c>
      <c r="AA316" s="132">
        <f t="shared" si="382"/>
        <v>0</v>
      </c>
      <c r="AB316" s="132">
        <f t="shared" si="382"/>
        <v>34595248017</v>
      </c>
      <c r="AC316" s="132">
        <f t="shared" si="382"/>
        <v>1604005647</v>
      </c>
      <c r="AD316" s="132">
        <f t="shared" si="382"/>
        <v>0</v>
      </c>
      <c r="AE316" s="132">
        <f t="shared" si="382"/>
        <v>0</v>
      </c>
      <c r="AF316" s="132">
        <f t="shared" si="382"/>
        <v>34595248017</v>
      </c>
      <c r="AG316" s="132">
        <f t="shared" si="382"/>
        <v>1604005647</v>
      </c>
      <c r="AH316" s="132">
        <f t="shared" si="382"/>
        <v>3088468000</v>
      </c>
      <c r="AI316" s="132">
        <f t="shared" si="382"/>
        <v>0</v>
      </c>
      <c r="AJ316" s="132">
        <f t="shared" si="382"/>
        <v>37683716017</v>
      </c>
      <c r="AK316" s="132">
        <f t="shared" si="382"/>
        <v>2973216627</v>
      </c>
      <c r="AL316" s="132">
        <f t="shared" si="382"/>
        <v>1884770120</v>
      </c>
      <c r="AM316" s="132">
        <f t="shared" si="382"/>
        <v>0</v>
      </c>
      <c r="AN316" s="132">
        <f t="shared" si="382"/>
        <v>39568486137</v>
      </c>
      <c r="AO316" s="132">
        <f t="shared" si="382"/>
        <v>1980959671</v>
      </c>
      <c r="AP316" s="132">
        <f t="shared" si="382"/>
        <v>0</v>
      </c>
      <c r="AQ316" s="132">
        <f t="shared" si="382"/>
        <v>0</v>
      </c>
      <c r="AR316" s="132">
        <f t="shared" si="382"/>
        <v>39568486137</v>
      </c>
      <c r="AS316" s="132">
        <f t="shared" si="382"/>
        <v>2180959671</v>
      </c>
      <c r="AT316" s="132">
        <f t="shared" si="382"/>
        <v>0</v>
      </c>
      <c r="AU316" s="132">
        <f t="shared" si="382"/>
        <v>0</v>
      </c>
      <c r="AV316" s="132">
        <f t="shared" si="382"/>
        <v>0</v>
      </c>
      <c r="AW316" s="132">
        <f t="shared" si="382"/>
        <v>0</v>
      </c>
      <c r="AX316" s="132">
        <f t="shared" ref="AX316:BG317" si="383">AX317</f>
        <v>0</v>
      </c>
      <c r="AY316" s="132">
        <f t="shared" si="383"/>
        <v>0</v>
      </c>
      <c r="AZ316" s="132">
        <f t="shared" si="383"/>
        <v>0</v>
      </c>
      <c r="BA316" s="132">
        <f t="shared" si="383"/>
        <v>0</v>
      </c>
      <c r="BB316" s="132">
        <f t="shared" si="383"/>
        <v>16443459219</v>
      </c>
      <c r="BC316" s="132"/>
      <c r="BD316" s="132"/>
      <c r="BE316" s="132">
        <f t="shared" si="383"/>
        <v>173043858</v>
      </c>
      <c r="BF316" s="129">
        <f t="shared" ref="BF316:BF320" si="384">+E316+BB316-BE316</f>
        <v>42846217113</v>
      </c>
      <c r="BG316" s="138">
        <f t="shared" si="383"/>
        <v>41578623527</v>
      </c>
      <c r="BH316" s="131">
        <f t="shared" si="350"/>
        <v>-1267593586</v>
      </c>
      <c r="BI316" s="5"/>
      <c r="BJ316" s="5"/>
    </row>
    <row r="317" spans="1:62" s="3" customFormat="1" ht="15.75" thickBot="1" x14ac:dyDescent="0.3">
      <c r="A317" s="8" t="s">
        <v>622</v>
      </c>
      <c r="B317" s="77" t="s">
        <v>422</v>
      </c>
      <c r="C317" s="7"/>
      <c r="D317" s="159"/>
      <c r="E317" s="132">
        <f>E318</f>
        <v>26575801752</v>
      </c>
      <c r="F317" s="132">
        <f t="shared" si="381"/>
        <v>6812169000</v>
      </c>
      <c r="G317" s="132">
        <f t="shared" si="381"/>
        <v>0</v>
      </c>
      <c r="H317" s="132">
        <f t="shared" si="381"/>
        <v>33387970752</v>
      </c>
      <c r="I317" s="132">
        <f t="shared" si="381"/>
        <v>2478170432</v>
      </c>
      <c r="J317" s="132">
        <f t="shared" si="381"/>
        <v>0</v>
      </c>
      <c r="K317" s="132">
        <f t="shared" si="381"/>
        <v>0</v>
      </c>
      <c r="L317" s="132">
        <f t="shared" si="381"/>
        <v>33387970752</v>
      </c>
      <c r="M317" s="132">
        <f t="shared" si="381"/>
        <v>1604005647</v>
      </c>
      <c r="N317" s="132">
        <f t="shared" si="381"/>
        <v>0</v>
      </c>
      <c r="O317" s="132">
        <f t="shared" si="381"/>
        <v>0</v>
      </c>
      <c r="P317" s="132">
        <f t="shared" si="381"/>
        <v>33387970752</v>
      </c>
      <c r="Q317" s="132">
        <f t="shared" si="381"/>
        <v>2070884623</v>
      </c>
      <c r="R317" s="132">
        <f t="shared" si="381"/>
        <v>0</v>
      </c>
      <c r="S317" s="132">
        <f t="shared" si="381"/>
        <v>0</v>
      </c>
      <c r="T317" s="132">
        <f t="shared" si="381"/>
        <v>33387970752</v>
      </c>
      <c r="U317" s="132">
        <f t="shared" si="381"/>
        <v>1604005647</v>
      </c>
      <c r="V317" s="132">
        <f t="shared" si="382"/>
        <v>1380321123</v>
      </c>
      <c r="W317" s="132">
        <f t="shared" si="382"/>
        <v>173043858</v>
      </c>
      <c r="X317" s="132">
        <f t="shared" si="382"/>
        <v>34595248017</v>
      </c>
      <c r="Y317" s="132">
        <f t="shared" si="382"/>
        <v>1604005647</v>
      </c>
      <c r="Z317" s="132">
        <f t="shared" si="382"/>
        <v>0</v>
      </c>
      <c r="AA317" s="132">
        <f t="shared" si="382"/>
        <v>0</v>
      </c>
      <c r="AB317" s="132">
        <f t="shared" si="382"/>
        <v>34595248017</v>
      </c>
      <c r="AC317" s="132">
        <f t="shared" si="382"/>
        <v>1604005647</v>
      </c>
      <c r="AD317" s="132">
        <f t="shared" si="382"/>
        <v>0</v>
      </c>
      <c r="AE317" s="132">
        <f t="shared" si="382"/>
        <v>0</v>
      </c>
      <c r="AF317" s="132">
        <f t="shared" si="382"/>
        <v>34595248017</v>
      </c>
      <c r="AG317" s="132">
        <f t="shared" si="382"/>
        <v>1604005647</v>
      </c>
      <c r="AH317" s="132">
        <f t="shared" si="382"/>
        <v>3088468000</v>
      </c>
      <c r="AI317" s="132">
        <f t="shared" si="382"/>
        <v>0</v>
      </c>
      <c r="AJ317" s="132">
        <f t="shared" si="382"/>
        <v>37683716017</v>
      </c>
      <c r="AK317" s="132">
        <f t="shared" si="382"/>
        <v>2973216627</v>
      </c>
      <c r="AL317" s="132">
        <f t="shared" si="382"/>
        <v>1884770120</v>
      </c>
      <c r="AM317" s="132">
        <f t="shared" si="382"/>
        <v>0</v>
      </c>
      <c r="AN317" s="132">
        <f t="shared" si="382"/>
        <v>39568486137</v>
      </c>
      <c r="AO317" s="132">
        <f t="shared" si="382"/>
        <v>1980959671</v>
      </c>
      <c r="AP317" s="132">
        <f t="shared" si="382"/>
        <v>0</v>
      </c>
      <c r="AQ317" s="132">
        <f t="shared" si="382"/>
        <v>0</v>
      </c>
      <c r="AR317" s="132">
        <f t="shared" si="382"/>
        <v>39568486137</v>
      </c>
      <c r="AS317" s="132">
        <f t="shared" si="382"/>
        <v>2180959671</v>
      </c>
      <c r="AT317" s="132">
        <f t="shared" si="382"/>
        <v>0</v>
      </c>
      <c r="AU317" s="132">
        <f t="shared" si="382"/>
        <v>0</v>
      </c>
      <c r="AV317" s="132">
        <f t="shared" si="382"/>
        <v>0</v>
      </c>
      <c r="AW317" s="132">
        <f t="shared" si="382"/>
        <v>0</v>
      </c>
      <c r="AX317" s="132">
        <f t="shared" si="383"/>
        <v>0</v>
      </c>
      <c r="AY317" s="132">
        <f t="shared" si="383"/>
        <v>0</v>
      </c>
      <c r="AZ317" s="132">
        <f t="shared" si="383"/>
        <v>0</v>
      </c>
      <c r="BA317" s="132">
        <f t="shared" si="383"/>
        <v>0</v>
      </c>
      <c r="BB317" s="132">
        <f t="shared" si="383"/>
        <v>16443459219</v>
      </c>
      <c r="BC317" s="132"/>
      <c r="BD317" s="132"/>
      <c r="BE317" s="132">
        <f t="shared" si="383"/>
        <v>173043858</v>
      </c>
      <c r="BF317" s="129">
        <f t="shared" si="384"/>
        <v>42846217113</v>
      </c>
      <c r="BG317" s="138">
        <f t="shared" si="383"/>
        <v>41578623527</v>
      </c>
      <c r="BH317" s="131">
        <f t="shared" si="350"/>
        <v>-1267593586</v>
      </c>
      <c r="BI317" s="5"/>
      <c r="BJ317" s="5"/>
    </row>
    <row r="318" spans="1:62" s="3" customFormat="1" ht="15.75" thickBot="1" x14ac:dyDescent="0.3">
      <c r="A318" s="8" t="s">
        <v>623</v>
      </c>
      <c r="B318" s="77" t="s">
        <v>140</v>
      </c>
      <c r="C318" s="7"/>
      <c r="D318" s="159"/>
      <c r="E318" s="132">
        <f>E319+E323+E325+E326</f>
        <v>26575801752</v>
      </c>
      <c r="F318" s="132">
        <f t="shared" ref="F318:BG318" si="385">F319+F323+F325+F326</f>
        <v>6812169000</v>
      </c>
      <c r="G318" s="132">
        <f t="shared" si="385"/>
        <v>0</v>
      </c>
      <c r="H318" s="132">
        <f t="shared" si="385"/>
        <v>33387970752</v>
      </c>
      <c r="I318" s="132">
        <f t="shared" si="385"/>
        <v>2478170432</v>
      </c>
      <c r="J318" s="132">
        <f t="shared" si="385"/>
        <v>0</v>
      </c>
      <c r="K318" s="132">
        <f t="shared" si="385"/>
        <v>0</v>
      </c>
      <c r="L318" s="132">
        <f t="shared" si="385"/>
        <v>33387970752</v>
      </c>
      <c r="M318" s="132">
        <f t="shared" si="385"/>
        <v>1604005647</v>
      </c>
      <c r="N318" s="132">
        <f t="shared" si="385"/>
        <v>0</v>
      </c>
      <c r="O318" s="132">
        <f t="shared" si="385"/>
        <v>0</v>
      </c>
      <c r="P318" s="132">
        <f t="shared" si="385"/>
        <v>33387970752</v>
      </c>
      <c r="Q318" s="132">
        <f t="shared" si="385"/>
        <v>2070884623</v>
      </c>
      <c r="R318" s="132">
        <f t="shared" si="385"/>
        <v>0</v>
      </c>
      <c r="S318" s="132">
        <f t="shared" si="385"/>
        <v>0</v>
      </c>
      <c r="T318" s="132">
        <f t="shared" si="385"/>
        <v>33387970752</v>
      </c>
      <c r="U318" s="132">
        <f t="shared" si="385"/>
        <v>1604005647</v>
      </c>
      <c r="V318" s="132">
        <f t="shared" si="385"/>
        <v>1380321123</v>
      </c>
      <c r="W318" s="132">
        <f t="shared" si="385"/>
        <v>173043858</v>
      </c>
      <c r="X318" s="132">
        <f t="shared" si="385"/>
        <v>34595248017</v>
      </c>
      <c r="Y318" s="132">
        <f t="shared" si="385"/>
        <v>1604005647</v>
      </c>
      <c r="Z318" s="132">
        <f t="shared" si="385"/>
        <v>0</v>
      </c>
      <c r="AA318" s="132">
        <f t="shared" si="385"/>
        <v>0</v>
      </c>
      <c r="AB318" s="132">
        <f t="shared" si="385"/>
        <v>34595248017</v>
      </c>
      <c r="AC318" s="132">
        <f t="shared" si="385"/>
        <v>1604005647</v>
      </c>
      <c r="AD318" s="132">
        <f t="shared" si="385"/>
        <v>0</v>
      </c>
      <c r="AE318" s="132">
        <f t="shared" si="385"/>
        <v>0</v>
      </c>
      <c r="AF318" s="132">
        <f t="shared" si="385"/>
        <v>34595248017</v>
      </c>
      <c r="AG318" s="132">
        <f t="shared" si="385"/>
        <v>1604005647</v>
      </c>
      <c r="AH318" s="132">
        <f t="shared" si="385"/>
        <v>3088468000</v>
      </c>
      <c r="AI318" s="132">
        <f t="shared" si="385"/>
        <v>0</v>
      </c>
      <c r="AJ318" s="132">
        <f t="shared" si="385"/>
        <v>37683716017</v>
      </c>
      <c r="AK318" s="132">
        <f t="shared" si="385"/>
        <v>2973216627</v>
      </c>
      <c r="AL318" s="132">
        <f t="shared" si="385"/>
        <v>1884770120</v>
      </c>
      <c r="AM318" s="132">
        <f t="shared" si="385"/>
        <v>0</v>
      </c>
      <c r="AN318" s="132">
        <f t="shared" si="385"/>
        <v>39568486137</v>
      </c>
      <c r="AO318" s="132">
        <f t="shared" si="385"/>
        <v>1980959671</v>
      </c>
      <c r="AP318" s="132">
        <f t="shared" si="385"/>
        <v>0</v>
      </c>
      <c r="AQ318" s="132">
        <f t="shared" si="385"/>
        <v>0</v>
      </c>
      <c r="AR318" s="132">
        <f t="shared" si="385"/>
        <v>39568486137</v>
      </c>
      <c r="AS318" s="132">
        <f t="shared" si="385"/>
        <v>2180959671</v>
      </c>
      <c r="AT318" s="132">
        <f t="shared" si="385"/>
        <v>0</v>
      </c>
      <c r="AU318" s="132">
        <f t="shared" si="385"/>
        <v>0</v>
      </c>
      <c r="AV318" s="132">
        <f t="shared" si="385"/>
        <v>0</v>
      </c>
      <c r="AW318" s="132">
        <f t="shared" si="385"/>
        <v>0</v>
      </c>
      <c r="AX318" s="132">
        <f t="shared" si="385"/>
        <v>0</v>
      </c>
      <c r="AY318" s="132">
        <f t="shared" si="385"/>
        <v>0</v>
      </c>
      <c r="AZ318" s="132">
        <f t="shared" si="385"/>
        <v>0</v>
      </c>
      <c r="BA318" s="132">
        <f t="shared" si="385"/>
        <v>0</v>
      </c>
      <c r="BB318" s="132">
        <f t="shared" si="385"/>
        <v>16443459219</v>
      </c>
      <c r="BC318" s="132"/>
      <c r="BD318" s="132"/>
      <c r="BE318" s="132">
        <f t="shared" si="385"/>
        <v>173043858</v>
      </c>
      <c r="BF318" s="129">
        <f t="shared" si="384"/>
        <v>42846217113</v>
      </c>
      <c r="BG318" s="138">
        <f t="shared" si="385"/>
        <v>41578623527</v>
      </c>
      <c r="BH318" s="131">
        <f t="shared" si="350"/>
        <v>-1267593586</v>
      </c>
      <c r="BI318" s="5"/>
      <c r="BJ318" s="5"/>
    </row>
    <row r="319" spans="1:62" s="3" customFormat="1" ht="15.75" thickBot="1" x14ac:dyDescent="0.3">
      <c r="A319" s="8" t="s">
        <v>624</v>
      </c>
      <c r="B319" s="77" t="s">
        <v>159</v>
      </c>
      <c r="C319" s="7"/>
      <c r="D319" s="159"/>
      <c r="E319" s="132">
        <f>E320</f>
        <v>26575801752</v>
      </c>
      <c r="F319" s="132">
        <f t="shared" ref="F319:BG319" si="386">F320</f>
        <v>0</v>
      </c>
      <c r="G319" s="132">
        <f t="shared" si="386"/>
        <v>0</v>
      </c>
      <c r="H319" s="132">
        <f t="shared" si="386"/>
        <v>26575801752</v>
      </c>
      <c r="I319" s="132">
        <f t="shared" si="386"/>
        <v>2478170432</v>
      </c>
      <c r="J319" s="132">
        <f t="shared" si="386"/>
        <v>0</v>
      </c>
      <c r="K319" s="132">
        <f t="shared" si="386"/>
        <v>0</v>
      </c>
      <c r="L319" s="132">
        <f t="shared" si="386"/>
        <v>26575801752</v>
      </c>
      <c r="M319" s="132">
        <f t="shared" si="386"/>
        <v>1604005647</v>
      </c>
      <c r="N319" s="132">
        <f t="shared" si="386"/>
        <v>0</v>
      </c>
      <c r="O319" s="132">
        <f t="shared" si="386"/>
        <v>0</v>
      </c>
      <c r="P319" s="132">
        <f t="shared" si="386"/>
        <v>26575801752</v>
      </c>
      <c r="Q319" s="132">
        <f t="shared" si="386"/>
        <v>2070884623</v>
      </c>
      <c r="R319" s="132">
        <f t="shared" si="386"/>
        <v>0</v>
      </c>
      <c r="S319" s="132">
        <f t="shared" si="386"/>
        <v>0</v>
      </c>
      <c r="T319" s="132">
        <f t="shared" si="386"/>
        <v>26575801752</v>
      </c>
      <c r="U319" s="132">
        <f t="shared" si="386"/>
        <v>1604005647</v>
      </c>
      <c r="V319" s="132">
        <f t="shared" si="386"/>
        <v>9753105</v>
      </c>
      <c r="W319" s="132">
        <f t="shared" si="386"/>
        <v>173043858</v>
      </c>
      <c r="X319" s="132">
        <f t="shared" si="386"/>
        <v>26412510999</v>
      </c>
      <c r="Y319" s="132">
        <f t="shared" si="386"/>
        <v>1604005647</v>
      </c>
      <c r="Z319" s="132">
        <f t="shared" si="386"/>
        <v>0</v>
      </c>
      <c r="AA319" s="132">
        <f t="shared" si="386"/>
        <v>0</v>
      </c>
      <c r="AB319" s="132">
        <f t="shared" si="386"/>
        <v>26412510999</v>
      </c>
      <c r="AC319" s="132">
        <f t="shared" si="386"/>
        <v>1604005647</v>
      </c>
      <c r="AD319" s="132">
        <f t="shared" si="386"/>
        <v>0</v>
      </c>
      <c r="AE319" s="132">
        <f t="shared" si="386"/>
        <v>0</v>
      </c>
      <c r="AF319" s="132">
        <f t="shared" si="386"/>
        <v>26412510999</v>
      </c>
      <c r="AG319" s="132">
        <f t="shared" si="386"/>
        <v>1604005647</v>
      </c>
      <c r="AH319" s="132">
        <f t="shared" si="386"/>
        <v>0</v>
      </c>
      <c r="AI319" s="132">
        <f t="shared" si="386"/>
        <v>0</v>
      </c>
      <c r="AJ319" s="132">
        <f t="shared" si="386"/>
        <v>26412510999</v>
      </c>
      <c r="AK319" s="132">
        <f t="shared" si="386"/>
        <v>1980959671</v>
      </c>
      <c r="AL319" s="132">
        <f t="shared" si="386"/>
        <v>1884770120</v>
      </c>
      <c r="AM319" s="132">
        <f t="shared" si="386"/>
        <v>0</v>
      </c>
      <c r="AN319" s="132">
        <f t="shared" si="386"/>
        <v>28297281119</v>
      </c>
      <c r="AO319" s="132">
        <f t="shared" si="386"/>
        <v>1980959671</v>
      </c>
      <c r="AP319" s="132">
        <f t="shared" si="386"/>
        <v>0</v>
      </c>
      <c r="AQ319" s="132">
        <f t="shared" si="386"/>
        <v>0</v>
      </c>
      <c r="AR319" s="132">
        <f t="shared" si="386"/>
        <v>28297281119</v>
      </c>
      <c r="AS319" s="132">
        <f t="shared" si="386"/>
        <v>1980959671</v>
      </c>
      <c r="AT319" s="132">
        <f t="shared" si="386"/>
        <v>0</v>
      </c>
      <c r="AU319" s="132">
        <f t="shared" si="386"/>
        <v>0</v>
      </c>
      <c r="AV319" s="132">
        <f t="shared" si="386"/>
        <v>0</v>
      </c>
      <c r="AW319" s="132">
        <f t="shared" si="386"/>
        <v>0</v>
      </c>
      <c r="AX319" s="132">
        <f t="shared" si="386"/>
        <v>0</v>
      </c>
      <c r="AY319" s="132">
        <f t="shared" si="386"/>
        <v>0</v>
      </c>
      <c r="AZ319" s="132">
        <f t="shared" si="386"/>
        <v>0</v>
      </c>
      <c r="BA319" s="132">
        <f t="shared" si="386"/>
        <v>0</v>
      </c>
      <c r="BB319" s="132">
        <f t="shared" si="386"/>
        <v>1894523225</v>
      </c>
      <c r="BC319" s="132"/>
      <c r="BD319" s="132"/>
      <c r="BE319" s="132">
        <f t="shared" si="386"/>
        <v>173043858</v>
      </c>
      <c r="BF319" s="129">
        <f t="shared" si="384"/>
        <v>28297281119</v>
      </c>
      <c r="BG319" s="138">
        <f t="shared" si="386"/>
        <v>28297281119</v>
      </c>
      <c r="BH319" s="131">
        <f t="shared" si="350"/>
        <v>0</v>
      </c>
      <c r="BI319" s="5"/>
      <c r="BJ319" s="5"/>
    </row>
    <row r="320" spans="1:62" s="3" customFormat="1" ht="15.75" thickBot="1" x14ac:dyDescent="0.3">
      <c r="A320" s="8" t="s">
        <v>625</v>
      </c>
      <c r="B320" s="77" t="s">
        <v>626</v>
      </c>
      <c r="C320" s="7"/>
      <c r="D320" s="159"/>
      <c r="E320" s="132">
        <f>E321+E322</f>
        <v>26575801752</v>
      </c>
      <c r="F320" s="132">
        <f t="shared" ref="F320:U320" si="387">F321+F322</f>
        <v>0</v>
      </c>
      <c r="G320" s="132">
        <f t="shared" si="387"/>
        <v>0</v>
      </c>
      <c r="H320" s="132">
        <f t="shared" si="387"/>
        <v>26575801752</v>
      </c>
      <c r="I320" s="132">
        <f t="shared" si="387"/>
        <v>2478170432</v>
      </c>
      <c r="J320" s="132">
        <f t="shared" si="387"/>
        <v>0</v>
      </c>
      <c r="K320" s="132">
        <f t="shared" si="387"/>
        <v>0</v>
      </c>
      <c r="L320" s="132">
        <f t="shared" si="387"/>
        <v>26575801752</v>
      </c>
      <c r="M320" s="132">
        <f t="shared" si="387"/>
        <v>1604005647</v>
      </c>
      <c r="N320" s="132">
        <f t="shared" si="387"/>
        <v>0</v>
      </c>
      <c r="O320" s="132">
        <f t="shared" si="387"/>
        <v>0</v>
      </c>
      <c r="P320" s="132">
        <f t="shared" si="387"/>
        <v>26575801752</v>
      </c>
      <c r="Q320" s="132">
        <f t="shared" si="387"/>
        <v>2070884623</v>
      </c>
      <c r="R320" s="132">
        <f t="shared" si="387"/>
        <v>0</v>
      </c>
      <c r="S320" s="132">
        <f t="shared" si="387"/>
        <v>0</v>
      </c>
      <c r="T320" s="132">
        <f t="shared" si="387"/>
        <v>26575801752</v>
      </c>
      <c r="U320" s="132">
        <f t="shared" si="387"/>
        <v>1604005647</v>
      </c>
      <c r="V320" s="132">
        <f t="shared" ref="V320:AW320" si="388">V321+V322</f>
        <v>9753105</v>
      </c>
      <c r="W320" s="132">
        <f t="shared" si="388"/>
        <v>173043858</v>
      </c>
      <c r="X320" s="132">
        <f t="shared" si="388"/>
        <v>26412510999</v>
      </c>
      <c r="Y320" s="132">
        <f t="shared" si="388"/>
        <v>1604005647</v>
      </c>
      <c r="Z320" s="132">
        <f t="shared" si="388"/>
        <v>0</v>
      </c>
      <c r="AA320" s="132">
        <f t="shared" si="388"/>
        <v>0</v>
      </c>
      <c r="AB320" s="132">
        <f t="shared" si="388"/>
        <v>26412510999</v>
      </c>
      <c r="AC320" s="132">
        <f t="shared" si="388"/>
        <v>1604005647</v>
      </c>
      <c r="AD320" s="132">
        <f t="shared" si="388"/>
        <v>0</v>
      </c>
      <c r="AE320" s="132">
        <f t="shared" si="388"/>
        <v>0</v>
      </c>
      <c r="AF320" s="132">
        <f t="shared" si="388"/>
        <v>26412510999</v>
      </c>
      <c r="AG320" s="132">
        <f t="shared" si="388"/>
        <v>1604005647</v>
      </c>
      <c r="AH320" s="132">
        <f t="shared" si="388"/>
        <v>0</v>
      </c>
      <c r="AI320" s="132">
        <f t="shared" si="388"/>
        <v>0</v>
      </c>
      <c r="AJ320" s="132">
        <f t="shared" si="388"/>
        <v>26412510999</v>
      </c>
      <c r="AK320" s="132">
        <f t="shared" ref="AK320:AT320" si="389">AK321+AK322</f>
        <v>1980959671</v>
      </c>
      <c r="AL320" s="132">
        <f t="shared" si="389"/>
        <v>1884770120</v>
      </c>
      <c r="AM320" s="132">
        <f t="shared" si="389"/>
        <v>0</v>
      </c>
      <c r="AN320" s="132">
        <f t="shared" si="389"/>
        <v>28297281119</v>
      </c>
      <c r="AO320" s="132">
        <f t="shared" si="389"/>
        <v>1980959671</v>
      </c>
      <c r="AP320" s="132">
        <f t="shared" si="389"/>
        <v>0</v>
      </c>
      <c r="AQ320" s="132">
        <f t="shared" si="389"/>
        <v>0</v>
      </c>
      <c r="AR320" s="132">
        <f t="shared" si="389"/>
        <v>28297281119</v>
      </c>
      <c r="AS320" s="132">
        <f t="shared" si="389"/>
        <v>1980959671</v>
      </c>
      <c r="AT320" s="132">
        <f t="shared" si="389"/>
        <v>0</v>
      </c>
      <c r="AU320" s="132">
        <f t="shared" si="388"/>
        <v>0</v>
      </c>
      <c r="AV320" s="132">
        <f t="shared" si="388"/>
        <v>0</v>
      </c>
      <c r="AW320" s="132">
        <f t="shared" si="388"/>
        <v>0</v>
      </c>
      <c r="AX320" s="132">
        <f t="shared" ref="AX320:BG320" si="390">AX321+AX322</f>
        <v>0</v>
      </c>
      <c r="AY320" s="132">
        <f t="shared" si="390"/>
        <v>0</v>
      </c>
      <c r="AZ320" s="132">
        <f t="shared" si="390"/>
        <v>0</v>
      </c>
      <c r="BA320" s="132">
        <f t="shared" si="390"/>
        <v>0</v>
      </c>
      <c r="BB320" s="132">
        <f t="shared" si="390"/>
        <v>1894523225</v>
      </c>
      <c r="BC320" s="132"/>
      <c r="BD320" s="132"/>
      <c r="BE320" s="132">
        <f t="shared" si="390"/>
        <v>173043858</v>
      </c>
      <c r="BF320" s="129">
        <f t="shared" si="384"/>
        <v>28297281119</v>
      </c>
      <c r="BG320" s="138">
        <f t="shared" si="390"/>
        <v>28297281119</v>
      </c>
      <c r="BH320" s="131">
        <f t="shared" si="350"/>
        <v>0</v>
      </c>
      <c r="BI320" s="5"/>
      <c r="BJ320" s="5"/>
    </row>
    <row r="321" spans="1:62" ht="51.75" thickBot="1" x14ac:dyDescent="0.25">
      <c r="A321" s="18" t="s">
        <v>627</v>
      </c>
      <c r="B321" s="78" t="s">
        <v>628</v>
      </c>
      <c r="C321" s="26">
        <v>51</v>
      </c>
      <c r="D321" s="158" t="s">
        <v>629</v>
      </c>
      <c r="E321" s="133">
        <v>20762155380</v>
      </c>
      <c r="F321" s="134">
        <v>0</v>
      </c>
      <c r="G321" s="135">
        <v>0</v>
      </c>
      <c r="H321" s="135">
        <v>20762155380</v>
      </c>
      <c r="I321" s="135">
        <v>2478170432</v>
      </c>
      <c r="J321" s="135">
        <v>0</v>
      </c>
      <c r="K321" s="135">
        <v>0</v>
      </c>
      <c r="L321" s="135">
        <f>H321+J321-K321</f>
        <v>20762155380</v>
      </c>
      <c r="M321" s="135">
        <v>1604005647</v>
      </c>
      <c r="N321" s="135">
        <v>0</v>
      </c>
      <c r="O321" s="135">
        <v>0</v>
      </c>
      <c r="P321" s="135">
        <v>20762155380</v>
      </c>
      <c r="Q321" s="135">
        <v>2070884623</v>
      </c>
      <c r="R321" s="136">
        <v>0</v>
      </c>
      <c r="S321" s="136">
        <v>0</v>
      </c>
      <c r="T321" s="135">
        <f>P321+R321-S321</f>
        <v>20762155380</v>
      </c>
      <c r="U321" s="136">
        <v>1604005647</v>
      </c>
      <c r="V321" s="136">
        <v>0</v>
      </c>
      <c r="W321" s="136">
        <v>173043858</v>
      </c>
      <c r="X321" s="135">
        <f>T321+V321-W321</f>
        <v>20589111522</v>
      </c>
      <c r="Y321" s="135">
        <v>1604005647</v>
      </c>
      <c r="Z321" s="135">
        <v>0</v>
      </c>
      <c r="AA321" s="135">
        <v>0</v>
      </c>
      <c r="AB321" s="135">
        <f>X321+Z321-AA321</f>
        <v>20589111522</v>
      </c>
      <c r="AC321" s="135">
        <v>1604005647</v>
      </c>
      <c r="AD321" s="135">
        <v>0</v>
      </c>
      <c r="AE321" s="135">
        <v>0</v>
      </c>
      <c r="AF321" s="135">
        <f>AB321+AD321-AE321</f>
        <v>20589111522</v>
      </c>
      <c r="AG321" s="135">
        <v>1604005647</v>
      </c>
      <c r="AH321" s="135">
        <v>0</v>
      </c>
      <c r="AI321" s="135">
        <v>0</v>
      </c>
      <c r="AJ321" s="135">
        <f>AF321+AH321-AI321</f>
        <v>20589111522</v>
      </c>
      <c r="AK321" s="135">
        <v>1980959671</v>
      </c>
      <c r="AL321" s="135">
        <v>1884770120</v>
      </c>
      <c r="AM321" s="135">
        <v>0</v>
      </c>
      <c r="AN321" s="135">
        <f>AJ321+AL321-AM321</f>
        <v>22473881642</v>
      </c>
      <c r="AO321" s="135">
        <v>1980959671</v>
      </c>
      <c r="AP321" s="136">
        <v>0</v>
      </c>
      <c r="AQ321" s="136">
        <v>0</v>
      </c>
      <c r="AR321" s="135">
        <f>AN321+AP321-AQ321</f>
        <v>22473881642</v>
      </c>
      <c r="AS321" s="135">
        <v>1980959671</v>
      </c>
      <c r="AT321" s="135"/>
      <c r="AU321" s="135"/>
      <c r="AV321" s="135"/>
      <c r="AW321" s="135"/>
      <c r="AX321" s="135"/>
      <c r="AY321" s="135"/>
      <c r="AZ321" s="135"/>
      <c r="BA321" s="135"/>
      <c r="BB321" s="135">
        <f>F321+J321+N321+R321+V321+Z321+AD321+AH321+AL321+AP321</f>
        <v>1884770120</v>
      </c>
      <c r="BC321" s="135"/>
      <c r="BD321" s="135"/>
      <c r="BE321" s="135">
        <f>G321+K321+O321+S321+W321+AA321+AE321+AI321+AM321+AQ321</f>
        <v>173043858</v>
      </c>
      <c r="BF321" s="135">
        <f>E321+BB321-BE321</f>
        <v>22473881642</v>
      </c>
      <c r="BG321" s="137">
        <v>22473881642</v>
      </c>
      <c r="BH321" s="131">
        <f t="shared" si="350"/>
        <v>0</v>
      </c>
    </row>
    <row r="322" spans="1:62" ht="51.75" thickBot="1" x14ac:dyDescent="0.25">
      <c r="A322" s="18" t="s">
        <v>630</v>
      </c>
      <c r="B322" s="78" t="s">
        <v>631</v>
      </c>
      <c r="C322" s="26">
        <v>51</v>
      </c>
      <c r="D322" s="158" t="s">
        <v>629</v>
      </c>
      <c r="E322" s="133">
        <v>5813646372</v>
      </c>
      <c r="F322" s="134">
        <v>0</v>
      </c>
      <c r="G322" s="135">
        <v>0</v>
      </c>
      <c r="H322" s="135">
        <v>5813646372</v>
      </c>
      <c r="I322" s="135">
        <v>0</v>
      </c>
      <c r="J322" s="135">
        <v>0</v>
      </c>
      <c r="K322" s="135">
        <v>0</v>
      </c>
      <c r="L322" s="135">
        <f>H322+J322-K322</f>
        <v>5813646372</v>
      </c>
      <c r="M322" s="135">
        <v>0</v>
      </c>
      <c r="N322" s="135">
        <v>0</v>
      </c>
      <c r="O322" s="135">
        <v>0</v>
      </c>
      <c r="P322" s="135">
        <v>5813646372</v>
      </c>
      <c r="Q322" s="135">
        <v>0</v>
      </c>
      <c r="R322" s="136">
        <v>0</v>
      </c>
      <c r="S322" s="136">
        <v>0</v>
      </c>
      <c r="T322" s="135">
        <f>P322+R322-S322</f>
        <v>5813646372</v>
      </c>
      <c r="U322" s="136">
        <v>0</v>
      </c>
      <c r="V322" s="136">
        <v>9753105</v>
      </c>
      <c r="W322" s="136">
        <v>0</v>
      </c>
      <c r="X322" s="135">
        <f>T322+V322-W322</f>
        <v>5823399477</v>
      </c>
      <c r="Y322" s="135">
        <v>0</v>
      </c>
      <c r="Z322" s="135">
        <v>0</v>
      </c>
      <c r="AA322" s="135">
        <v>0</v>
      </c>
      <c r="AB322" s="135">
        <f>X322+Z322-AA322</f>
        <v>5823399477</v>
      </c>
      <c r="AC322" s="135">
        <v>0</v>
      </c>
      <c r="AD322" s="135">
        <v>0</v>
      </c>
      <c r="AE322" s="135">
        <v>0</v>
      </c>
      <c r="AF322" s="135">
        <f>AB322+AD322-AE322</f>
        <v>5823399477</v>
      </c>
      <c r="AG322" s="135">
        <v>0</v>
      </c>
      <c r="AH322" s="135">
        <v>0</v>
      </c>
      <c r="AI322" s="135">
        <v>0</v>
      </c>
      <c r="AJ322" s="135">
        <f>AF322+AH322-AI322</f>
        <v>5823399477</v>
      </c>
      <c r="AK322" s="135">
        <v>0</v>
      </c>
      <c r="AL322" s="135">
        <v>0</v>
      </c>
      <c r="AM322" s="135">
        <v>0</v>
      </c>
      <c r="AN322" s="135">
        <f>AJ322+AL322-AM322</f>
        <v>5823399477</v>
      </c>
      <c r="AO322" s="135">
        <v>0</v>
      </c>
      <c r="AP322" s="136">
        <v>0</v>
      </c>
      <c r="AQ322" s="136">
        <v>0</v>
      </c>
      <c r="AR322" s="135">
        <f>AN322+AP322-AQ322</f>
        <v>5823399477</v>
      </c>
      <c r="AS322" s="135">
        <v>0</v>
      </c>
      <c r="AT322" s="135"/>
      <c r="AU322" s="135"/>
      <c r="AV322" s="135"/>
      <c r="AW322" s="135"/>
      <c r="AX322" s="135"/>
      <c r="AY322" s="135"/>
      <c r="AZ322" s="135"/>
      <c r="BA322" s="135"/>
      <c r="BB322" s="135">
        <f>F322+J322+N322+R322+V322+Z322+AD322+AH322+AL322+AP322</f>
        <v>9753105</v>
      </c>
      <c r="BC322" s="135"/>
      <c r="BD322" s="135"/>
      <c r="BE322" s="135">
        <f>G322+K322+O322+S322+W322+AA322+AE322+AI322+AM322+AQ322</f>
        <v>0</v>
      </c>
      <c r="BF322" s="135">
        <f>E322+BB322-BE322</f>
        <v>5823399477</v>
      </c>
      <c r="BG322" s="137">
        <v>5823399477</v>
      </c>
      <c r="BH322" s="131">
        <f t="shared" si="350"/>
        <v>0</v>
      </c>
    </row>
    <row r="323" spans="1:62" s="3" customFormat="1" ht="15.75" thickBot="1" x14ac:dyDescent="0.3">
      <c r="A323" s="8" t="s">
        <v>632</v>
      </c>
      <c r="B323" s="77" t="s">
        <v>633</v>
      </c>
      <c r="C323" s="7"/>
      <c r="D323" s="159"/>
      <c r="E323" s="132">
        <f>E324</f>
        <v>0</v>
      </c>
      <c r="F323" s="132">
        <f>SUM(F324)</f>
        <v>0</v>
      </c>
      <c r="G323" s="132">
        <f>G324</f>
        <v>0</v>
      </c>
      <c r="H323" s="132">
        <f>SUM(H324)</f>
        <v>0</v>
      </c>
      <c r="I323" s="132">
        <f>I324</f>
        <v>0</v>
      </c>
      <c r="J323" s="132">
        <f>SUM(J324)</f>
        <v>0</v>
      </c>
      <c r="K323" s="132">
        <f>K324</f>
        <v>0</v>
      </c>
      <c r="L323" s="132">
        <f>SUM(L324)</f>
        <v>0</v>
      </c>
      <c r="M323" s="132">
        <f>M324</f>
        <v>0</v>
      </c>
      <c r="N323" s="132">
        <f>SUM(N324)</f>
        <v>0</v>
      </c>
      <c r="O323" s="132">
        <f>O324</f>
        <v>0</v>
      </c>
      <c r="P323" s="132">
        <f>SUM(P324)</f>
        <v>0</v>
      </c>
      <c r="Q323" s="132">
        <f>Q324</f>
        <v>0</v>
      </c>
      <c r="R323" s="132">
        <f>SUM(R324)</f>
        <v>0</v>
      </c>
      <c r="S323" s="132">
        <f>S324</f>
        <v>0</v>
      </c>
      <c r="T323" s="132">
        <f>SUM(T324)</f>
        <v>0</v>
      </c>
      <c r="U323" s="132">
        <f t="shared" ref="U323:AW323" si="391">U324</f>
        <v>0</v>
      </c>
      <c r="V323" s="132">
        <f t="shared" si="391"/>
        <v>1063772300</v>
      </c>
      <c r="W323" s="132">
        <f t="shared" si="391"/>
        <v>0</v>
      </c>
      <c r="X323" s="132">
        <f t="shared" si="391"/>
        <v>1063772300</v>
      </c>
      <c r="Y323" s="132">
        <f t="shared" si="391"/>
        <v>0</v>
      </c>
      <c r="Z323" s="132">
        <f t="shared" si="391"/>
        <v>0</v>
      </c>
      <c r="AA323" s="132">
        <f t="shared" si="391"/>
        <v>0</v>
      </c>
      <c r="AB323" s="132">
        <f t="shared" si="391"/>
        <v>1063772300</v>
      </c>
      <c r="AC323" s="132">
        <f t="shared" si="391"/>
        <v>0</v>
      </c>
      <c r="AD323" s="132">
        <f t="shared" si="391"/>
        <v>0</v>
      </c>
      <c r="AE323" s="132">
        <f t="shared" si="391"/>
        <v>0</v>
      </c>
      <c r="AF323" s="132">
        <f t="shared" si="391"/>
        <v>1063772300</v>
      </c>
      <c r="AG323" s="132">
        <f t="shared" si="391"/>
        <v>0</v>
      </c>
      <c r="AH323" s="132">
        <f t="shared" si="391"/>
        <v>0</v>
      </c>
      <c r="AI323" s="132">
        <f t="shared" si="391"/>
        <v>0</v>
      </c>
      <c r="AJ323" s="132">
        <f t="shared" si="391"/>
        <v>1063772300</v>
      </c>
      <c r="AK323" s="132">
        <f t="shared" si="391"/>
        <v>319131690</v>
      </c>
      <c r="AL323" s="132">
        <f t="shared" si="391"/>
        <v>0</v>
      </c>
      <c r="AM323" s="132">
        <f t="shared" si="391"/>
        <v>0</v>
      </c>
      <c r="AN323" s="132">
        <f t="shared" si="391"/>
        <v>1063772300</v>
      </c>
      <c r="AO323" s="132">
        <f t="shared" si="391"/>
        <v>0</v>
      </c>
      <c r="AP323" s="132">
        <f t="shared" si="391"/>
        <v>0</v>
      </c>
      <c r="AQ323" s="132">
        <f t="shared" si="391"/>
        <v>0</v>
      </c>
      <c r="AR323" s="132">
        <f t="shared" si="391"/>
        <v>1063772300</v>
      </c>
      <c r="AS323" s="132">
        <f t="shared" si="391"/>
        <v>0</v>
      </c>
      <c r="AT323" s="132">
        <f t="shared" si="391"/>
        <v>0</v>
      </c>
      <c r="AU323" s="132">
        <f t="shared" si="391"/>
        <v>0</v>
      </c>
      <c r="AV323" s="132">
        <f t="shared" si="391"/>
        <v>0</v>
      </c>
      <c r="AW323" s="132">
        <f t="shared" si="391"/>
        <v>0</v>
      </c>
      <c r="AX323" s="132"/>
      <c r="AY323" s="132"/>
      <c r="AZ323" s="132"/>
      <c r="BA323" s="132"/>
      <c r="BB323" s="132">
        <f>BB324</f>
        <v>1063772300</v>
      </c>
      <c r="BC323" s="132"/>
      <c r="BD323" s="132"/>
      <c r="BE323" s="132">
        <f>BE324</f>
        <v>0</v>
      </c>
      <c r="BF323" s="129">
        <f t="shared" ref="BF323" si="392">+E323+BB323-BE323</f>
        <v>1063772300</v>
      </c>
      <c r="BG323" s="138">
        <f>BG324</f>
        <v>319131690</v>
      </c>
      <c r="BH323" s="131">
        <f t="shared" si="350"/>
        <v>-744640610</v>
      </c>
      <c r="BI323" s="5"/>
      <c r="BJ323" s="5"/>
    </row>
    <row r="324" spans="1:62" ht="26.25" thickBot="1" x14ac:dyDescent="0.25">
      <c r="A324" s="18" t="s">
        <v>634</v>
      </c>
      <c r="B324" s="78" t="s">
        <v>635</v>
      </c>
      <c r="C324" s="26">
        <v>76</v>
      </c>
      <c r="D324" s="160" t="s">
        <v>636</v>
      </c>
      <c r="E324" s="133">
        <v>0</v>
      </c>
      <c r="F324" s="134">
        <v>0</v>
      </c>
      <c r="G324" s="135">
        <v>0</v>
      </c>
      <c r="H324" s="135">
        <v>0</v>
      </c>
      <c r="I324" s="135">
        <v>0</v>
      </c>
      <c r="J324" s="135">
        <v>0</v>
      </c>
      <c r="K324" s="135">
        <v>0</v>
      </c>
      <c r="L324" s="135">
        <v>0</v>
      </c>
      <c r="M324" s="135">
        <v>0</v>
      </c>
      <c r="N324" s="135">
        <v>0</v>
      </c>
      <c r="O324" s="135">
        <v>0</v>
      </c>
      <c r="P324" s="135">
        <v>0</v>
      </c>
      <c r="Q324" s="135">
        <v>0</v>
      </c>
      <c r="R324" s="136">
        <v>0</v>
      </c>
      <c r="S324" s="136">
        <v>0</v>
      </c>
      <c r="T324" s="135">
        <f>P324+R324-S324</f>
        <v>0</v>
      </c>
      <c r="U324" s="136">
        <v>0</v>
      </c>
      <c r="V324" s="136">
        <v>1063772300</v>
      </c>
      <c r="W324" s="136">
        <v>0</v>
      </c>
      <c r="X324" s="135">
        <f>T324+V324-W324</f>
        <v>1063772300</v>
      </c>
      <c r="Y324" s="135">
        <v>0</v>
      </c>
      <c r="Z324" s="135">
        <v>0</v>
      </c>
      <c r="AA324" s="135">
        <v>0</v>
      </c>
      <c r="AB324" s="135">
        <f>X324+Z324-AA324</f>
        <v>1063772300</v>
      </c>
      <c r="AC324" s="135">
        <v>0</v>
      </c>
      <c r="AD324" s="135">
        <v>0</v>
      </c>
      <c r="AE324" s="135">
        <v>0</v>
      </c>
      <c r="AF324" s="135">
        <f>AB324+AD324-AE324</f>
        <v>1063772300</v>
      </c>
      <c r="AG324" s="135">
        <v>0</v>
      </c>
      <c r="AH324" s="135">
        <v>0</v>
      </c>
      <c r="AI324" s="135">
        <v>0</v>
      </c>
      <c r="AJ324" s="135">
        <f>AF324+AH324-AI324</f>
        <v>1063772300</v>
      </c>
      <c r="AK324" s="135">
        <v>319131690</v>
      </c>
      <c r="AL324" s="135">
        <v>0</v>
      </c>
      <c r="AM324" s="135">
        <v>0</v>
      </c>
      <c r="AN324" s="135">
        <f>AJ324+AL324-AM324</f>
        <v>1063772300</v>
      </c>
      <c r="AO324" s="135">
        <v>0</v>
      </c>
      <c r="AP324" s="136">
        <v>0</v>
      </c>
      <c r="AQ324" s="136">
        <v>0</v>
      </c>
      <c r="AR324" s="135">
        <f>AN324+AP324-AQ324</f>
        <v>1063772300</v>
      </c>
      <c r="AS324" s="135">
        <v>0</v>
      </c>
      <c r="AT324" s="135"/>
      <c r="AU324" s="135"/>
      <c r="AV324" s="135"/>
      <c r="AW324" s="135"/>
      <c r="AX324" s="135"/>
      <c r="AY324" s="135"/>
      <c r="AZ324" s="135"/>
      <c r="BA324" s="135"/>
      <c r="BB324" s="135">
        <f>F324+J324+N324+R324+V324+Z324+AD324+AH324+AL324+AP324</f>
        <v>1063772300</v>
      </c>
      <c r="BC324" s="135"/>
      <c r="BD324" s="135"/>
      <c r="BE324" s="135">
        <f>G324+K324+O324+S324+W324+AA324+AE324+AI324+AM324+AQ324</f>
        <v>0</v>
      </c>
      <c r="BF324" s="135">
        <f>E324+BB324-BE324</f>
        <v>1063772300</v>
      </c>
      <c r="BG324" s="137">
        <f>I324+M324+Q324+U324+Y324+AC324+AG324+AK324+AO324+AS324</f>
        <v>319131690</v>
      </c>
      <c r="BH324" s="131">
        <f t="shared" si="350"/>
        <v>-744640610</v>
      </c>
    </row>
    <row r="325" spans="1:62" ht="15" thickBot="1" x14ac:dyDescent="0.25">
      <c r="A325" s="18" t="s">
        <v>637</v>
      </c>
      <c r="B325" s="78" t="s">
        <v>638</v>
      </c>
      <c r="C325" s="26">
        <v>47</v>
      </c>
      <c r="D325" s="160" t="s">
        <v>639</v>
      </c>
      <c r="E325" s="133">
        <v>0</v>
      </c>
      <c r="F325" s="134">
        <v>0</v>
      </c>
      <c r="G325" s="135">
        <v>0</v>
      </c>
      <c r="H325" s="135">
        <v>0</v>
      </c>
      <c r="I325" s="135">
        <v>0</v>
      </c>
      <c r="J325" s="135">
        <v>0</v>
      </c>
      <c r="K325" s="135">
        <v>0</v>
      </c>
      <c r="L325" s="135">
        <v>0</v>
      </c>
      <c r="M325" s="135">
        <v>0</v>
      </c>
      <c r="N325" s="135">
        <v>0</v>
      </c>
      <c r="O325" s="135">
        <v>0</v>
      </c>
      <c r="P325" s="135">
        <v>0</v>
      </c>
      <c r="Q325" s="135">
        <v>0</v>
      </c>
      <c r="R325" s="135">
        <v>0</v>
      </c>
      <c r="S325" s="135">
        <v>0</v>
      </c>
      <c r="T325" s="135">
        <v>0</v>
      </c>
      <c r="U325" s="135">
        <v>0</v>
      </c>
      <c r="V325" s="135">
        <v>0</v>
      </c>
      <c r="W325" s="135">
        <v>0</v>
      </c>
      <c r="X325" s="135">
        <v>0</v>
      </c>
      <c r="Y325" s="135">
        <v>0</v>
      </c>
      <c r="Z325" s="135">
        <v>0</v>
      </c>
      <c r="AA325" s="135">
        <v>0</v>
      </c>
      <c r="AB325" s="135">
        <v>0</v>
      </c>
      <c r="AC325" s="135">
        <v>0</v>
      </c>
      <c r="AD325" s="135">
        <v>0</v>
      </c>
      <c r="AE325" s="135">
        <v>0</v>
      </c>
      <c r="AF325" s="135">
        <v>0</v>
      </c>
      <c r="AG325" s="135">
        <v>0</v>
      </c>
      <c r="AH325" s="135">
        <v>0</v>
      </c>
      <c r="AI325" s="135">
        <v>0</v>
      </c>
      <c r="AJ325" s="135">
        <v>0</v>
      </c>
      <c r="AK325" s="135">
        <v>0</v>
      </c>
      <c r="AL325" s="135">
        <v>0</v>
      </c>
      <c r="AM325" s="135">
        <v>0</v>
      </c>
      <c r="AN325" s="135">
        <v>0</v>
      </c>
      <c r="AO325" s="135">
        <v>0</v>
      </c>
      <c r="AP325" s="136">
        <v>0</v>
      </c>
      <c r="AQ325" s="136">
        <v>0</v>
      </c>
      <c r="AR325" s="135">
        <f>AN325+AP325-AQ325</f>
        <v>0</v>
      </c>
      <c r="AS325" s="135">
        <v>0</v>
      </c>
      <c r="AT325" s="135">
        <v>0</v>
      </c>
      <c r="AU325" s="135">
        <v>0</v>
      </c>
      <c r="AV325" s="135">
        <v>0</v>
      </c>
      <c r="AW325" s="135">
        <v>0</v>
      </c>
      <c r="AX325" s="135">
        <v>0</v>
      </c>
      <c r="AY325" s="135">
        <v>0</v>
      </c>
      <c r="AZ325" s="135">
        <v>0</v>
      </c>
      <c r="BA325" s="135">
        <v>0</v>
      </c>
      <c r="BB325" s="135">
        <v>688447976</v>
      </c>
      <c r="BC325" s="135"/>
      <c r="BD325" s="135"/>
      <c r="BE325" s="135">
        <f>G325+K325+O325+S325+W325+AA325+AE325+AI325+AM325+AQ325</f>
        <v>0</v>
      </c>
      <c r="BF325" s="135">
        <f>E325+BB325-BE325</f>
        <v>688447976</v>
      </c>
      <c r="BG325" s="137">
        <f>I325+M325+Q325+U325+Y325+AC325+AG325+AK325+AO325+AS325</f>
        <v>0</v>
      </c>
      <c r="BH325" s="131">
        <f t="shared" si="350"/>
        <v>-688447976</v>
      </c>
    </row>
    <row r="326" spans="1:62" s="3" customFormat="1" ht="26.25" thickBot="1" x14ac:dyDescent="0.3">
      <c r="A326" s="8" t="s">
        <v>640</v>
      </c>
      <c r="B326" s="77" t="s">
        <v>641</v>
      </c>
      <c r="C326" s="7"/>
      <c r="D326" s="159"/>
      <c r="E326" s="132">
        <f>SUM(E327:E329)</f>
        <v>0</v>
      </c>
      <c r="F326" s="132">
        <f t="shared" ref="F326:U326" si="393">SUM(F327:F329)</f>
        <v>6812169000</v>
      </c>
      <c r="G326" s="132">
        <f t="shared" si="393"/>
        <v>0</v>
      </c>
      <c r="H326" s="132">
        <f t="shared" si="393"/>
        <v>6812169000</v>
      </c>
      <c r="I326" s="132">
        <f t="shared" si="393"/>
        <v>0</v>
      </c>
      <c r="J326" s="132">
        <f t="shared" si="393"/>
        <v>0</v>
      </c>
      <c r="K326" s="132">
        <f t="shared" si="393"/>
        <v>0</v>
      </c>
      <c r="L326" s="132">
        <f t="shared" si="393"/>
        <v>6812169000</v>
      </c>
      <c r="M326" s="132">
        <f t="shared" si="393"/>
        <v>0</v>
      </c>
      <c r="N326" s="132">
        <f t="shared" si="393"/>
        <v>0</v>
      </c>
      <c r="O326" s="132">
        <f t="shared" si="393"/>
        <v>0</v>
      </c>
      <c r="P326" s="132">
        <f t="shared" si="393"/>
        <v>6812169000</v>
      </c>
      <c r="Q326" s="132">
        <f t="shared" si="393"/>
        <v>0</v>
      </c>
      <c r="R326" s="132">
        <f t="shared" si="393"/>
        <v>0</v>
      </c>
      <c r="S326" s="132">
        <f t="shared" si="393"/>
        <v>0</v>
      </c>
      <c r="T326" s="132">
        <f t="shared" si="393"/>
        <v>6812169000</v>
      </c>
      <c r="U326" s="132">
        <f t="shared" si="393"/>
        <v>0</v>
      </c>
      <c r="V326" s="132">
        <f t="shared" ref="V326:AI326" si="394">SUM(V327:V329)</f>
        <v>306795718</v>
      </c>
      <c r="W326" s="132">
        <f t="shared" si="394"/>
        <v>0</v>
      </c>
      <c r="X326" s="132">
        <f t="shared" si="394"/>
        <v>7118964718</v>
      </c>
      <c r="Y326" s="132">
        <f t="shared" si="394"/>
        <v>0</v>
      </c>
      <c r="Z326" s="132">
        <f t="shared" si="394"/>
        <v>0</v>
      </c>
      <c r="AA326" s="132">
        <f t="shared" si="394"/>
        <v>0</v>
      </c>
      <c r="AB326" s="132">
        <f t="shared" si="394"/>
        <v>7118964718</v>
      </c>
      <c r="AC326" s="132">
        <f t="shared" si="394"/>
        <v>0</v>
      </c>
      <c r="AD326" s="132">
        <f t="shared" si="394"/>
        <v>0</v>
      </c>
      <c r="AE326" s="132">
        <f t="shared" si="394"/>
        <v>0</v>
      </c>
      <c r="AF326" s="132">
        <f t="shared" si="394"/>
        <v>7118964718</v>
      </c>
      <c r="AG326" s="132">
        <f t="shared" si="394"/>
        <v>0</v>
      </c>
      <c r="AH326" s="132">
        <f t="shared" si="394"/>
        <v>3088468000</v>
      </c>
      <c r="AI326" s="132">
        <f t="shared" si="394"/>
        <v>0</v>
      </c>
      <c r="AJ326" s="132">
        <f>SUM(AJ327:AJ330)</f>
        <v>10207432718</v>
      </c>
      <c r="AK326" s="132">
        <f t="shared" ref="AK326:AT326" si="395">SUM(AK327:AK330)</f>
        <v>673125266</v>
      </c>
      <c r="AL326" s="132">
        <f t="shared" si="395"/>
        <v>0</v>
      </c>
      <c r="AM326" s="132">
        <f t="shared" si="395"/>
        <v>0</v>
      </c>
      <c r="AN326" s="132">
        <f t="shared" si="395"/>
        <v>10207432718</v>
      </c>
      <c r="AO326" s="132">
        <f t="shared" si="395"/>
        <v>0</v>
      </c>
      <c r="AP326" s="132">
        <f t="shared" si="395"/>
        <v>0</v>
      </c>
      <c r="AQ326" s="132">
        <f t="shared" si="395"/>
        <v>0</v>
      </c>
      <c r="AR326" s="132">
        <f t="shared" si="395"/>
        <v>10207432718</v>
      </c>
      <c r="AS326" s="132">
        <f t="shared" si="395"/>
        <v>200000000</v>
      </c>
      <c r="AT326" s="132">
        <f t="shared" si="395"/>
        <v>0</v>
      </c>
      <c r="AU326" s="132">
        <f>SUM(AU327:AU330)</f>
        <v>0</v>
      </c>
      <c r="AV326" s="132">
        <f>SUM(AV327:AV330)</f>
        <v>0</v>
      </c>
      <c r="AW326" s="132">
        <f>SUM(AW327:AW330)</f>
        <v>0</v>
      </c>
      <c r="AX326" s="132">
        <f>SUM(AX327:AX330)</f>
        <v>0</v>
      </c>
      <c r="AY326" s="132">
        <f>SUM(AY327:AY330)</f>
        <v>0</v>
      </c>
      <c r="AZ326" s="132">
        <f>AZ327+AZ328</f>
        <v>0</v>
      </c>
      <c r="BA326" s="132">
        <f>BA327+BA328</f>
        <v>0</v>
      </c>
      <c r="BB326" s="132">
        <f>SUM(BB327:BB330)</f>
        <v>12796715718</v>
      </c>
      <c r="BC326" s="132"/>
      <c r="BD326" s="132"/>
      <c r="BE326" s="132">
        <f>SUM(BE327:BE330)</f>
        <v>0</v>
      </c>
      <c r="BF326" s="129">
        <f t="shared" ref="BF326" si="396">+E326+BB326-BE326</f>
        <v>12796715718</v>
      </c>
      <c r="BG326" s="138">
        <f>SUM(BG327:BG330)</f>
        <v>12962210718</v>
      </c>
      <c r="BH326" s="98">
        <f t="shared" si="350"/>
        <v>165495000</v>
      </c>
      <c r="BI326" s="5"/>
      <c r="BJ326" s="5"/>
    </row>
    <row r="327" spans="1:62" ht="39" thickBot="1" x14ac:dyDescent="0.25">
      <c r="A327" s="18" t="s">
        <v>642</v>
      </c>
      <c r="B327" s="78" t="s">
        <v>643</v>
      </c>
      <c r="C327" s="26">
        <v>43</v>
      </c>
      <c r="D327" s="158" t="s">
        <v>644</v>
      </c>
      <c r="E327" s="133">
        <v>0</v>
      </c>
      <c r="F327" s="134">
        <v>6612169000</v>
      </c>
      <c r="G327" s="135">
        <v>0</v>
      </c>
      <c r="H327" s="135">
        <v>6612169000</v>
      </c>
      <c r="I327" s="135">
        <v>0</v>
      </c>
      <c r="J327" s="135">
        <v>0</v>
      </c>
      <c r="K327" s="135">
        <v>0</v>
      </c>
      <c r="L327" s="135">
        <f>H327+J327-K327</f>
        <v>6612169000</v>
      </c>
      <c r="M327" s="135">
        <v>0</v>
      </c>
      <c r="N327" s="135">
        <v>0</v>
      </c>
      <c r="O327" s="135">
        <v>0</v>
      </c>
      <c r="P327" s="135">
        <v>6612169000</v>
      </c>
      <c r="Q327" s="135">
        <v>0</v>
      </c>
      <c r="R327" s="136">
        <v>0</v>
      </c>
      <c r="S327" s="136">
        <v>0</v>
      </c>
      <c r="T327" s="135">
        <f>P327+R327-S327</f>
        <v>6612169000</v>
      </c>
      <c r="U327" s="136">
        <v>0</v>
      </c>
      <c r="V327" s="136">
        <v>0</v>
      </c>
      <c r="W327" s="136">
        <v>0</v>
      </c>
      <c r="X327" s="135">
        <f>T327+V327-W327</f>
        <v>6612169000</v>
      </c>
      <c r="Y327" s="135">
        <v>0</v>
      </c>
      <c r="Z327" s="135">
        <v>0</v>
      </c>
      <c r="AA327" s="135">
        <v>0</v>
      </c>
      <c r="AB327" s="135">
        <f>X327+Z327-AA327</f>
        <v>6612169000</v>
      </c>
      <c r="AC327" s="135">
        <v>0</v>
      </c>
      <c r="AD327" s="135">
        <v>0</v>
      </c>
      <c r="AE327" s="135">
        <v>0</v>
      </c>
      <c r="AF327" s="135">
        <f>AB327+AD327-AE327</f>
        <v>6612169000</v>
      </c>
      <c r="AG327" s="135">
        <v>0</v>
      </c>
      <c r="AH327" s="135">
        <v>0</v>
      </c>
      <c r="AI327" s="135">
        <v>0</v>
      </c>
      <c r="AJ327" s="135">
        <f>AF327+AH327-AI327</f>
        <v>6612169000</v>
      </c>
      <c r="AK327" s="135">
        <v>0</v>
      </c>
      <c r="AL327" s="135">
        <v>0</v>
      </c>
      <c r="AM327" s="135">
        <v>0</v>
      </c>
      <c r="AN327" s="135">
        <f>AJ327+AL327-AM327</f>
        <v>6612169000</v>
      </c>
      <c r="AO327" s="135">
        <v>0</v>
      </c>
      <c r="AP327" s="136">
        <v>0</v>
      </c>
      <c r="AQ327" s="136">
        <v>0</v>
      </c>
      <c r="AR327" s="135">
        <f>AN327+AP327-AQ327</f>
        <v>6612169000</v>
      </c>
      <c r="AS327" s="135">
        <v>0</v>
      </c>
      <c r="AT327" s="135"/>
      <c r="AU327" s="135"/>
      <c r="AV327" s="135"/>
      <c r="AW327" s="135"/>
      <c r="AX327" s="135"/>
      <c r="AY327" s="135"/>
      <c r="AZ327" s="135"/>
      <c r="BA327" s="135"/>
      <c r="BB327" s="135">
        <v>6612169000</v>
      </c>
      <c r="BC327" s="135"/>
      <c r="BD327" s="135"/>
      <c r="BE327" s="135">
        <f>G327+K327+O327+S327+W327+AA327+AE327+AI327+AM327+AQ327</f>
        <v>0</v>
      </c>
      <c r="BF327" s="135">
        <f>E327+BB327-BE327</f>
        <v>6612169000</v>
      </c>
      <c r="BG327" s="137">
        <v>6612169000</v>
      </c>
      <c r="BH327" s="131">
        <f t="shared" si="350"/>
        <v>0</v>
      </c>
    </row>
    <row r="328" spans="1:62" ht="39" thickBot="1" x14ac:dyDescent="0.25">
      <c r="A328" s="18" t="s">
        <v>645</v>
      </c>
      <c r="B328" s="78" t="s">
        <v>646</v>
      </c>
      <c r="C328" s="26">
        <v>43</v>
      </c>
      <c r="D328" s="158" t="s">
        <v>644</v>
      </c>
      <c r="E328" s="133">
        <v>0</v>
      </c>
      <c r="F328" s="134">
        <v>200000000</v>
      </c>
      <c r="G328" s="135">
        <v>0</v>
      </c>
      <c r="H328" s="135">
        <v>200000000</v>
      </c>
      <c r="I328" s="135">
        <v>0</v>
      </c>
      <c r="J328" s="135">
        <v>0</v>
      </c>
      <c r="K328" s="135">
        <v>0</v>
      </c>
      <c r="L328" s="135">
        <f>H328+J328-K328</f>
        <v>200000000</v>
      </c>
      <c r="M328" s="135">
        <v>0</v>
      </c>
      <c r="N328" s="135">
        <v>0</v>
      </c>
      <c r="O328" s="135">
        <v>0</v>
      </c>
      <c r="P328" s="135">
        <v>200000000</v>
      </c>
      <c r="Q328" s="135">
        <v>0</v>
      </c>
      <c r="R328" s="136">
        <v>0</v>
      </c>
      <c r="S328" s="136">
        <v>0</v>
      </c>
      <c r="T328" s="135">
        <f>P328+R328-S328</f>
        <v>200000000</v>
      </c>
      <c r="U328" s="136">
        <v>0</v>
      </c>
      <c r="V328" s="136">
        <v>0</v>
      </c>
      <c r="W328" s="136">
        <v>0</v>
      </c>
      <c r="X328" s="135">
        <f>T328+V328-W328</f>
        <v>200000000</v>
      </c>
      <c r="Y328" s="135">
        <v>0</v>
      </c>
      <c r="Z328" s="135">
        <v>0</v>
      </c>
      <c r="AA328" s="135">
        <v>0</v>
      </c>
      <c r="AB328" s="135">
        <f>X328+Z328-AA328</f>
        <v>200000000</v>
      </c>
      <c r="AC328" s="135">
        <v>0</v>
      </c>
      <c r="AD328" s="135">
        <v>0</v>
      </c>
      <c r="AE328" s="135">
        <v>0</v>
      </c>
      <c r="AF328" s="135">
        <f>AB328+AD328-AE328</f>
        <v>200000000</v>
      </c>
      <c r="AG328" s="135">
        <v>0</v>
      </c>
      <c r="AH328" s="135">
        <v>0</v>
      </c>
      <c r="AI328" s="135">
        <v>0</v>
      </c>
      <c r="AJ328" s="135">
        <f>AF328+AH328-AI328</f>
        <v>200000000</v>
      </c>
      <c r="AK328" s="135">
        <v>0</v>
      </c>
      <c r="AL328" s="135">
        <v>0</v>
      </c>
      <c r="AM328" s="135">
        <v>0</v>
      </c>
      <c r="AN328" s="135">
        <f>AJ328+AL328-AM328</f>
        <v>200000000</v>
      </c>
      <c r="AO328" s="135">
        <v>0</v>
      </c>
      <c r="AP328" s="136">
        <v>0</v>
      </c>
      <c r="AQ328" s="136">
        <v>0</v>
      </c>
      <c r="AR328" s="135">
        <f>AN328+AP328-AQ328</f>
        <v>200000000</v>
      </c>
      <c r="AS328" s="135">
        <v>200000000</v>
      </c>
      <c r="AT328" s="135"/>
      <c r="AU328" s="135"/>
      <c r="AV328" s="135"/>
      <c r="AW328" s="135"/>
      <c r="AX328" s="135"/>
      <c r="AY328" s="135"/>
      <c r="AZ328" s="135"/>
      <c r="BA328" s="135"/>
      <c r="BB328" s="135">
        <f>F328+J328+N328+R328+V328+Z328+AD328+AH328+AL328+AP328</f>
        <v>200000000</v>
      </c>
      <c r="BC328" s="135"/>
      <c r="BD328" s="135"/>
      <c r="BE328" s="135">
        <f>G328+K328+O328+S328+W328+AA328+AE328+AI328+AM328+AQ328</f>
        <v>0</v>
      </c>
      <c r="BF328" s="135">
        <f>E328+BB328-BE328</f>
        <v>200000000</v>
      </c>
      <c r="BG328" s="137">
        <f>I328+M328+Q328+U328+Y328+AC328+AG328+AK328+AO328+AS328</f>
        <v>200000000</v>
      </c>
      <c r="BH328" s="131">
        <f t="shared" si="350"/>
        <v>0</v>
      </c>
    </row>
    <row r="329" spans="1:62" ht="39" thickBot="1" x14ac:dyDescent="0.25">
      <c r="A329" s="18" t="s">
        <v>647</v>
      </c>
      <c r="B329" s="78" t="s">
        <v>648</v>
      </c>
      <c r="C329" s="26">
        <v>43</v>
      </c>
      <c r="D329" s="160" t="s">
        <v>644</v>
      </c>
      <c r="E329" s="133">
        <v>0</v>
      </c>
      <c r="F329" s="134">
        <v>0</v>
      </c>
      <c r="G329" s="135">
        <v>0</v>
      </c>
      <c r="H329" s="135">
        <v>0</v>
      </c>
      <c r="I329" s="135">
        <v>0</v>
      </c>
      <c r="J329" s="135">
        <v>0</v>
      </c>
      <c r="K329" s="135">
        <v>0</v>
      </c>
      <c r="L329" s="135">
        <v>0</v>
      </c>
      <c r="M329" s="135">
        <v>0</v>
      </c>
      <c r="N329" s="135">
        <v>0</v>
      </c>
      <c r="O329" s="135">
        <v>0</v>
      </c>
      <c r="P329" s="135">
        <v>0</v>
      </c>
      <c r="Q329" s="135">
        <v>0</v>
      </c>
      <c r="R329" s="136">
        <v>0</v>
      </c>
      <c r="S329" s="136">
        <v>0</v>
      </c>
      <c r="T329" s="135">
        <f>P329+R329-S329</f>
        <v>0</v>
      </c>
      <c r="U329" s="136">
        <v>0</v>
      </c>
      <c r="V329" s="136">
        <v>306795718</v>
      </c>
      <c r="W329" s="136">
        <v>0</v>
      </c>
      <c r="X329" s="135">
        <f>T329+V329-W329</f>
        <v>306795718</v>
      </c>
      <c r="Y329" s="135">
        <v>0</v>
      </c>
      <c r="Z329" s="135">
        <v>0</v>
      </c>
      <c r="AA329" s="135">
        <v>0</v>
      </c>
      <c r="AB329" s="135">
        <f>X329+Z329-AA329</f>
        <v>306795718</v>
      </c>
      <c r="AC329" s="135">
        <v>0</v>
      </c>
      <c r="AD329" s="135">
        <v>0</v>
      </c>
      <c r="AE329" s="135">
        <v>0</v>
      </c>
      <c r="AF329" s="135">
        <f>AB329+AD329-AE329</f>
        <v>306795718</v>
      </c>
      <c r="AG329" s="135">
        <v>0</v>
      </c>
      <c r="AH329" s="135">
        <v>3088468000</v>
      </c>
      <c r="AI329" s="135">
        <v>0</v>
      </c>
      <c r="AJ329" s="135">
        <f>AF329+AH329-AI329</f>
        <v>3395263718</v>
      </c>
      <c r="AK329" s="135">
        <v>0</v>
      </c>
      <c r="AL329" s="135">
        <v>0</v>
      </c>
      <c r="AM329" s="135">
        <v>0</v>
      </c>
      <c r="AN329" s="135">
        <f>AJ329+AL329-AM329</f>
        <v>3395263718</v>
      </c>
      <c r="AO329" s="135">
        <v>0</v>
      </c>
      <c r="AP329" s="136">
        <v>0</v>
      </c>
      <c r="AQ329" s="136">
        <v>0</v>
      </c>
      <c r="AR329" s="135">
        <f>AN329+AP329-AQ329</f>
        <v>3395263718</v>
      </c>
      <c r="AS329" s="135">
        <v>0</v>
      </c>
      <c r="AT329" s="135"/>
      <c r="AU329" s="135"/>
      <c r="AV329" s="135"/>
      <c r="AW329" s="135"/>
      <c r="AX329" s="135"/>
      <c r="AY329" s="135"/>
      <c r="AZ329" s="135"/>
      <c r="BA329" s="135"/>
      <c r="BB329" s="135">
        <v>5984546718</v>
      </c>
      <c r="BC329" s="135"/>
      <c r="BD329" s="135"/>
      <c r="BE329" s="135">
        <f>G329+K329+O329+S329+W329+AA329+AE329+AI329+AM329+AQ329</f>
        <v>0</v>
      </c>
      <c r="BF329" s="135">
        <f>E329+BB329-BE329</f>
        <v>5984546718</v>
      </c>
      <c r="BG329" s="137">
        <v>5984546718</v>
      </c>
      <c r="BH329" s="131">
        <f t="shared" si="350"/>
        <v>0</v>
      </c>
    </row>
    <row r="330" spans="1:62" ht="26.25" thickBot="1" x14ac:dyDescent="0.25">
      <c r="A330" s="18" t="s">
        <v>649</v>
      </c>
      <c r="B330" s="78" t="s">
        <v>650</v>
      </c>
      <c r="C330" s="26">
        <v>76</v>
      </c>
      <c r="D330" s="160" t="s">
        <v>636</v>
      </c>
      <c r="E330" s="133">
        <v>0</v>
      </c>
      <c r="F330" s="134">
        <v>0</v>
      </c>
      <c r="G330" s="135">
        <v>0</v>
      </c>
      <c r="H330" s="135">
        <v>0</v>
      </c>
      <c r="I330" s="135">
        <v>0</v>
      </c>
      <c r="J330" s="135">
        <v>0</v>
      </c>
      <c r="K330" s="135">
        <v>0</v>
      </c>
      <c r="L330" s="135">
        <v>0</v>
      </c>
      <c r="M330" s="135">
        <v>0</v>
      </c>
      <c r="N330" s="135">
        <v>0</v>
      </c>
      <c r="O330" s="135">
        <v>0</v>
      </c>
      <c r="P330" s="135">
        <v>0</v>
      </c>
      <c r="Q330" s="135">
        <v>0</v>
      </c>
      <c r="R330" s="135">
        <v>0</v>
      </c>
      <c r="S330" s="135">
        <v>0</v>
      </c>
      <c r="T330" s="135">
        <v>0</v>
      </c>
      <c r="U330" s="135">
        <v>0</v>
      </c>
      <c r="V330" s="135">
        <v>0</v>
      </c>
      <c r="W330" s="135">
        <v>0</v>
      </c>
      <c r="X330" s="135">
        <v>0</v>
      </c>
      <c r="Y330" s="135">
        <v>0</v>
      </c>
      <c r="Z330" s="135">
        <v>0</v>
      </c>
      <c r="AA330" s="135">
        <v>0</v>
      </c>
      <c r="AB330" s="135">
        <v>0</v>
      </c>
      <c r="AC330" s="135">
        <v>0</v>
      </c>
      <c r="AD330" s="135">
        <v>0</v>
      </c>
      <c r="AE330" s="135">
        <v>0</v>
      </c>
      <c r="AF330" s="135">
        <v>0</v>
      </c>
      <c r="AG330" s="135">
        <v>0</v>
      </c>
      <c r="AH330" s="135">
        <v>0</v>
      </c>
      <c r="AI330" s="135">
        <v>0</v>
      </c>
      <c r="AJ330" s="135">
        <f>AF330+AH330-AI330</f>
        <v>0</v>
      </c>
      <c r="AK330" s="135">
        <v>673125266</v>
      </c>
      <c r="AL330" s="135">
        <v>0</v>
      </c>
      <c r="AM330" s="135">
        <v>0</v>
      </c>
      <c r="AN330" s="135">
        <f>AJ330+AL330-AM330</f>
        <v>0</v>
      </c>
      <c r="AO330" s="135">
        <v>0</v>
      </c>
      <c r="AP330" s="136">
        <v>0</v>
      </c>
      <c r="AQ330" s="136">
        <v>0</v>
      </c>
      <c r="AR330" s="135">
        <f>AN330+AP330-AQ330</f>
        <v>0</v>
      </c>
      <c r="AS330" s="135">
        <v>0</v>
      </c>
      <c r="AT330" s="135"/>
      <c r="AU330" s="135"/>
      <c r="AV330" s="135"/>
      <c r="AW330" s="135"/>
      <c r="AX330" s="135"/>
      <c r="AY330" s="135"/>
      <c r="AZ330" s="135"/>
      <c r="BA330" s="135"/>
      <c r="BB330" s="135">
        <f>F330+J330+N330+R330+V330+Z330+AD330+AH330+AL330+AP330</f>
        <v>0</v>
      </c>
      <c r="BC330" s="135"/>
      <c r="BD330" s="135"/>
      <c r="BE330" s="135">
        <f>G330+K330+O330+S330+W330+AA330+AE330+AI330+AM330+AQ330</f>
        <v>0</v>
      </c>
      <c r="BF330" s="135">
        <f>E330+BB330-BE330</f>
        <v>0</v>
      </c>
      <c r="BG330" s="137">
        <v>165495000</v>
      </c>
      <c r="BH330" s="131">
        <f t="shared" si="350"/>
        <v>165495000</v>
      </c>
    </row>
    <row r="331" spans="1:62" s="3" customFormat="1" ht="15.75" thickBot="1" x14ac:dyDescent="0.3">
      <c r="A331" s="8" t="s">
        <v>651</v>
      </c>
      <c r="B331" s="77" t="s">
        <v>439</v>
      </c>
      <c r="C331" s="7"/>
      <c r="D331" s="161"/>
      <c r="E331" s="132">
        <f>E332</f>
        <v>0</v>
      </c>
      <c r="F331" s="132">
        <f>F332</f>
        <v>0</v>
      </c>
      <c r="G331" s="132">
        <f t="shared" ref="G331:AI331" si="397">G332</f>
        <v>0</v>
      </c>
      <c r="H331" s="132">
        <f t="shared" si="397"/>
        <v>0</v>
      </c>
      <c r="I331" s="132">
        <f t="shared" si="397"/>
        <v>0</v>
      </c>
      <c r="J331" s="132">
        <f t="shared" si="397"/>
        <v>0</v>
      </c>
      <c r="K331" s="132">
        <f t="shared" si="397"/>
        <v>0</v>
      </c>
      <c r="L331" s="132">
        <f t="shared" si="397"/>
        <v>0</v>
      </c>
      <c r="M331" s="132">
        <f t="shared" si="397"/>
        <v>0</v>
      </c>
      <c r="N331" s="132">
        <f t="shared" si="397"/>
        <v>0</v>
      </c>
      <c r="O331" s="132">
        <f t="shared" si="397"/>
        <v>0</v>
      </c>
      <c r="P331" s="132">
        <f t="shared" si="397"/>
        <v>0</v>
      </c>
      <c r="Q331" s="132">
        <f t="shared" si="397"/>
        <v>0</v>
      </c>
      <c r="R331" s="132">
        <f t="shared" si="397"/>
        <v>0</v>
      </c>
      <c r="S331" s="132">
        <f t="shared" si="397"/>
        <v>0</v>
      </c>
      <c r="T331" s="132">
        <f t="shared" si="397"/>
        <v>0</v>
      </c>
      <c r="U331" s="132">
        <f t="shared" si="397"/>
        <v>0</v>
      </c>
      <c r="V331" s="132">
        <f t="shared" si="397"/>
        <v>0</v>
      </c>
      <c r="W331" s="132">
        <f t="shared" si="397"/>
        <v>0</v>
      </c>
      <c r="X331" s="132">
        <f t="shared" si="397"/>
        <v>0</v>
      </c>
      <c r="Y331" s="132">
        <f t="shared" si="397"/>
        <v>0</v>
      </c>
      <c r="Z331" s="132">
        <f t="shared" si="397"/>
        <v>0</v>
      </c>
      <c r="AA331" s="132">
        <f t="shared" si="397"/>
        <v>0</v>
      </c>
      <c r="AB331" s="132">
        <f t="shared" si="397"/>
        <v>0</v>
      </c>
      <c r="AC331" s="132">
        <f t="shared" si="397"/>
        <v>0</v>
      </c>
      <c r="AD331" s="132">
        <f t="shared" si="397"/>
        <v>0</v>
      </c>
      <c r="AE331" s="132">
        <f t="shared" si="397"/>
        <v>0</v>
      </c>
      <c r="AF331" s="132">
        <f t="shared" si="397"/>
        <v>0</v>
      </c>
      <c r="AG331" s="132">
        <f t="shared" si="397"/>
        <v>0</v>
      </c>
      <c r="AH331" s="132">
        <f t="shared" si="397"/>
        <v>0</v>
      </c>
      <c r="AI331" s="132">
        <f t="shared" si="397"/>
        <v>0</v>
      </c>
      <c r="AJ331" s="132">
        <f>AJ332</f>
        <v>0</v>
      </c>
      <c r="AK331" s="132">
        <f t="shared" ref="AK331:AT331" si="398">AK332</f>
        <v>0</v>
      </c>
      <c r="AL331" s="132">
        <f t="shared" si="398"/>
        <v>0</v>
      </c>
      <c r="AM331" s="132">
        <f t="shared" si="398"/>
        <v>0</v>
      </c>
      <c r="AN331" s="132">
        <f t="shared" si="398"/>
        <v>0</v>
      </c>
      <c r="AO331" s="132">
        <f t="shared" si="398"/>
        <v>700000000</v>
      </c>
      <c r="AP331" s="132">
        <f t="shared" si="398"/>
        <v>0</v>
      </c>
      <c r="AQ331" s="132">
        <f t="shared" si="398"/>
        <v>0</v>
      </c>
      <c r="AR331" s="132">
        <f t="shared" si="398"/>
        <v>0</v>
      </c>
      <c r="AS331" s="132">
        <f t="shared" si="398"/>
        <v>0</v>
      </c>
      <c r="AT331" s="132">
        <f t="shared" si="398"/>
        <v>0</v>
      </c>
      <c r="AU331" s="132"/>
      <c r="AV331" s="132"/>
      <c r="AW331" s="132"/>
      <c r="AX331" s="132"/>
      <c r="AY331" s="132"/>
      <c r="AZ331" s="132"/>
      <c r="BA331" s="132"/>
      <c r="BB331" s="132">
        <f>BB332</f>
        <v>0</v>
      </c>
      <c r="BC331" s="132"/>
      <c r="BD331" s="132"/>
      <c r="BE331" s="132">
        <f>BE332</f>
        <v>0</v>
      </c>
      <c r="BF331" s="129">
        <f t="shared" ref="BF331:BF335" si="399">+E331+BB331-BE331</f>
        <v>0</v>
      </c>
      <c r="BG331" s="138">
        <f>BG332</f>
        <v>0</v>
      </c>
      <c r="BH331" s="131">
        <f t="shared" si="350"/>
        <v>0</v>
      </c>
      <c r="BI331" s="5"/>
      <c r="BJ331" s="5"/>
    </row>
    <row r="332" spans="1:62" ht="26.25" thickBot="1" x14ac:dyDescent="0.25">
      <c r="A332" s="18" t="s">
        <v>652</v>
      </c>
      <c r="B332" s="78" t="s">
        <v>610</v>
      </c>
      <c r="C332" s="26">
        <v>52</v>
      </c>
      <c r="D332" s="160" t="s">
        <v>506</v>
      </c>
      <c r="E332" s="133">
        <v>0</v>
      </c>
      <c r="F332" s="134">
        <v>0</v>
      </c>
      <c r="G332" s="135">
        <v>0</v>
      </c>
      <c r="H332" s="135">
        <v>0</v>
      </c>
      <c r="I332" s="135">
        <v>0</v>
      </c>
      <c r="J332" s="135">
        <v>0</v>
      </c>
      <c r="K332" s="135">
        <v>0</v>
      </c>
      <c r="L332" s="135">
        <v>0</v>
      </c>
      <c r="M332" s="135">
        <v>0</v>
      </c>
      <c r="N332" s="135">
        <v>0</v>
      </c>
      <c r="O332" s="135">
        <v>0</v>
      </c>
      <c r="P332" s="135">
        <v>0</v>
      </c>
      <c r="Q332" s="135">
        <v>0</v>
      </c>
      <c r="R332" s="135">
        <v>0</v>
      </c>
      <c r="S332" s="135">
        <v>0</v>
      </c>
      <c r="T332" s="135">
        <v>0</v>
      </c>
      <c r="U332" s="135">
        <v>0</v>
      </c>
      <c r="V332" s="135">
        <v>0</v>
      </c>
      <c r="W332" s="135">
        <v>0</v>
      </c>
      <c r="X332" s="135">
        <v>0</v>
      </c>
      <c r="Y332" s="135">
        <v>0</v>
      </c>
      <c r="Z332" s="135">
        <v>0</v>
      </c>
      <c r="AA332" s="135">
        <v>0</v>
      </c>
      <c r="AB332" s="135">
        <v>0</v>
      </c>
      <c r="AC332" s="135">
        <v>0</v>
      </c>
      <c r="AD332" s="135">
        <v>0</v>
      </c>
      <c r="AE332" s="135">
        <v>0</v>
      </c>
      <c r="AF332" s="135">
        <v>0</v>
      </c>
      <c r="AG332" s="135">
        <v>0</v>
      </c>
      <c r="AH332" s="135">
        <v>0</v>
      </c>
      <c r="AI332" s="135">
        <v>0</v>
      </c>
      <c r="AJ332" s="135">
        <f>AF332+AH332-AI332</f>
        <v>0</v>
      </c>
      <c r="AK332" s="135">
        <v>0</v>
      </c>
      <c r="AL332" s="135">
        <v>0</v>
      </c>
      <c r="AM332" s="135">
        <v>0</v>
      </c>
      <c r="AN332" s="135">
        <f>AJ332+AL332-AM332</f>
        <v>0</v>
      </c>
      <c r="AO332" s="135">
        <v>700000000</v>
      </c>
      <c r="AP332" s="136">
        <v>0</v>
      </c>
      <c r="AQ332" s="136">
        <v>0</v>
      </c>
      <c r="AR332" s="135">
        <f>AN332+AP332-AQ332</f>
        <v>0</v>
      </c>
      <c r="AS332" s="135">
        <v>0</v>
      </c>
      <c r="AT332" s="135">
        <v>0</v>
      </c>
      <c r="AU332" s="135"/>
      <c r="AV332" s="135"/>
      <c r="AW332" s="135"/>
      <c r="AX332" s="135"/>
      <c r="AY332" s="135"/>
      <c r="AZ332" s="135"/>
      <c r="BA332" s="135"/>
      <c r="BB332" s="135">
        <f>F332+J332+N332+R332+V332+Z332+AD332+AH332+AL332+AP332</f>
        <v>0</v>
      </c>
      <c r="BC332" s="135"/>
      <c r="BD332" s="135"/>
      <c r="BE332" s="135">
        <f>G332+K332+O332+S332+W332+AA332+AE332+AI332+AM332+AQ332</f>
        <v>0</v>
      </c>
      <c r="BF332" s="135">
        <f>E332+BB332-BE332</f>
        <v>0</v>
      </c>
      <c r="BG332" s="137">
        <v>0</v>
      </c>
      <c r="BH332" s="131">
        <f t="shared" si="350"/>
        <v>0</v>
      </c>
    </row>
    <row r="333" spans="1:62" s="3" customFormat="1" ht="15.75" thickBot="1" x14ac:dyDescent="0.3">
      <c r="A333" s="8" t="s">
        <v>653</v>
      </c>
      <c r="B333" s="77" t="s">
        <v>567</v>
      </c>
      <c r="C333" s="26"/>
      <c r="D333" s="160"/>
      <c r="E333" s="132">
        <f>E334+E339+E341</f>
        <v>6145309807</v>
      </c>
      <c r="F333" s="132">
        <f t="shared" ref="F333:U333" si="400">F334+F339+F341</f>
        <v>1162266567</v>
      </c>
      <c r="G333" s="132">
        <f t="shared" si="400"/>
        <v>0</v>
      </c>
      <c r="H333" s="132">
        <f t="shared" si="400"/>
        <v>7307576374</v>
      </c>
      <c r="I333" s="132">
        <f t="shared" si="400"/>
        <v>429351102</v>
      </c>
      <c r="J333" s="132">
        <f t="shared" si="400"/>
        <v>0</v>
      </c>
      <c r="K333" s="132">
        <f t="shared" si="400"/>
        <v>0</v>
      </c>
      <c r="L333" s="132">
        <f t="shared" si="400"/>
        <v>7307576374</v>
      </c>
      <c r="M333" s="132">
        <f t="shared" si="400"/>
        <v>534221788</v>
      </c>
      <c r="N333" s="132">
        <f t="shared" si="400"/>
        <v>0</v>
      </c>
      <c r="O333" s="132">
        <f t="shared" si="400"/>
        <v>0</v>
      </c>
      <c r="P333" s="132">
        <f t="shared" si="400"/>
        <v>7307576374</v>
      </c>
      <c r="Q333" s="132">
        <f t="shared" si="400"/>
        <v>533418588</v>
      </c>
      <c r="R333" s="132">
        <f t="shared" si="400"/>
        <v>0</v>
      </c>
      <c r="S333" s="132">
        <f t="shared" si="400"/>
        <v>0</v>
      </c>
      <c r="T333" s="132">
        <f t="shared" si="400"/>
        <v>7307576374</v>
      </c>
      <c r="U333" s="132">
        <f t="shared" si="400"/>
        <v>964530188</v>
      </c>
      <c r="V333" s="132">
        <f t="shared" ref="V333:AW333" si="401">V334+V339+V341</f>
        <v>769890174</v>
      </c>
      <c r="W333" s="132">
        <f t="shared" si="401"/>
        <v>0</v>
      </c>
      <c r="X333" s="132">
        <f t="shared" si="401"/>
        <v>8077466548</v>
      </c>
      <c r="Y333" s="132">
        <f t="shared" si="401"/>
        <v>1268987955</v>
      </c>
      <c r="Z333" s="132">
        <f t="shared" si="401"/>
        <v>0</v>
      </c>
      <c r="AA333" s="132">
        <f t="shared" si="401"/>
        <v>0</v>
      </c>
      <c r="AB333" s="132">
        <f t="shared" si="401"/>
        <v>8077466548</v>
      </c>
      <c r="AC333" s="132">
        <f t="shared" si="401"/>
        <v>801771500</v>
      </c>
      <c r="AD333" s="132">
        <f t="shared" si="401"/>
        <v>0</v>
      </c>
      <c r="AE333" s="132">
        <f t="shared" si="401"/>
        <v>0</v>
      </c>
      <c r="AF333" s="132">
        <f t="shared" si="401"/>
        <v>8077466548</v>
      </c>
      <c r="AG333" s="132">
        <f t="shared" si="401"/>
        <v>673418588</v>
      </c>
      <c r="AH333" s="132">
        <f t="shared" si="401"/>
        <v>82609100</v>
      </c>
      <c r="AI333" s="132">
        <f t="shared" si="401"/>
        <v>0</v>
      </c>
      <c r="AJ333" s="132">
        <f t="shared" si="401"/>
        <v>8160075648</v>
      </c>
      <c r="AK333" s="132">
        <f t="shared" ref="AK333:AT333" si="402">AK334+AK339+AK341</f>
        <v>563144748</v>
      </c>
      <c r="AL333" s="132">
        <f t="shared" si="402"/>
        <v>0</v>
      </c>
      <c r="AM333" s="132">
        <f t="shared" si="402"/>
        <v>130032986</v>
      </c>
      <c r="AN333" s="132">
        <f t="shared" si="402"/>
        <v>8030042662</v>
      </c>
      <c r="AO333" s="132">
        <f t="shared" si="402"/>
        <v>667411991</v>
      </c>
      <c r="AP333" s="132">
        <f t="shared" si="402"/>
        <v>160000000</v>
      </c>
      <c r="AQ333" s="132">
        <f t="shared" si="402"/>
        <v>0</v>
      </c>
      <c r="AR333" s="132">
        <f t="shared" si="402"/>
        <v>8190042662</v>
      </c>
      <c r="AS333" s="132">
        <f t="shared" si="402"/>
        <v>558984873</v>
      </c>
      <c r="AT333" s="132">
        <f t="shared" si="402"/>
        <v>0</v>
      </c>
      <c r="AU333" s="132">
        <f t="shared" si="401"/>
        <v>0</v>
      </c>
      <c r="AV333" s="132">
        <f t="shared" si="401"/>
        <v>0</v>
      </c>
      <c r="AW333" s="132">
        <f t="shared" si="401"/>
        <v>0</v>
      </c>
      <c r="AX333" s="132">
        <f t="shared" ref="AX333:BG333" si="403">AX334+AX339+AX341</f>
        <v>0</v>
      </c>
      <c r="AY333" s="132">
        <f t="shared" si="403"/>
        <v>0</v>
      </c>
      <c r="AZ333" s="132">
        <f t="shared" si="403"/>
        <v>0</v>
      </c>
      <c r="BA333" s="132">
        <f t="shared" si="403"/>
        <v>0</v>
      </c>
      <c r="BB333" s="132">
        <f t="shared" si="403"/>
        <v>2174765841</v>
      </c>
      <c r="BC333" s="132"/>
      <c r="BD333" s="132"/>
      <c r="BE333" s="132">
        <f t="shared" si="403"/>
        <v>130032986</v>
      </c>
      <c r="BF333" s="129">
        <f t="shared" si="399"/>
        <v>8190042662</v>
      </c>
      <c r="BG333" s="138">
        <f t="shared" si="403"/>
        <v>8304328040</v>
      </c>
      <c r="BH333" s="98">
        <f t="shared" si="350"/>
        <v>114285378</v>
      </c>
      <c r="BI333" s="5"/>
      <c r="BJ333" s="5"/>
    </row>
    <row r="334" spans="1:62" s="3" customFormat="1" ht="15.75" thickBot="1" x14ac:dyDescent="0.3">
      <c r="A334" s="8" t="s">
        <v>654</v>
      </c>
      <c r="B334" s="77" t="s">
        <v>112</v>
      </c>
      <c r="C334" s="7"/>
      <c r="D334" s="159"/>
      <c r="E334" s="132">
        <f>E335</f>
        <v>0</v>
      </c>
      <c r="F334" s="132">
        <f t="shared" ref="F334:BG334" si="404">F335</f>
        <v>0</v>
      </c>
      <c r="G334" s="132">
        <f t="shared" si="404"/>
        <v>0</v>
      </c>
      <c r="H334" s="132">
        <f t="shared" si="404"/>
        <v>0</v>
      </c>
      <c r="I334" s="132">
        <f t="shared" si="404"/>
        <v>0</v>
      </c>
      <c r="J334" s="132">
        <f t="shared" si="404"/>
        <v>0</v>
      </c>
      <c r="K334" s="132">
        <f t="shared" si="404"/>
        <v>0</v>
      </c>
      <c r="L334" s="132">
        <f t="shared" si="404"/>
        <v>0</v>
      </c>
      <c r="M334" s="132">
        <f t="shared" si="404"/>
        <v>0</v>
      </c>
      <c r="N334" s="132">
        <f t="shared" si="404"/>
        <v>0</v>
      </c>
      <c r="O334" s="132">
        <f t="shared" si="404"/>
        <v>0</v>
      </c>
      <c r="P334" s="132">
        <f t="shared" si="404"/>
        <v>0</v>
      </c>
      <c r="Q334" s="132">
        <f t="shared" si="404"/>
        <v>0</v>
      </c>
      <c r="R334" s="132">
        <f t="shared" si="404"/>
        <v>0</v>
      </c>
      <c r="S334" s="132">
        <f t="shared" si="404"/>
        <v>0</v>
      </c>
      <c r="T334" s="132">
        <f t="shared" si="404"/>
        <v>0</v>
      </c>
      <c r="U334" s="132">
        <f t="shared" si="404"/>
        <v>0</v>
      </c>
      <c r="V334" s="132">
        <f t="shared" si="404"/>
        <v>0</v>
      </c>
      <c r="W334" s="132">
        <f t="shared" si="404"/>
        <v>0</v>
      </c>
      <c r="X334" s="132">
        <f t="shared" si="404"/>
        <v>0</v>
      </c>
      <c r="Y334" s="132">
        <f t="shared" si="404"/>
        <v>0</v>
      </c>
      <c r="Z334" s="132">
        <f t="shared" si="404"/>
        <v>0</v>
      </c>
      <c r="AA334" s="132">
        <f t="shared" si="404"/>
        <v>0</v>
      </c>
      <c r="AB334" s="132">
        <f t="shared" si="404"/>
        <v>0</v>
      </c>
      <c r="AC334" s="132">
        <f t="shared" si="404"/>
        <v>0</v>
      </c>
      <c r="AD334" s="132">
        <f t="shared" si="404"/>
        <v>0</v>
      </c>
      <c r="AE334" s="132">
        <f t="shared" si="404"/>
        <v>0</v>
      </c>
      <c r="AF334" s="132">
        <f t="shared" si="404"/>
        <v>0</v>
      </c>
      <c r="AG334" s="132">
        <f t="shared" si="404"/>
        <v>0</v>
      </c>
      <c r="AH334" s="132">
        <f t="shared" si="404"/>
        <v>0</v>
      </c>
      <c r="AI334" s="132">
        <f t="shared" si="404"/>
        <v>0</v>
      </c>
      <c r="AJ334" s="132">
        <f t="shared" si="404"/>
        <v>0</v>
      </c>
      <c r="AK334" s="132">
        <f t="shared" si="404"/>
        <v>0</v>
      </c>
      <c r="AL334" s="132">
        <f t="shared" si="404"/>
        <v>0</v>
      </c>
      <c r="AM334" s="132">
        <f t="shared" si="404"/>
        <v>0</v>
      </c>
      <c r="AN334" s="132">
        <f t="shared" si="404"/>
        <v>0</v>
      </c>
      <c r="AO334" s="132">
        <f t="shared" si="404"/>
        <v>0</v>
      </c>
      <c r="AP334" s="132">
        <f t="shared" si="404"/>
        <v>0</v>
      </c>
      <c r="AQ334" s="132">
        <f t="shared" si="404"/>
        <v>0</v>
      </c>
      <c r="AR334" s="132">
        <f t="shared" si="404"/>
        <v>0</v>
      </c>
      <c r="AS334" s="132">
        <f t="shared" si="404"/>
        <v>0</v>
      </c>
      <c r="AT334" s="132">
        <f t="shared" si="404"/>
        <v>0</v>
      </c>
      <c r="AU334" s="132">
        <f t="shared" si="404"/>
        <v>0</v>
      </c>
      <c r="AV334" s="132">
        <f t="shared" si="404"/>
        <v>0</v>
      </c>
      <c r="AW334" s="132">
        <f t="shared" si="404"/>
        <v>0</v>
      </c>
      <c r="AX334" s="132">
        <f t="shared" si="404"/>
        <v>0</v>
      </c>
      <c r="AY334" s="132">
        <f t="shared" si="404"/>
        <v>0</v>
      </c>
      <c r="AZ334" s="132">
        <f t="shared" si="404"/>
        <v>0</v>
      </c>
      <c r="BA334" s="132">
        <f t="shared" si="404"/>
        <v>0</v>
      </c>
      <c r="BB334" s="132">
        <f t="shared" si="404"/>
        <v>0</v>
      </c>
      <c r="BC334" s="132"/>
      <c r="BD334" s="132"/>
      <c r="BE334" s="132">
        <f t="shared" si="404"/>
        <v>0</v>
      </c>
      <c r="BF334" s="129">
        <f t="shared" si="399"/>
        <v>0</v>
      </c>
      <c r="BG334" s="138">
        <f t="shared" si="404"/>
        <v>0</v>
      </c>
      <c r="BH334" s="131">
        <f t="shared" si="350"/>
        <v>0</v>
      </c>
      <c r="BI334" s="5"/>
      <c r="BJ334" s="5"/>
    </row>
    <row r="335" spans="1:62" s="3" customFormat="1" ht="26.25" thickBot="1" x14ac:dyDescent="0.3">
      <c r="A335" s="8" t="s">
        <v>655</v>
      </c>
      <c r="B335" s="77" t="s">
        <v>598</v>
      </c>
      <c r="C335" s="7"/>
      <c r="D335" s="159"/>
      <c r="E335" s="132">
        <f>E336+E337+E338</f>
        <v>0</v>
      </c>
      <c r="F335" s="132">
        <f t="shared" ref="F335:U335" si="405">F336+F337+F338</f>
        <v>0</v>
      </c>
      <c r="G335" s="132">
        <f t="shared" si="405"/>
        <v>0</v>
      </c>
      <c r="H335" s="132">
        <f t="shared" si="405"/>
        <v>0</v>
      </c>
      <c r="I335" s="132">
        <f t="shared" si="405"/>
        <v>0</v>
      </c>
      <c r="J335" s="132">
        <f t="shared" si="405"/>
        <v>0</v>
      </c>
      <c r="K335" s="132">
        <f t="shared" si="405"/>
        <v>0</v>
      </c>
      <c r="L335" s="132">
        <f t="shared" si="405"/>
        <v>0</v>
      </c>
      <c r="M335" s="132">
        <f t="shared" si="405"/>
        <v>0</v>
      </c>
      <c r="N335" s="132">
        <f t="shared" si="405"/>
        <v>0</v>
      </c>
      <c r="O335" s="132">
        <f t="shared" si="405"/>
        <v>0</v>
      </c>
      <c r="P335" s="132">
        <f t="shared" si="405"/>
        <v>0</v>
      </c>
      <c r="Q335" s="132">
        <f t="shared" si="405"/>
        <v>0</v>
      </c>
      <c r="R335" s="132">
        <f t="shared" si="405"/>
        <v>0</v>
      </c>
      <c r="S335" s="132">
        <f t="shared" si="405"/>
        <v>0</v>
      </c>
      <c r="T335" s="132">
        <f t="shared" si="405"/>
        <v>0</v>
      </c>
      <c r="U335" s="132">
        <f t="shared" si="405"/>
        <v>0</v>
      </c>
      <c r="V335" s="132">
        <f t="shared" ref="V335:AW335" si="406">V336+V337+V338</f>
        <v>0</v>
      </c>
      <c r="W335" s="132">
        <f t="shared" si="406"/>
        <v>0</v>
      </c>
      <c r="X335" s="132">
        <f t="shared" si="406"/>
        <v>0</v>
      </c>
      <c r="Y335" s="132">
        <f t="shared" si="406"/>
        <v>0</v>
      </c>
      <c r="Z335" s="132">
        <f t="shared" si="406"/>
        <v>0</v>
      </c>
      <c r="AA335" s="132">
        <f t="shared" si="406"/>
        <v>0</v>
      </c>
      <c r="AB335" s="132">
        <f t="shared" si="406"/>
        <v>0</v>
      </c>
      <c r="AC335" s="132">
        <f t="shared" si="406"/>
        <v>0</v>
      </c>
      <c r="AD335" s="132">
        <f t="shared" si="406"/>
        <v>0</v>
      </c>
      <c r="AE335" s="132">
        <f t="shared" si="406"/>
        <v>0</v>
      </c>
      <c r="AF335" s="132">
        <f t="shared" si="406"/>
        <v>0</v>
      </c>
      <c r="AG335" s="132">
        <f t="shared" si="406"/>
        <v>0</v>
      </c>
      <c r="AH335" s="132">
        <f t="shared" si="406"/>
        <v>0</v>
      </c>
      <c r="AI335" s="132">
        <f t="shared" si="406"/>
        <v>0</v>
      </c>
      <c r="AJ335" s="132">
        <f t="shared" si="406"/>
        <v>0</v>
      </c>
      <c r="AK335" s="132">
        <f t="shared" ref="AK335:AT335" si="407">AK336+AK337+AK338</f>
        <v>0</v>
      </c>
      <c r="AL335" s="132">
        <f t="shared" si="407"/>
        <v>0</v>
      </c>
      <c r="AM335" s="132">
        <f t="shared" si="407"/>
        <v>0</v>
      </c>
      <c r="AN335" s="132">
        <f t="shared" si="407"/>
        <v>0</v>
      </c>
      <c r="AO335" s="132">
        <f t="shared" si="407"/>
        <v>0</v>
      </c>
      <c r="AP335" s="132">
        <f t="shared" si="407"/>
        <v>0</v>
      </c>
      <c r="AQ335" s="132">
        <f t="shared" si="407"/>
        <v>0</v>
      </c>
      <c r="AR335" s="132">
        <f t="shared" si="407"/>
        <v>0</v>
      </c>
      <c r="AS335" s="132">
        <f t="shared" si="407"/>
        <v>0</v>
      </c>
      <c r="AT335" s="132">
        <f t="shared" si="407"/>
        <v>0</v>
      </c>
      <c r="AU335" s="132">
        <f t="shared" si="406"/>
        <v>0</v>
      </c>
      <c r="AV335" s="132">
        <f t="shared" si="406"/>
        <v>0</v>
      </c>
      <c r="AW335" s="132">
        <f t="shared" si="406"/>
        <v>0</v>
      </c>
      <c r="AX335" s="132">
        <f t="shared" ref="AX335:BG335" si="408">AX336+AX337+AX338</f>
        <v>0</v>
      </c>
      <c r="AY335" s="132">
        <f t="shared" si="408"/>
        <v>0</v>
      </c>
      <c r="AZ335" s="132">
        <f t="shared" si="408"/>
        <v>0</v>
      </c>
      <c r="BA335" s="132">
        <f t="shared" si="408"/>
        <v>0</v>
      </c>
      <c r="BB335" s="132">
        <f t="shared" si="408"/>
        <v>0</v>
      </c>
      <c r="BC335" s="132"/>
      <c r="BD335" s="132"/>
      <c r="BE335" s="132">
        <f t="shared" si="408"/>
        <v>0</v>
      </c>
      <c r="BF335" s="129">
        <f t="shared" si="399"/>
        <v>0</v>
      </c>
      <c r="BG335" s="138">
        <f t="shared" si="408"/>
        <v>0</v>
      </c>
      <c r="BH335" s="131">
        <f t="shared" si="350"/>
        <v>0</v>
      </c>
      <c r="BI335" s="5"/>
      <c r="BJ335" s="5"/>
    </row>
    <row r="336" spans="1:62" ht="15" thickBot="1" x14ac:dyDescent="0.25">
      <c r="A336" s="18" t="s">
        <v>656</v>
      </c>
      <c r="B336" s="78" t="s">
        <v>600</v>
      </c>
      <c r="C336" s="26">
        <v>52</v>
      </c>
      <c r="D336" s="158" t="s">
        <v>506</v>
      </c>
      <c r="E336" s="133">
        <v>0</v>
      </c>
      <c r="F336" s="134">
        <v>0</v>
      </c>
      <c r="G336" s="135">
        <v>0</v>
      </c>
      <c r="H336" s="135">
        <v>0</v>
      </c>
      <c r="I336" s="135">
        <v>0</v>
      </c>
      <c r="J336" s="135">
        <v>0</v>
      </c>
      <c r="K336" s="135">
        <v>0</v>
      </c>
      <c r="L336" s="135">
        <f>H336+J336-K336</f>
        <v>0</v>
      </c>
      <c r="M336" s="135">
        <v>0</v>
      </c>
      <c r="N336" s="135">
        <v>0</v>
      </c>
      <c r="O336" s="135">
        <v>0</v>
      </c>
      <c r="P336" s="135">
        <v>0</v>
      </c>
      <c r="Q336" s="135">
        <v>0</v>
      </c>
      <c r="R336" s="136">
        <v>0</v>
      </c>
      <c r="S336" s="136">
        <v>0</v>
      </c>
      <c r="T336" s="135">
        <f>P336+R336-S336</f>
        <v>0</v>
      </c>
      <c r="U336" s="136">
        <v>0</v>
      </c>
      <c r="V336" s="136">
        <v>0</v>
      </c>
      <c r="W336" s="136">
        <v>0</v>
      </c>
      <c r="X336" s="135">
        <f>T336+V336-W336</f>
        <v>0</v>
      </c>
      <c r="Y336" s="135">
        <v>0</v>
      </c>
      <c r="Z336" s="135">
        <v>0</v>
      </c>
      <c r="AA336" s="135">
        <v>0</v>
      </c>
      <c r="AB336" s="135">
        <f>X336+Z336-AA336</f>
        <v>0</v>
      </c>
      <c r="AC336" s="135">
        <v>0</v>
      </c>
      <c r="AD336" s="135">
        <v>0</v>
      </c>
      <c r="AE336" s="135">
        <v>0</v>
      </c>
      <c r="AF336" s="135">
        <f>AB336+AD336-AE336</f>
        <v>0</v>
      </c>
      <c r="AG336" s="135">
        <v>0</v>
      </c>
      <c r="AH336" s="135">
        <v>0</v>
      </c>
      <c r="AI336" s="135">
        <v>0</v>
      </c>
      <c r="AJ336" s="135">
        <f>AF336+AH336-AI336</f>
        <v>0</v>
      </c>
      <c r="AK336" s="135">
        <v>0</v>
      </c>
      <c r="AL336" s="135">
        <v>0</v>
      </c>
      <c r="AM336" s="135">
        <v>0</v>
      </c>
      <c r="AN336" s="135">
        <f>AJ336+AL336-AM336</f>
        <v>0</v>
      </c>
      <c r="AO336" s="135">
        <v>0</v>
      </c>
      <c r="AP336" s="136">
        <v>0</v>
      </c>
      <c r="AQ336" s="136">
        <v>0</v>
      </c>
      <c r="AR336" s="135">
        <f>AN336+AP336-AQ336</f>
        <v>0</v>
      </c>
      <c r="AS336" s="135">
        <v>0</v>
      </c>
      <c r="AT336" s="135"/>
      <c r="AU336" s="135"/>
      <c r="AV336" s="135"/>
      <c r="AW336" s="135"/>
      <c r="AX336" s="135"/>
      <c r="AY336" s="135"/>
      <c r="AZ336" s="135"/>
      <c r="BA336" s="135"/>
      <c r="BB336" s="135">
        <f>F336+J336+N336+R336+V336+Z336+AD336+AH336+AL336+AP336</f>
        <v>0</v>
      </c>
      <c r="BC336" s="135"/>
      <c r="BD336" s="135"/>
      <c r="BE336" s="135">
        <f>G336+K336+O336+S336+W336+AA336+AE336+AI336+AM336+AQ336</f>
        <v>0</v>
      </c>
      <c r="BF336" s="135">
        <f>E336+BB336-BE336</f>
        <v>0</v>
      </c>
      <c r="BG336" s="137">
        <f>I336+M336+Q336+U336+Y336+AC336+AG336+AK336+AO336+AS336</f>
        <v>0</v>
      </c>
      <c r="BH336" s="131">
        <f t="shared" si="350"/>
        <v>0</v>
      </c>
    </row>
    <row r="337" spans="1:62" ht="15" thickBot="1" x14ac:dyDescent="0.25">
      <c r="A337" s="18" t="s">
        <v>657</v>
      </c>
      <c r="B337" s="78" t="s">
        <v>602</v>
      </c>
      <c r="C337" s="26">
        <v>52</v>
      </c>
      <c r="D337" s="158" t="s">
        <v>506</v>
      </c>
      <c r="E337" s="133">
        <v>0</v>
      </c>
      <c r="F337" s="134">
        <v>0</v>
      </c>
      <c r="G337" s="135">
        <v>0</v>
      </c>
      <c r="H337" s="135">
        <v>0</v>
      </c>
      <c r="I337" s="135">
        <v>0</v>
      </c>
      <c r="J337" s="135">
        <v>0</v>
      </c>
      <c r="K337" s="135">
        <v>0</v>
      </c>
      <c r="L337" s="135">
        <f>H337+J337-K337</f>
        <v>0</v>
      </c>
      <c r="M337" s="135">
        <v>0</v>
      </c>
      <c r="N337" s="135">
        <v>0</v>
      </c>
      <c r="O337" s="135">
        <v>0</v>
      </c>
      <c r="P337" s="135">
        <v>0</v>
      </c>
      <c r="Q337" s="135">
        <v>0</v>
      </c>
      <c r="R337" s="136">
        <v>0</v>
      </c>
      <c r="S337" s="136">
        <v>0</v>
      </c>
      <c r="T337" s="135">
        <f>P337+R337-S337</f>
        <v>0</v>
      </c>
      <c r="U337" s="136">
        <v>0</v>
      </c>
      <c r="V337" s="136">
        <v>0</v>
      </c>
      <c r="W337" s="136">
        <v>0</v>
      </c>
      <c r="X337" s="135">
        <f>T337+V337-W337</f>
        <v>0</v>
      </c>
      <c r="Y337" s="135">
        <v>0</v>
      </c>
      <c r="Z337" s="135">
        <v>0</v>
      </c>
      <c r="AA337" s="135">
        <v>0</v>
      </c>
      <c r="AB337" s="135">
        <f>X337+Z337-AA337</f>
        <v>0</v>
      </c>
      <c r="AC337" s="135">
        <v>0</v>
      </c>
      <c r="AD337" s="135">
        <v>0</v>
      </c>
      <c r="AE337" s="135">
        <v>0</v>
      </c>
      <c r="AF337" s="135">
        <f>AB337+AD337-AE337</f>
        <v>0</v>
      </c>
      <c r="AG337" s="135">
        <v>0</v>
      </c>
      <c r="AH337" s="135">
        <v>0</v>
      </c>
      <c r="AI337" s="135">
        <v>0</v>
      </c>
      <c r="AJ337" s="135">
        <f>AF337+AH337-AI337</f>
        <v>0</v>
      </c>
      <c r="AK337" s="135">
        <v>0</v>
      </c>
      <c r="AL337" s="135">
        <v>0</v>
      </c>
      <c r="AM337" s="135">
        <v>0</v>
      </c>
      <c r="AN337" s="135">
        <f>AJ337+AL337-AM337</f>
        <v>0</v>
      </c>
      <c r="AO337" s="135">
        <v>0</v>
      </c>
      <c r="AP337" s="136">
        <v>0</v>
      </c>
      <c r="AQ337" s="136">
        <v>0</v>
      </c>
      <c r="AR337" s="135">
        <f>AN337+AP337-AQ337</f>
        <v>0</v>
      </c>
      <c r="AS337" s="135">
        <v>0</v>
      </c>
      <c r="AT337" s="135"/>
      <c r="AU337" s="135"/>
      <c r="AV337" s="135"/>
      <c r="AW337" s="135"/>
      <c r="AX337" s="135"/>
      <c r="AY337" s="135"/>
      <c r="AZ337" s="135"/>
      <c r="BA337" s="135"/>
      <c r="BB337" s="135">
        <f>F337+J337+N337+R337+V337+Z337+AD337+AH337+AL337+AP337</f>
        <v>0</v>
      </c>
      <c r="BC337" s="135"/>
      <c r="BD337" s="135"/>
      <c r="BE337" s="135">
        <f>G337+K337+O337+S337+W337+AA337+AE337+AI337+AM337+AQ337</f>
        <v>0</v>
      </c>
      <c r="BF337" s="135">
        <f>E337+BB337-BE337</f>
        <v>0</v>
      </c>
      <c r="BG337" s="137">
        <f>I337+M337+Q337+U337+Y337+AC337+AG337+AK337+AO337+AS337</f>
        <v>0</v>
      </c>
      <c r="BH337" s="131">
        <f t="shared" si="350"/>
        <v>0</v>
      </c>
    </row>
    <row r="338" spans="1:62" ht="15" thickBot="1" x14ac:dyDescent="0.25">
      <c r="A338" s="18" t="s">
        <v>658</v>
      </c>
      <c r="B338" s="78" t="s">
        <v>604</v>
      </c>
      <c r="C338" s="26">
        <v>52</v>
      </c>
      <c r="D338" s="158" t="s">
        <v>506</v>
      </c>
      <c r="E338" s="133">
        <v>0</v>
      </c>
      <c r="F338" s="134">
        <v>0</v>
      </c>
      <c r="G338" s="135">
        <v>0</v>
      </c>
      <c r="H338" s="135">
        <v>0</v>
      </c>
      <c r="I338" s="135">
        <v>0</v>
      </c>
      <c r="J338" s="135">
        <v>0</v>
      </c>
      <c r="K338" s="135">
        <v>0</v>
      </c>
      <c r="L338" s="135">
        <f>H338+J338-K338</f>
        <v>0</v>
      </c>
      <c r="M338" s="135">
        <v>0</v>
      </c>
      <c r="N338" s="135">
        <v>0</v>
      </c>
      <c r="O338" s="135">
        <v>0</v>
      </c>
      <c r="P338" s="135">
        <v>0</v>
      </c>
      <c r="Q338" s="135">
        <v>0</v>
      </c>
      <c r="R338" s="136">
        <v>0</v>
      </c>
      <c r="S338" s="136">
        <v>0</v>
      </c>
      <c r="T338" s="135">
        <f>P338+R338-S338</f>
        <v>0</v>
      </c>
      <c r="U338" s="136">
        <v>0</v>
      </c>
      <c r="V338" s="136">
        <v>0</v>
      </c>
      <c r="W338" s="136">
        <v>0</v>
      </c>
      <c r="X338" s="135">
        <f>T338+V338-W338</f>
        <v>0</v>
      </c>
      <c r="Y338" s="135">
        <v>0</v>
      </c>
      <c r="Z338" s="135">
        <v>0</v>
      </c>
      <c r="AA338" s="135">
        <v>0</v>
      </c>
      <c r="AB338" s="135">
        <f>X338+Z338-AA338</f>
        <v>0</v>
      </c>
      <c r="AC338" s="135">
        <v>0</v>
      </c>
      <c r="AD338" s="135">
        <v>0</v>
      </c>
      <c r="AE338" s="135">
        <v>0</v>
      </c>
      <c r="AF338" s="135">
        <f>AB338+AD338-AE338</f>
        <v>0</v>
      </c>
      <c r="AG338" s="135">
        <v>0</v>
      </c>
      <c r="AH338" s="135">
        <v>0</v>
      </c>
      <c r="AI338" s="135">
        <v>0</v>
      </c>
      <c r="AJ338" s="135">
        <f>AF338+AH338-AI338</f>
        <v>0</v>
      </c>
      <c r="AK338" s="135">
        <v>0</v>
      </c>
      <c r="AL338" s="135">
        <v>0</v>
      </c>
      <c r="AM338" s="135">
        <v>0</v>
      </c>
      <c r="AN338" s="135">
        <f>AJ338+AL338-AM338</f>
        <v>0</v>
      </c>
      <c r="AO338" s="135">
        <v>0</v>
      </c>
      <c r="AP338" s="136">
        <v>0</v>
      </c>
      <c r="AQ338" s="136">
        <v>0</v>
      </c>
      <c r="AR338" s="135">
        <f>AN338+AP338-AQ338</f>
        <v>0</v>
      </c>
      <c r="AS338" s="135">
        <v>0</v>
      </c>
      <c r="AT338" s="135"/>
      <c r="AU338" s="135"/>
      <c r="AV338" s="135"/>
      <c r="AW338" s="135"/>
      <c r="AX338" s="135"/>
      <c r="AY338" s="135"/>
      <c r="AZ338" s="135"/>
      <c r="BA338" s="135"/>
      <c r="BB338" s="135">
        <f>F338+J338+N338+R338+V338+Z338+AD338+AH338+AL338+AP338</f>
        <v>0</v>
      </c>
      <c r="BC338" s="135"/>
      <c r="BD338" s="135"/>
      <c r="BE338" s="135">
        <f>G338+K338+O338+S338+W338+AA338+AE338+AI338+AM338+AQ338</f>
        <v>0</v>
      </c>
      <c r="BF338" s="135">
        <f>E338+BB338-BE338</f>
        <v>0</v>
      </c>
      <c r="BG338" s="137">
        <f>I338+M338+Q338+U338+Y338+AC338+AG338+AK338+AO338+AS338</f>
        <v>0</v>
      </c>
      <c r="BH338" s="131">
        <f t="shared" si="350"/>
        <v>0</v>
      </c>
    </row>
    <row r="339" spans="1:62" s="3" customFormat="1" ht="15.75" thickBot="1" x14ac:dyDescent="0.3">
      <c r="A339" s="8" t="s">
        <v>659</v>
      </c>
      <c r="B339" s="77" t="s">
        <v>124</v>
      </c>
      <c r="C339" s="7"/>
      <c r="D339" s="159"/>
      <c r="E339" s="132">
        <f>E340</f>
        <v>42697622</v>
      </c>
      <c r="F339" s="132">
        <f t="shared" ref="F339:BG339" si="409">F340</f>
        <v>0</v>
      </c>
      <c r="G339" s="132">
        <f t="shared" si="409"/>
        <v>0</v>
      </c>
      <c r="H339" s="132">
        <f t="shared" si="409"/>
        <v>42697622</v>
      </c>
      <c r="I339" s="132">
        <f t="shared" si="409"/>
        <v>0</v>
      </c>
      <c r="J339" s="132">
        <f t="shared" si="409"/>
        <v>0</v>
      </c>
      <c r="K339" s="132">
        <f t="shared" si="409"/>
        <v>0</v>
      </c>
      <c r="L339" s="132">
        <f t="shared" si="409"/>
        <v>42697622</v>
      </c>
      <c r="M339" s="132">
        <f t="shared" si="409"/>
        <v>803200</v>
      </c>
      <c r="N339" s="132">
        <f t="shared" si="409"/>
        <v>0</v>
      </c>
      <c r="O339" s="132">
        <f t="shared" si="409"/>
        <v>0</v>
      </c>
      <c r="P339" s="132">
        <f t="shared" si="409"/>
        <v>42697622</v>
      </c>
      <c r="Q339" s="132">
        <f t="shared" si="409"/>
        <v>0</v>
      </c>
      <c r="R339" s="132">
        <f t="shared" si="409"/>
        <v>0</v>
      </c>
      <c r="S339" s="132">
        <f t="shared" si="409"/>
        <v>0</v>
      </c>
      <c r="T339" s="132">
        <f t="shared" si="409"/>
        <v>42697622</v>
      </c>
      <c r="U339" s="132">
        <f t="shared" si="409"/>
        <v>2681700</v>
      </c>
      <c r="V339" s="132">
        <f t="shared" si="409"/>
        <v>0</v>
      </c>
      <c r="W339" s="132">
        <f t="shared" si="409"/>
        <v>0</v>
      </c>
      <c r="X339" s="132">
        <f t="shared" si="409"/>
        <v>42697622</v>
      </c>
      <c r="Y339" s="132">
        <f t="shared" si="409"/>
        <v>1732700</v>
      </c>
      <c r="Z339" s="132">
        <f t="shared" si="409"/>
        <v>0</v>
      </c>
      <c r="AA339" s="132">
        <f t="shared" si="409"/>
        <v>0</v>
      </c>
      <c r="AB339" s="132">
        <f t="shared" si="409"/>
        <v>42697622</v>
      </c>
      <c r="AC339" s="132">
        <f t="shared" si="409"/>
        <v>558200</v>
      </c>
      <c r="AD339" s="132">
        <f t="shared" si="409"/>
        <v>0</v>
      </c>
      <c r="AE339" s="132">
        <f t="shared" si="409"/>
        <v>0</v>
      </c>
      <c r="AF339" s="132">
        <f t="shared" si="409"/>
        <v>42697622</v>
      </c>
      <c r="AG339" s="132">
        <f t="shared" si="409"/>
        <v>0</v>
      </c>
      <c r="AH339" s="132">
        <f t="shared" si="409"/>
        <v>0</v>
      </c>
      <c r="AI339" s="132">
        <f t="shared" si="409"/>
        <v>0</v>
      </c>
      <c r="AJ339" s="132">
        <f t="shared" si="409"/>
        <v>42697622</v>
      </c>
      <c r="AK339" s="132">
        <f t="shared" si="409"/>
        <v>1258100</v>
      </c>
      <c r="AL339" s="132">
        <f t="shared" si="409"/>
        <v>0</v>
      </c>
      <c r="AM339" s="132">
        <f t="shared" si="409"/>
        <v>0</v>
      </c>
      <c r="AN339" s="132">
        <f t="shared" si="409"/>
        <v>42697622</v>
      </c>
      <c r="AO339" s="132">
        <f t="shared" si="409"/>
        <v>0</v>
      </c>
      <c r="AP339" s="132">
        <f t="shared" si="409"/>
        <v>0</v>
      </c>
      <c r="AQ339" s="132">
        <f t="shared" si="409"/>
        <v>0</v>
      </c>
      <c r="AR339" s="132">
        <f t="shared" si="409"/>
        <v>42697622</v>
      </c>
      <c r="AS339" s="132">
        <f t="shared" si="409"/>
        <v>498800</v>
      </c>
      <c r="AT339" s="132">
        <f t="shared" si="409"/>
        <v>0</v>
      </c>
      <c r="AU339" s="132">
        <f t="shared" si="409"/>
        <v>0</v>
      </c>
      <c r="AV339" s="132">
        <f t="shared" si="409"/>
        <v>0</v>
      </c>
      <c r="AW339" s="132">
        <f t="shared" si="409"/>
        <v>0</v>
      </c>
      <c r="AX339" s="132">
        <f t="shared" si="409"/>
        <v>0</v>
      </c>
      <c r="AY339" s="132">
        <f t="shared" si="409"/>
        <v>0</v>
      </c>
      <c r="AZ339" s="132">
        <f t="shared" si="409"/>
        <v>0</v>
      </c>
      <c r="BA339" s="132">
        <f t="shared" si="409"/>
        <v>0</v>
      </c>
      <c r="BB339" s="132">
        <f t="shared" si="409"/>
        <v>0</v>
      </c>
      <c r="BC339" s="132"/>
      <c r="BD339" s="132"/>
      <c r="BE339" s="132">
        <f t="shared" si="409"/>
        <v>0</v>
      </c>
      <c r="BF339" s="132">
        <f t="shared" si="409"/>
        <v>42697622</v>
      </c>
      <c r="BG339" s="138">
        <f t="shared" si="409"/>
        <v>9000000</v>
      </c>
      <c r="BH339" s="131">
        <f t="shared" si="350"/>
        <v>-33697622</v>
      </c>
      <c r="BI339" s="5"/>
      <c r="BJ339" s="5"/>
    </row>
    <row r="340" spans="1:62" ht="26.25" thickBot="1" x14ac:dyDescent="0.25">
      <c r="A340" s="18" t="s">
        <v>660</v>
      </c>
      <c r="B340" s="78" t="s">
        <v>661</v>
      </c>
      <c r="C340" s="26">
        <v>55</v>
      </c>
      <c r="D340" s="158" t="s">
        <v>124</v>
      </c>
      <c r="E340" s="133">
        <v>42697622</v>
      </c>
      <c r="F340" s="134">
        <v>0</v>
      </c>
      <c r="G340" s="135">
        <v>0</v>
      </c>
      <c r="H340" s="135">
        <v>42697622</v>
      </c>
      <c r="I340" s="135">
        <v>0</v>
      </c>
      <c r="J340" s="135">
        <v>0</v>
      </c>
      <c r="K340" s="135">
        <v>0</v>
      </c>
      <c r="L340" s="135">
        <f>H340+J340-K340</f>
        <v>42697622</v>
      </c>
      <c r="M340" s="135">
        <v>803200</v>
      </c>
      <c r="N340" s="135">
        <v>0</v>
      </c>
      <c r="O340" s="135">
        <v>0</v>
      </c>
      <c r="P340" s="135">
        <v>42697622</v>
      </c>
      <c r="Q340" s="135">
        <v>0</v>
      </c>
      <c r="R340" s="136">
        <v>0</v>
      </c>
      <c r="S340" s="136">
        <v>0</v>
      </c>
      <c r="T340" s="135">
        <f>P340+R340-S340</f>
        <v>42697622</v>
      </c>
      <c r="U340" s="136">
        <v>2681700</v>
      </c>
      <c r="V340" s="136">
        <v>0</v>
      </c>
      <c r="W340" s="136">
        <v>0</v>
      </c>
      <c r="X340" s="135">
        <f>T340+V340-W340</f>
        <v>42697622</v>
      </c>
      <c r="Y340" s="135">
        <v>1732700</v>
      </c>
      <c r="Z340" s="135">
        <v>0</v>
      </c>
      <c r="AA340" s="135">
        <v>0</v>
      </c>
      <c r="AB340" s="135">
        <f>X340+Z340-AA340</f>
        <v>42697622</v>
      </c>
      <c r="AC340" s="135">
        <v>558200</v>
      </c>
      <c r="AD340" s="135">
        <v>0</v>
      </c>
      <c r="AE340" s="135">
        <v>0</v>
      </c>
      <c r="AF340" s="135">
        <f>AB340+AD340-AE340</f>
        <v>42697622</v>
      </c>
      <c r="AG340" s="135">
        <v>0</v>
      </c>
      <c r="AH340" s="135">
        <v>0</v>
      </c>
      <c r="AI340" s="135">
        <v>0</v>
      </c>
      <c r="AJ340" s="135">
        <f>AF340+AH340-AI340</f>
        <v>42697622</v>
      </c>
      <c r="AK340" s="135">
        <v>1258100</v>
      </c>
      <c r="AL340" s="135">
        <v>0</v>
      </c>
      <c r="AM340" s="135">
        <v>0</v>
      </c>
      <c r="AN340" s="135">
        <f>AJ340+AL340-AM340</f>
        <v>42697622</v>
      </c>
      <c r="AO340" s="135">
        <v>0</v>
      </c>
      <c r="AP340" s="136">
        <v>0</v>
      </c>
      <c r="AQ340" s="136">
        <v>0</v>
      </c>
      <c r="AR340" s="135">
        <f>AN340+AP340-AQ340</f>
        <v>42697622</v>
      </c>
      <c r="AS340" s="135">
        <v>498800</v>
      </c>
      <c r="AT340" s="135"/>
      <c r="AU340" s="135"/>
      <c r="AV340" s="135"/>
      <c r="AW340" s="135"/>
      <c r="AX340" s="135"/>
      <c r="AY340" s="135"/>
      <c r="AZ340" s="135"/>
      <c r="BA340" s="135"/>
      <c r="BB340" s="135">
        <f>F340+J340+N340+R340+V340+Z340+AD340+AH340+AL340+AP340</f>
        <v>0</v>
      </c>
      <c r="BC340" s="135"/>
      <c r="BD340" s="135"/>
      <c r="BE340" s="135">
        <f>G340+K340+O340+S340+W340+AA340+AE340+AI340+AM340+AQ340</f>
        <v>0</v>
      </c>
      <c r="BF340" s="135">
        <f>E340+BB340-BE340</f>
        <v>42697622</v>
      </c>
      <c r="BG340" s="137">
        <v>9000000</v>
      </c>
      <c r="BH340" s="131">
        <f t="shared" si="350"/>
        <v>-33697622</v>
      </c>
    </row>
    <row r="341" spans="1:62" s="3" customFormat="1" ht="15.75" thickBot="1" x14ac:dyDescent="0.3">
      <c r="A341" s="8" t="s">
        <v>662</v>
      </c>
      <c r="B341" s="77" t="s">
        <v>136</v>
      </c>
      <c r="C341" s="7"/>
      <c r="D341" s="159"/>
      <c r="E341" s="132">
        <f>E342</f>
        <v>6102612185</v>
      </c>
      <c r="F341" s="132">
        <f t="shared" ref="F341:V342" si="410">F342</f>
        <v>1162266567</v>
      </c>
      <c r="G341" s="132">
        <f t="shared" si="410"/>
        <v>0</v>
      </c>
      <c r="H341" s="132">
        <f t="shared" si="410"/>
        <v>7264878752</v>
      </c>
      <c r="I341" s="132">
        <f t="shared" si="410"/>
        <v>429351102</v>
      </c>
      <c r="J341" s="132">
        <f t="shared" si="410"/>
        <v>0</v>
      </c>
      <c r="K341" s="132">
        <f t="shared" si="410"/>
        <v>0</v>
      </c>
      <c r="L341" s="132">
        <f t="shared" si="410"/>
        <v>7264878752</v>
      </c>
      <c r="M341" s="132">
        <f t="shared" si="410"/>
        <v>533418588</v>
      </c>
      <c r="N341" s="132">
        <f t="shared" si="410"/>
        <v>0</v>
      </c>
      <c r="O341" s="132">
        <f t="shared" si="410"/>
        <v>0</v>
      </c>
      <c r="P341" s="132">
        <f t="shared" si="410"/>
        <v>7264878752</v>
      </c>
      <c r="Q341" s="132">
        <f t="shared" si="410"/>
        <v>533418588</v>
      </c>
      <c r="R341" s="132">
        <f t="shared" si="410"/>
        <v>0</v>
      </c>
      <c r="S341" s="132">
        <f t="shared" si="410"/>
        <v>0</v>
      </c>
      <c r="T341" s="132">
        <f t="shared" si="410"/>
        <v>7264878752</v>
      </c>
      <c r="U341" s="132">
        <f t="shared" si="410"/>
        <v>961848488</v>
      </c>
      <c r="V341" s="132">
        <f t="shared" si="410"/>
        <v>769890174</v>
      </c>
      <c r="W341" s="132">
        <f t="shared" ref="V341:AW342" si="411">W342</f>
        <v>0</v>
      </c>
      <c r="X341" s="132">
        <f t="shared" si="411"/>
        <v>8034768926</v>
      </c>
      <c r="Y341" s="132">
        <f t="shared" si="411"/>
        <v>1267255255</v>
      </c>
      <c r="Z341" s="132">
        <f t="shared" si="411"/>
        <v>0</v>
      </c>
      <c r="AA341" s="132">
        <f t="shared" si="411"/>
        <v>0</v>
      </c>
      <c r="AB341" s="132">
        <f t="shared" si="411"/>
        <v>8034768926</v>
      </c>
      <c r="AC341" s="132">
        <f t="shared" si="411"/>
        <v>801213300</v>
      </c>
      <c r="AD341" s="132">
        <f t="shared" si="411"/>
        <v>0</v>
      </c>
      <c r="AE341" s="132">
        <f t="shared" si="411"/>
        <v>0</v>
      </c>
      <c r="AF341" s="132">
        <f t="shared" si="411"/>
        <v>8034768926</v>
      </c>
      <c r="AG341" s="132">
        <f t="shared" si="411"/>
        <v>673418588</v>
      </c>
      <c r="AH341" s="132">
        <f t="shared" si="411"/>
        <v>82609100</v>
      </c>
      <c r="AI341" s="132">
        <f t="shared" si="411"/>
        <v>0</v>
      </c>
      <c r="AJ341" s="132">
        <f t="shared" si="411"/>
        <v>8117378026</v>
      </c>
      <c r="AK341" s="132">
        <f t="shared" si="411"/>
        <v>561886648</v>
      </c>
      <c r="AL341" s="132">
        <f t="shared" si="411"/>
        <v>0</v>
      </c>
      <c r="AM341" s="132">
        <f t="shared" si="411"/>
        <v>130032986</v>
      </c>
      <c r="AN341" s="132">
        <f t="shared" si="411"/>
        <v>7987345040</v>
      </c>
      <c r="AO341" s="132">
        <f t="shared" si="411"/>
        <v>667411991</v>
      </c>
      <c r="AP341" s="132">
        <f t="shared" si="411"/>
        <v>160000000</v>
      </c>
      <c r="AQ341" s="132">
        <f t="shared" si="411"/>
        <v>0</v>
      </c>
      <c r="AR341" s="132">
        <f t="shared" si="411"/>
        <v>8147345040</v>
      </c>
      <c r="AS341" s="132">
        <f t="shared" si="411"/>
        <v>558486073</v>
      </c>
      <c r="AT341" s="132">
        <f t="shared" si="411"/>
        <v>0</v>
      </c>
      <c r="AU341" s="132">
        <f t="shared" si="411"/>
        <v>0</v>
      </c>
      <c r="AV341" s="132">
        <f t="shared" si="411"/>
        <v>0</v>
      </c>
      <c r="AW341" s="132">
        <f t="shared" si="411"/>
        <v>0</v>
      </c>
      <c r="AX341" s="132">
        <f t="shared" ref="AX341:BG342" si="412">AX342</f>
        <v>0</v>
      </c>
      <c r="AY341" s="132">
        <f t="shared" si="412"/>
        <v>0</v>
      </c>
      <c r="AZ341" s="132">
        <f t="shared" si="412"/>
        <v>0</v>
      </c>
      <c r="BA341" s="132">
        <f t="shared" si="412"/>
        <v>0</v>
      </c>
      <c r="BB341" s="132">
        <f t="shared" si="412"/>
        <v>2174765841</v>
      </c>
      <c r="BC341" s="132"/>
      <c r="BD341" s="132"/>
      <c r="BE341" s="132">
        <f t="shared" si="412"/>
        <v>130032986</v>
      </c>
      <c r="BF341" s="129">
        <f t="shared" ref="BF341:BF347" si="413">+E341+BB341-BE341</f>
        <v>8147345040</v>
      </c>
      <c r="BG341" s="138">
        <f t="shared" si="412"/>
        <v>8295328040</v>
      </c>
      <c r="BH341" s="131">
        <f t="shared" si="350"/>
        <v>147983000</v>
      </c>
      <c r="BI341" s="5"/>
      <c r="BJ341" s="5"/>
    </row>
    <row r="342" spans="1:62" s="3" customFormat="1" ht="15.75" thickBot="1" x14ac:dyDescent="0.3">
      <c r="A342" s="8" t="s">
        <v>663</v>
      </c>
      <c r="B342" s="77" t="s">
        <v>422</v>
      </c>
      <c r="C342" s="7"/>
      <c r="D342" s="159"/>
      <c r="E342" s="132">
        <f>E343</f>
        <v>6102612185</v>
      </c>
      <c r="F342" s="132">
        <f t="shared" si="410"/>
        <v>1162266567</v>
      </c>
      <c r="G342" s="132">
        <f t="shared" si="410"/>
        <v>0</v>
      </c>
      <c r="H342" s="132">
        <f t="shared" si="410"/>
        <v>7264878752</v>
      </c>
      <c r="I342" s="132">
        <f t="shared" si="410"/>
        <v>429351102</v>
      </c>
      <c r="J342" s="132">
        <f t="shared" si="410"/>
        <v>0</v>
      </c>
      <c r="K342" s="132">
        <f t="shared" si="410"/>
        <v>0</v>
      </c>
      <c r="L342" s="132">
        <f t="shared" si="410"/>
        <v>7264878752</v>
      </c>
      <c r="M342" s="132">
        <f t="shared" si="410"/>
        <v>533418588</v>
      </c>
      <c r="N342" s="132">
        <f t="shared" si="410"/>
        <v>0</v>
      </c>
      <c r="O342" s="132">
        <f t="shared" si="410"/>
        <v>0</v>
      </c>
      <c r="P342" s="132">
        <f t="shared" si="410"/>
        <v>7264878752</v>
      </c>
      <c r="Q342" s="132">
        <f t="shared" si="410"/>
        <v>533418588</v>
      </c>
      <c r="R342" s="132">
        <f t="shared" si="410"/>
        <v>0</v>
      </c>
      <c r="S342" s="132">
        <f t="shared" si="410"/>
        <v>0</v>
      </c>
      <c r="T342" s="132">
        <f t="shared" si="410"/>
        <v>7264878752</v>
      </c>
      <c r="U342" s="132">
        <f t="shared" si="410"/>
        <v>961848488</v>
      </c>
      <c r="V342" s="132">
        <f t="shared" si="411"/>
        <v>769890174</v>
      </c>
      <c r="W342" s="132">
        <f t="shared" si="411"/>
        <v>0</v>
      </c>
      <c r="X342" s="132">
        <f t="shared" si="411"/>
        <v>8034768926</v>
      </c>
      <c r="Y342" s="132">
        <f t="shared" si="411"/>
        <v>1267255255</v>
      </c>
      <c r="Z342" s="132">
        <f t="shared" si="411"/>
        <v>0</v>
      </c>
      <c r="AA342" s="132">
        <f t="shared" si="411"/>
        <v>0</v>
      </c>
      <c r="AB342" s="132">
        <f t="shared" si="411"/>
        <v>8034768926</v>
      </c>
      <c r="AC342" s="132">
        <f t="shared" si="411"/>
        <v>801213300</v>
      </c>
      <c r="AD342" s="132">
        <f t="shared" si="411"/>
        <v>0</v>
      </c>
      <c r="AE342" s="132">
        <f t="shared" si="411"/>
        <v>0</v>
      </c>
      <c r="AF342" s="132">
        <f t="shared" si="411"/>
        <v>8034768926</v>
      </c>
      <c r="AG342" s="132">
        <f t="shared" si="411"/>
        <v>673418588</v>
      </c>
      <c r="AH342" s="132">
        <f t="shared" si="411"/>
        <v>82609100</v>
      </c>
      <c r="AI342" s="132">
        <f t="shared" si="411"/>
        <v>0</v>
      </c>
      <c r="AJ342" s="132">
        <f t="shared" si="411"/>
        <v>8117378026</v>
      </c>
      <c r="AK342" s="132">
        <f t="shared" si="411"/>
        <v>561886648</v>
      </c>
      <c r="AL342" s="132">
        <f t="shared" si="411"/>
        <v>0</v>
      </c>
      <c r="AM342" s="132">
        <f t="shared" si="411"/>
        <v>130032986</v>
      </c>
      <c r="AN342" s="132">
        <f t="shared" si="411"/>
        <v>7987345040</v>
      </c>
      <c r="AO342" s="132">
        <f t="shared" si="411"/>
        <v>667411991</v>
      </c>
      <c r="AP342" s="132">
        <f t="shared" si="411"/>
        <v>160000000</v>
      </c>
      <c r="AQ342" s="132">
        <f t="shared" si="411"/>
        <v>0</v>
      </c>
      <c r="AR342" s="132">
        <f t="shared" si="411"/>
        <v>8147345040</v>
      </c>
      <c r="AS342" s="132">
        <f t="shared" si="411"/>
        <v>558486073</v>
      </c>
      <c r="AT342" s="132">
        <f t="shared" si="411"/>
        <v>0</v>
      </c>
      <c r="AU342" s="132">
        <f t="shared" si="411"/>
        <v>0</v>
      </c>
      <c r="AV342" s="132">
        <f t="shared" si="411"/>
        <v>0</v>
      </c>
      <c r="AW342" s="132">
        <f t="shared" si="411"/>
        <v>0</v>
      </c>
      <c r="AX342" s="132">
        <f t="shared" si="412"/>
        <v>0</v>
      </c>
      <c r="AY342" s="132">
        <f t="shared" si="412"/>
        <v>0</v>
      </c>
      <c r="AZ342" s="132">
        <f t="shared" si="412"/>
        <v>0</v>
      </c>
      <c r="BA342" s="132">
        <f t="shared" si="412"/>
        <v>0</v>
      </c>
      <c r="BB342" s="132">
        <f t="shared" si="412"/>
        <v>2174765841</v>
      </c>
      <c r="BC342" s="132"/>
      <c r="BD342" s="132"/>
      <c r="BE342" s="132">
        <f t="shared" si="412"/>
        <v>130032986</v>
      </c>
      <c r="BF342" s="129">
        <f t="shared" si="413"/>
        <v>8147345040</v>
      </c>
      <c r="BG342" s="138">
        <f t="shared" si="412"/>
        <v>8295328040</v>
      </c>
      <c r="BH342" s="131">
        <f t="shared" ref="BH342:BH405" si="414">+BG342-BF342</f>
        <v>147983000</v>
      </c>
      <c r="BI342" s="5"/>
      <c r="BJ342" s="5"/>
    </row>
    <row r="343" spans="1:62" s="3" customFormat="1" ht="15.75" thickBot="1" x14ac:dyDescent="0.3">
      <c r="A343" s="8" t="s">
        <v>664</v>
      </c>
      <c r="B343" s="77" t="s">
        <v>665</v>
      </c>
      <c r="C343" s="7"/>
      <c r="D343" s="159"/>
      <c r="E343" s="132">
        <f>E344+E347</f>
        <v>6102612185</v>
      </c>
      <c r="F343" s="132">
        <f t="shared" ref="F343:U343" si="415">F344+F347</f>
        <v>1162266567</v>
      </c>
      <c r="G343" s="132">
        <f t="shared" si="415"/>
        <v>0</v>
      </c>
      <c r="H343" s="132">
        <f t="shared" si="415"/>
        <v>7264878752</v>
      </c>
      <c r="I343" s="132">
        <f t="shared" si="415"/>
        <v>429351102</v>
      </c>
      <c r="J343" s="132">
        <f t="shared" si="415"/>
        <v>0</v>
      </c>
      <c r="K343" s="132">
        <f t="shared" si="415"/>
        <v>0</v>
      </c>
      <c r="L343" s="132">
        <f t="shared" si="415"/>
        <v>7264878752</v>
      </c>
      <c r="M343" s="132">
        <f t="shared" si="415"/>
        <v>533418588</v>
      </c>
      <c r="N343" s="132">
        <f t="shared" si="415"/>
        <v>0</v>
      </c>
      <c r="O343" s="132">
        <f t="shared" si="415"/>
        <v>0</v>
      </c>
      <c r="P343" s="132">
        <f t="shared" si="415"/>
        <v>7264878752</v>
      </c>
      <c r="Q343" s="132">
        <f t="shared" si="415"/>
        <v>533418588</v>
      </c>
      <c r="R343" s="132">
        <f t="shared" si="415"/>
        <v>0</v>
      </c>
      <c r="S343" s="132">
        <f t="shared" si="415"/>
        <v>0</v>
      </c>
      <c r="T343" s="132">
        <f t="shared" si="415"/>
        <v>7264878752</v>
      </c>
      <c r="U343" s="132">
        <f t="shared" si="415"/>
        <v>961848488</v>
      </c>
      <c r="V343" s="132">
        <f t="shared" ref="V343:AW343" si="416">V344+V347</f>
        <v>769890174</v>
      </c>
      <c r="W343" s="132">
        <f t="shared" si="416"/>
        <v>0</v>
      </c>
      <c r="X343" s="132">
        <f t="shared" si="416"/>
        <v>8034768926</v>
      </c>
      <c r="Y343" s="132">
        <f t="shared" si="416"/>
        <v>1267255255</v>
      </c>
      <c r="Z343" s="132">
        <f t="shared" si="416"/>
        <v>0</v>
      </c>
      <c r="AA343" s="132">
        <f t="shared" si="416"/>
        <v>0</v>
      </c>
      <c r="AB343" s="132">
        <f t="shared" si="416"/>
        <v>8034768926</v>
      </c>
      <c r="AC343" s="132">
        <f t="shared" si="416"/>
        <v>801213300</v>
      </c>
      <c r="AD343" s="132">
        <f t="shared" si="416"/>
        <v>0</v>
      </c>
      <c r="AE343" s="132">
        <f t="shared" si="416"/>
        <v>0</v>
      </c>
      <c r="AF343" s="132">
        <f t="shared" si="416"/>
        <v>8034768926</v>
      </c>
      <c r="AG343" s="132">
        <f t="shared" si="416"/>
        <v>673418588</v>
      </c>
      <c r="AH343" s="132">
        <f t="shared" si="416"/>
        <v>82609100</v>
      </c>
      <c r="AI343" s="132">
        <f t="shared" si="416"/>
        <v>0</v>
      </c>
      <c r="AJ343" s="132">
        <f t="shared" si="416"/>
        <v>8117378026</v>
      </c>
      <c r="AK343" s="132">
        <f t="shared" ref="AK343:AT343" si="417">AK344+AK347</f>
        <v>561886648</v>
      </c>
      <c r="AL343" s="132">
        <f t="shared" si="417"/>
        <v>0</v>
      </c>
      <c r="AM343" s="132">
        <f t="shared" si="417"/>
        <v>130032986</v>
      </c>
      <c r="AN343" s="132">
        <f t="shared" si="417"/>
        <v>7987345040</v>
      </c>
      <c r="AO343" s="132">
        <f t="shared" si="417"/>
        <v>667411991</v>
      </c>
      <c r="AP343" s="132">
        <f t="shared" si="417"/>
        <v>160000000</v>
      </c>
      <c r="AQ343" s="132">
        <f t="shared" si="417"/>
        <v>0</v>
      </c>
      <c r="AR343" s="132">
        <f t="shared" si="417"/>
        <v>8147345040</v>
      </c>
      <c r="AS343" s="132">
        <f t="shared" si="417"/>
        <v>558486073</v>
      </c>
      <c r="AT343" s="132">
        <f t="shared" si="417"/>
        <v>0</v>
      </c>
      <c r="AU343" s="132">
        <f t="shared" si="416"/>
        <v>0</v>
      </c>
      <c r="AV343" s="132">
        <f t="shared" si="416"/>
        <v>0</v>
      </c>
      <c r="AW343" s="132">
        <f t="shared" si="416"/>
        <v>0</v>
      </c>
      <c r="AX343" s="132">
        <f t="shared" ref="AX343:BG343" si="418">AX344+AX347</f>
        <v>0</v>
      </c>
      <c r="AY343" s="132">
        <f t="shared" si="418"/>
        <v>0</v>
      </c>
      <c r="AZ343" s="132">
        <f t="shared" si="418"/>
        <v>0</v>
      </c>
      <c r="BA343" s="132">
        <f t="shared" si="418"/>
        <v>0</v>
      </c>
      <c r="BB343" s="132">
        <f t="shared" si="418"/>
        <v>2174765841</v>
      </c>
      <c r="BC343" s="132"/>
      <c r="BD343" s="132"/>
      <c r="BE343" s="132">
        <f t="shared" si="418"/>
        <v>130032986</v>
      </c>
      <c r="BF343" s="129">
        <f t="shared" si="413"/>
        <v>8147345040</v>
      </c>
      <c r="BG343" s="138">
        <f t="shared" si="418"/>
        <v>8295328040</v>
      </c>
      <c r="BH343" s="131">
        <f t="shared" si="414"/>
        <v>147983000</v>
      </c>
      <c r="BI343" s="5"/>
      <c r="BJ343" s="5"/>
    </row>
    <row r="344" spans="1:62" s="3" customFormat="1" ht="15.75" thickBot="1" x14ac:dyDescent="0.3">
      <c r="A344" s="8" t="s">
        <v>666</v>
      </c>
      <c r="B344" s="77" t="s">
        <v>159</v>
      </c>
      <c r="C344" s="7"/>
      <c r="D344" s="159"/>
      <c r="E344" s="132">
        <f>E345</f>
        <v>6102612185</v>
      </c>
      <c r="F344" s="132">
        <f t="shared" ref="F344:V345" si="419">F345</f>
        <v>0</v>
      </c>
      <c r="G344" s="132">
        <f t="shared" si="419"/>
        <v>0</v>
      </c>
      <c r="H344" s="132">
        <f t="shared" si="419"/>
        <v>6102612185</v>
      </c>
      <c r="I344" s="132">
        <f t="shared" si="419"/>
        <v>429351102</v>
      </c>
      <c r="J344" s="132">
        <f t="shared" si="419"/>
        <v>0</v>
      </c>
      <c r="K344" s="132">
        <f t="shared" si="419"/>
        <v>0</v>
      </c>
      <c r="L344" s="132">
        <f t="shared" si="419"/>
        <v>6102612185</v>
      </c>
      <c r="M344" s="132">
        <f t="shared" si="419"/>
        <v>533418588</v>
      </c>
      <c r="N344" s="132">
        <f t="shared" si="419"/>
        <v>0</v>
      </c>
      <c r="O344" s="132">
        <f t="shared" si="419"/>
        <v>0</v>
      </c>
      <c r="P344" s="132">
        <f t="shared" si="419"/>
        <v>6102612185</v>
      </c>
      <c r="Q344" s="132">
        <f t="shared" si="419"/>
        <v>533418588</v>
      </c>
      <c r="R344" s="132">
        <f t="shared" si="419"/>
        <v>0</v>
      </c>
      <c r="S344" s="132">
        <f t="shared" si="419"/>
        <v>0</v>
      </c>
      <c r="T344" s="132">
        <f t="shared" si="419"/>
        <v>6102612185</v>
      </c>
      <c r="U344" s="132">
        <f t="shared" si="419"/>
        <v>533418588</v>
      </c>
      <c r="V344" s="132">
        <f t="shared" si="419"/>
        <v>194343382</v>
      </c>
      <c r="W344" s="132">
        <f t="shared" ref="V344:AW345" si="420">W345</f>
        <v>0</v>
      </c>
      <c r="X344" s="132">
        <f t="shared" si="420"/>
        <v>6296955567</v>
      </c>
      <c r="Y344" s="132">
        <f t="shared" si="420"/>
        <v>533418588</v>
      </c>
      <c r="Z344" s="132">
        <f t="shared" si="420"/>
        <v>0</v>
      </c>
      <c r="AA344" s="132">
        <f t="shared" si="420"/>
        <v>0</v>
      </c>
      <c r="AB344" s="132">
        <f t="shared" si="420"/>
        <v>6296955567</v>
      </c>
      <c r="AC344" s="132">
        <f t="shared" si="420"/>
        <v>533418588</v>
      </c>
      <c r="AD344" s="132">
        <f t="shared" si="420"/>
        <v>0</v>
      </c>
      <c r="AE344" s="132">
        <f t="shared" si="420"/>
        <v>0</v>
      </c>
      <c r="AF344" s="132">
        <f t="shared" si="420"/>
        <v>6296955567</v>
      </c>
      <c r="AG344" s="132">
        <f t="shared" si="420"/>
        <v>533418588</v>
      </c>
      <c r="AH344" s="132">
        <f t="shared" si="420"/>
        <v>0</v>
      </c>
      <c r="AI344" s="132">
        <f t="shared" si="420"/>
        <v>0</v>
      </c>
      <c r="AJ344" s="132">
        <f t="shared" si="420"/>
        <v>6296955567</v>
      </c>
      <c r="AK344" s="132">
        <f t="shared" si="420"/>
        <v>507411991</v>
      </c>
      <c r="AL344" s="132">
        <f t="shared" si="420"/>
        <v>0</v>
      </c>
      <c r="AM344" s="132">
        <f t="shared" si="420"/>
        <v>130032986</v>
      </c>
      <c r="AN344" s="132">
        <f t="shared" si="420"/>
        <v>6166922581</v>
      </c>
      <c r="AO344" s="132">
        <f t="shared" si="420"/>
        <v>507411991</v>
      </c>
      <c r="AP344" s="132">
        <f t="shared" si="420"/>
        <v>0</v>
      </c>
      <c r="AQ344" s="132">
        <f t="shared" si="420"/>
        <v>0</v>
      </c>
      <c r="AR344" s="132">
        <f t="shared" si="420"/>
        <v>6166922581</v>
      </c>
      <c r="AS344" s="132">
        <f t="shared" si="420"/>
        <v>507411991</v>
      </c>
      <c r="AT344" s="132">
        <f t="shared" si="420"/>
        <v>0</v>
      </c>
      <c r="AU344" s="132">
        <f t="shared" si="420"/>
        <v>0</v>
      </c>
      <c r="AV344" s="132">
        <f t="shared" si="420"/>
        <v>0</v>
      </c>
      <c r="AW344" s="132">
        <f t="shared" si="420"/>
        <v>0</v>
      </c>
      <c r="AX344" s="132">
        <f t="shared" ref="AX344:BG345" si="421">AX345</f>
        <v>0</v>
      </c>
      <c r="AY344" s="132">
        <f t="shared" si="421"/>
        <v>0</v>
      </c>
      <c r="AZ344" s="132">
        <f t="shared" si="421"/>
        <v>0</v>
      </c>
      <c r="BA344" s="132">
        <f t="shared" si="421"/>
        <v>0</v>
      </c>
      <c r="BB344" s="132">
        <f t="shared" si="421"/>
        <v>194343382</v>
      </c>
      <c r="BC344" s="132"/>
      <c r="BD344" s="132"/>
      <c r="BE344" s="132">
        <f t="shared" si="421"/>
        <v>130032986</v>
      </c>
      <c r="BF344" s="129">
        <f t="shared" si="413"/>
        <v>6166922581</v>
      </c>
      <c r="BG344" s="138">
        <f t="shared" si="421"/>
        <v>6166922581</v>
      </c>
      <c r="BH344" s="131">
        <f t="shared" si="414"/>
        <v>0</v>
      </c>
      <c r="BI344" s="5"/>
      <c r="BJ344" s="5"/>
    </row>
    <row r="345" spans="1:62" s="3" customFormat="1" ht="15.75" thickBot="1" x14ac:dyDescent="0.3">
      <c r="A345" s="8" t="s">
        <v>667</v>
      </c>
      <c r="B345" s="77" t="s">
        <v>668</v>
      </c>
      <c r="C345" s="7"/>
      <c r="D345" s="159"/>
      <c r="E345" s="132">
        <f>E346</f>
        <v>6102612185</v>
      </c>
      <c r="F345" s="132">
        <f t="shared" si="419"/>
        <v>0</v>
      </c>
      <c r="G345" s="132">
        <f t="shared" si="419"/>
        <v>0</v>
      </c>
      <c r="H345" s="132">
        <f t="shared" si="419"/>
        <v>6102612185</v>
      </c>
      <c r="I345" s="132">
        <f t="shared" si="419"/>
        <v>429351102</v>
      </c>
      <c r="J345" s="132">
        <f t="shared" si="419"/>
        <v>0</v>
      </c>
      <c r="K345" s="132">
        <f t="shared" si="419"/>
        <v>0</v>
      </c>
      <c r="L345" s="132">
        <f t="shared" si="419"/>
        <v>6102612185</v>
      </c>
      <c r="M345" s="132">
        <f t="shared" si="419"/>
        <v>533418588</v>
      </c>
      <c r="N345" s="132">
        <f t="shared" si="419"/>
        <v>0</v>
      </c>
      <c r="O345" s="132">
        <f t="shared" si="419"/>
        <v>0</v>
      </c>
      <c r="P345" s="132">
        <f t="shared" si="419"/>
        <v>6102612185</v>
      </c>
      <c r="Q345" s="132">
        <f t="shared" si="419"/>
        <v>533418588</v>
      </c>
      <c r="R345" s="132">
        <f t="shared" si="419"/>
        <v>0</v>
      </c>
      <c r="S345" s="132">
        <f t="shared" si="419"/>
        <v>0</v>
      </c>
      <c r="T345" s="132">
        <f t="shared" si="419"/>
        <v>6102612185</v>
      </c>
      <c r="U345" s="132">
        <f t="shared" si="419"/>
        <v>533418588</v>
      </c>
      <c r="V345" s="132">
        <f t="shared" si="420"/>
        <v>194343382</v>
      </c>
      <c r="W345" s="132">
        <f t="shared" si="420"/>
        <v>0</v>
      </c>
      <c r="X345" s="132">
        <f t="shared" si="420"/>
        <v>6296955567</v>
      </c>
      <c r="Y345" s="132">
        <f t="shared" si="420"/>
        <v>533418588</v>
      </c>
      <c r="Z345" s="132">
        <f t="shared" si="420"/>
        <v>0</v>
      </c>
      <c r="AA345" s="132">
        <f t="shared" si="420"/>
        <v>0</v>
      </c>
      <c r="AB345" s="132">
        <f t="shared" si="420"/>
        <v>6296955567</v>
      </c>
      <c r="AC345" s="132">
        <f t="shared" si="420"/>
        <v>533418588</v>
      </c>
      <c r="AD345" s="132">
        <f t="shared" si="420"/>
        <v>0</v>
      </c>
      <c r="AE345" s="132">
        <f t="shared" si="420"/>
        <v>0</v>
      </c>
      <c r="AF345" s="132">
        <f t="shared" si="420"/>
        <v>6296955567</v>
      </c>
      <c r="AG345" s="132">
        <f t="shared" si="420"/>
        <v>533418588</v>
      </c>
      <c r="AH345" s="132">
        <f t="shared" si="420"/>
        <v>0</v>
      </c>
      <c r="AI345" s="132">
        <f t="shared" si="420"/>
        <v>0</v>
      </c>
      <c r="AJ345" s="132">
        <f t="shared" si="420"/>
        <v>6296955567</v>
      </c>
      <c r="AK345" s="132">
        <f t="shared" si="420"/>
        <v>507411991</v>
      </c>
      <c r="AL345" s="132">
        <f t="shared" si="420"/>
        <v>0</v>
      </c>
      <c r="AM345" s="132">
        <f t="shared" si="420"/>
        <v>130032986</v>
      </c>
      <c r="AN345" s="132">
        <f t="shared" si="420"/>
        <v>6166922581</v>
      </c>
      <c r="AO345" s="132">
        <f t="shared" si="420"/>
        <v>507411991</v>
      </c>
      <c r="AP345" s="132">
        <f t="shared" si="420"/>
        <v>0</v>
      </c>
      <c r="AQ345" s="132">
        <f t="shared" si="420"/>
        <v>0</v>
      </c>
      <c r="AR345" s="132">
        <f t="shared" si="420"/>
        <v>6166922581</v>
      </c>
      <c r="AS345" s="132">
        <f t="shared" si="420"/>
        <v>507411991</v>
      </c>
      <c r="AT345" s="132">
        <f t="shared" si="420"/>
        <v>0</v>
      </c>
      <c r="AU345" s="132">
        <f t="shared" si="420"/>
        <v>0</v>
      </c>
      <c r="AV345" s="132">
        <f t="shared" si="420"/>
        <v>0</v>
      </c>
      <c r="AW345" s="132">
        <f t="shared" si="420"/>
        <v>0</v>
      </c>
      <c r="AX345" s="132">
        <f t="shared" si="421"/>
        <v>0</v>
      </c>
      <c r="AY345" s="132">
        <f t="shared" si="421"/>
        <v>0</v>
      </c>
      <c r="AZ345" s="132">
        <f t="shared" si="421"/>
        <v>0</v>
      </c>
      <c r="BA345" s="132">
        <f t="shared" si="421"/>
        <v>0</v>
      </c>
      <c r="BB345" s="132">
        <f t="shared" si="421"/>
        <v>194343382</v>
      </c>
      <c r="BC345" s="132"/>
      <c r="BD345" s="132"/>
      <c r="BE345" s="132">
        <f t="shared" si="421"/>
        <v>130032986</v>
      </c>
      <c r="BF345" s="129">
        <f t="shared" si="413"/>
        <v>6166922581</v>
      </c>
      <c r="BG345" s="138">
        <f t="shared" si="421"/>
        <v>6166922581</v>
      </c>
      <c r="BH345" s="131">
        <f t="shared" si="414"/>
        <v>0</v>
      </c>
      <c r="BI345" s="5"/>
      <c r="BJ345" s="5"/>
    </row>
    <row r="346" spans="1:62" ht="51.75" thickBot="1" x14ac:dyDescent="0.25">
      <c r="A346" s="18" t="s">
        <v>669</v>
      </c>
      <c r="B346" s="78" t="s">
        <v>670</v>
      </c>
      <c r="C346" s="26">
        <v>50</v>
      </c>
      <c r="D346" s="158" t="s">
        <v>671</v>
      </c>
      <c r="E346" s="133">
        <v>6102612185</v>
      </c>
      <c r="F346" s="134">
        <v>0</v>
      </c>
      <c r="G346" s="135">
        <v>0</v>
      </c>
      <c r="H346" s="135">
        <v>6102612185</v>
      </c>
      <c r="I346" s="135">
        <v>429351102</v>
      </c>
      <c r="J346" s="135">
        <v>0</v>
      </c>
      <c r="K346" s="135">
        <v>0</v>
      </c>
      <c r="L346" s="135">
        <f>H346+J346-K346</f>
        <v>6102612185</v>
      </c>
      <c r="M346" s="135">
        <v>533418588</v>
      </c>
      <c r="N346" s="135">
        <v>0</v>
      </c>
      <c r="O346" s="135">
        <v>0</v>
      </c>
      <c r="P346" s="135">
        <v>6102612185</v>
      </c>
      <c r="Q346" s="135">
        <v>533418588</v>
      </c>
      <c r="R346" s="136">
        <v>0</v>
      </c>
      <c r="S346" s="136">
        <v>0</v>
      </c>
      <c r="T346" s="135">
        <f>P346+R346-S346</f>
        <v>6102612185</v>
      </c>
      <c r="U346" s="136">
        <v>533418588</v>
      </c>
      <c r="V346" s="136">
        <v>194343382</v>
      </c>
      <c r="W346" s="136">
        <v>0</v>
      </c>
      <c r="X346" s="135">
        <f>T346+V346-W346</f>
        <v>6296955567</v>
      </c>
      <c r="Y346" s="135">
        <v>533418588</v>
      </c>
      <c r="Z346" s="135">
        <v>0</v>
      </c>
      <c r="AA346" s="135">
        <v>0</v>
      </c>
      <c r="AB346" s="135">
        <f>X346+Z346-AA346</f>
        <v>6296955567</v>
      </c>
      <c r="AC346" s="135">
        <v>533418588</v>
      </c>
      <c r="AD346" s="135">
        <v>0</v>
      </c>
      <c r="AE346" s="135">
        <v>0</v>
      </c>
      <c r="AF346" s="135">
        <f>AB346+AD346-AE346</f>
        <v>6296955567</v>
      </c>
      <c r="AG346" s="135">
        <v>533418588</v>
      </c>
      <c r="AH346" s="135">
        <v>0</v>
      </c>
      <c r="AI346" s="135">
        <v>0</v>
      </c>
      <c r="AJ346" s="135">
        <f>AF346+AH346-AI346</f>
        <v>6296955567</v>
      </c>
      <c r="AK346" s="135">
        <v>507411991</v>
      </c>
      <c r="AL346" s="135">
        <v>0</v>
      </c>
      <c r="AM346" s="135">
        <v>130032986</v>
      </c>
      <c r="AN346" s="135">
        <f>AJ346+AL346-AM346</f>
        <v>6166922581</v>
      </c>
      <c r="AO346" s="135">
        <v>507411991</v>
      </c>
      <c r="AP346" s="136">
        <v>0</v>
      </c>
      <c r="AQ346" s="136">
        <v>0</v>
      </c>
      <c r="AR346" s="135">
        <f>AN346+AP346-AQ346</f>
        <v>6166922581</v>
      </c>
      <c r="AS346" s="135">
        <v>507411991</v>
      </c>
      <c r="AT346" s="135"/>
      <c r="AU346" s="135"/>
      <c r="AV346" s="135"/>
      <c r="AW346" s="135"/>
      <c r="AX346" s="135"/>
      <c r="AY346" s="135"/>
      <c r="AZ346" s="135"/>
      <c r="BA346" s="135"/>
      <c r="BB346" s="135">
        <f>F346+J346+N346+R346+V346+Z346+AD346+AH346+AL346+AP346</f>
        <v>194343382</v>
      </c>
      <c r="BC346" s="135"/>
      <c r="BD346" s="135"/>
      <c r="BE346" s="135">
        <f>G346+K346+O346+S346+W346+AA346+AE346+AI346+AM346+AQ346</f>
        <v>130032986</v>
      </c>
      <c r="BF346" s="135">
        <f>E346+BB346-BE346</f>
        <v>6166922581</v>
      </c>
      <c r="BG346" s="137">
        <v>6166922581</v>
      </c>
      <c r="BH346" s="131">
        <f t="shared" si="414"/>
        <v>0</v>
      </c>
    </row>
    <row r="347" spans="1:62" s="3" customFormat="1" ht="26.25" thickBot="1" x14ac:dyDescent="0.3">
      <c r="A347" s="8" t="s">
        <v>672</v>
      </c>
      <c r="B347" s="77" t="s">
        <v>188</v>
      </c>
      <c r="C347" s="7"/>
      <c r="D347" s="159"/>
      <c r="E347" s="132">
        <f>SUM(E348:E352)</f>
        <v>0</v>
      </c>
      <c r="F347" s="132">
        <f t="shared" ref="F347:BG347" si="422">SUM(F348:F352)</f>
        <v>1162266567</v>
      </c>
      <c r="G347" s="132">
        <f t="shared" si="422"/>
        <v>0</v>
      </c>
      <c r="H347" s="132">
        <f t="shared" si="422"/>
        <v>1162266567</v>
      </c>
      <c r="I347" s="132">
        <f t="shared" si="422"/>
        <v>0</v>
      </c>
      <c r="J347" s="132">
        <f t="shared" si="422"/>
        <v>0</v>
      </c>
      <c r="K347" s="132">
        <f t="shared" si="422"/>
        <v>0</v>
      </c>
      <c r="L347" s="132">
        <f t="shared" si="422"/>
        <v>1162266567</v>
      </c>
      <c r="M347" s="132">
        <f t="shared" si="422"/>
        <v>0</v>
      </c>
      <c r="N347" s="132">
        <f t="shared" si="422"/>
        <v>0</v>
      </c>
      <c r="O347" s="132">
        <f t="shared" si="422"/>
        <v>0</v>
      </c>
      <c r="P347" s="132">
        <f t="shared" si="422"/>
        <v>1162266567</v>
      </c>
      <c r="Q347" s="132">
        <f t="shared" si="422"/>
        <v>0</v>
      </c>
      <c r="R347" s="132">
        <f t="shared" si="422"/>
        <v>0</v>
      </c>
      <c r="S347" s="132">
        <f t="shared" si="422"/>
        <v>0</v>
      </c>
      <c r="T347" s="132">
        <f t="shared" si="422"/>
        <v>1162266567</v>
      </c>
      <c r="U347" s="132">
        <f t="shared" si="422"/>
        <v>428429900</v>
      </c>
      <c r="V347" s="132">
        <f t="shared" si="422"/>
        <v>575546792</v>
      </c>
      <c r="W347" s="132">
        <f t="shared" si="422"/>
        <v>0</v>
      </c>
      <c r="X347" s="132">
        <f t="shared" si="422"/>
        <v>1737813359</v>
      </c>
      <c r="Y347" s="132">
        <f t="shared" si="422"/>
        <v>733836667</v>
      </c>
      <c r="Z347" s="132">
        <f t="shared" si="422"/>
        <v>0</v>
      </c>
      <c r="AA347" s="132">
        <f t="shared" si="422"/>
        <v>0</v>
      </c>
      <c r="AB347" s="132">
        <f t="shared" si="422"/>
        <v>1737813359</v>
      </c>
      <c r="AC347" s="132">
        <f t="shared" si="422"/>
        <v>267794712</v>
      </c>
      <c r="AD347" s="132">
        <f t="shared" si="422"/>
        <v>0</v>
      </c>
      <c r="AE347" s="132">
        <f t="shared" si="422"/>
        <v>0</v>
      </c>
      <c r="AF347" s="132">
        <f t="shared" si="422"/>
        <v>1737813359</v>
      </c>
      <c r="AG347" s="132">
        <f t="shared" si="422"/>
        <v>140000000</v>
      </c>
      <c r="AH347" s="132">
        <f t="shared" si="422"/>
        <v>82609100</v>
      </c>
      <c r="AI347" s="132">
        <f t="shared" si="422"/>
        <v>0</v>
      </c>
      <c r="AJ347" s="132">
        <f t="shared" si="422"/>
        <v>1820422459</v>
      </c>
      <c r="AK347" s="132">
        <f t="shared" si="422"/>
        <v>54474657</v>
      </c>
      <c r="AL347" s="132">
        <f t="shared" si="422"/>
        <v>0</v>
      </c>
      <c r="AM347" s="132">
        <f t="shared" si="422"/>
        <v>0</v>
      </c>
      <c r="AN347" s="132">
        <f t="shared" si="422"/>
        <v>1820422459</v>
      </c>
      <c r="AO347" s="132">
        <f t="shared" si="422"/>
        <v>160000000</v>
      </c>
      <c r="AP347" s="132">
        <f t="shared" si="422"/>
        <v>160000000</v>
      </c>
      <c r="AQ347" s="132">
        <f t="shared" si="422"/>
        <v>0</v>
      </c>
      <c r="AR347" s="132">
        <f t="shared" si="422"/>
        <v>1980422459</v>
      </c>
      <c r="AS347" s="132">
        <f t="shared" si="422"/>
        <v>51074082</v>
      </c>
      <c r="AT347" s="132">
        <f t="shared" si="422"/>
        <v>0</v>
      </c>
      <c r="AU347" s="132">
        <f t="shared" si="422"/>
        <v>0</v>
      </c>
      <c r="AV347" s="132">
        <f t="shared" si="422"/>
        <v>0</v>
      </c>
      <c r="AW347" s="132">
        <f t="shared" si="422"/>
        <v>0</v>
      </c>
      <c r="AX347" s="132">
        <f t="shared" si="422"/>
        <v>0</v>
      </c>
      <c r="AY347" s="132">
        <f t="shared" si="422"/>
        <v>0</v>
      </c>
      <c r="AZ347" s="132">
        <f t="shared" si="422"/>
        <v>0</v>
      </c>
      <c r="BA347" s="132">
        <f t="shared" si="422"/>
        <v>0</v>
      </c>
      <c r="BB347" s="132">
        <f t="shared" si="422"/>
        <v>1980422459</v>
      </c>
      <c r="BC347" s="132"/>
      <c r="BD347" s="132"/>
      <c r="BE347" s="132">
        <f t="shared" si="422"/>
        <v>0</v>
      </c>
      <c r="BF347" s="129">
        <f t="shared" si="413"/>
        <v>1980422459</v>
      </c>
      <c r="BG347" s="138">
        <f t="shared" si="422"/>
        <v>2128405459</v>
      </c>
      <c r="BH347" s="131">
        <f t="shared" si="414"/>
        <v>147983000</v>
      </c>
      <c r="BI347" s="5"/>
      <c r="BJ347" s="5"/>
    </row>
    <row r="348" spans="1:62" ht="39" thickBot="1" x14ac:dyDescent="0.25">
      <c r="A348" s="18" t="s">
        <v>673</v>
      </c>
      <c r="B348" s="78" t="s">
        <v>674</v>
      </c>
      <c r="C348" s="26">
        <v>56</v>
      </c>
      <c r="D348" s="158" t="s">
        <v>675</v>
      </c>
      <c r="E348" s="133">
        <v>0</v>
      </c>
      <c r="F348" s="134">
        <v>348500000</v>
      </c>
      <c r="G348" s="135">
        <v>0</v>
      </c>
      <c r="H348" s="135">
        <v>348500000</v>
      </c>
      <c r="I348" s="135">
        <v>0</v>
      </c>
      <c r="J348" s="135">
        <v>0</v>
      </c>
      <c r="K348" s="135">
        <v>0</v>
      </c>
      <c r="L348" s="135">
        <f>H348+J348-K348</f>
        <v>348500000</v>
      </c>
      <c r="M348" s="135">
        <v>0</v>
      </c>
      <c r="N348" s="135">
        <v>0</v>
      </c>
      <c r="O348" s="135">
        <v>0</v>
      </c>
      <c r="P348" s="135">
        <v>348500000</v>
      </c>
      <c r="Q348" s="135">
        <v>0</v>
      </c>
      <c r="R348" s="136">
        <v>0</v>
      </c>
      <c r="S348" s="136">
        <v>0</v>
      </c>
      <c r="T348" s="135">
        <f>P348+R348-S348</f>
        <v>348500000</v>
      </c>
      <c r="U348" s="136">
        <v>348500000</v>
      </c>
      <c r="V348" s="136">
        <v>0</v>
      </c>
      <c r="W348" s="136">
        <v>0</v>
      </c>
      <c r="X348" s="135">
        <f>T348+V348-W348</f>
        <v>348500000</v>
      </c>
      <c r="Y348" s="135">
        <v>0</v>
      </c>
      <c r="Z348" s="135">
        <v>0</v>
      </c>
      <c r="AA348" s="135">
        <v>0</v>
      </c>
      <c r="AB348" s="135">
        <f>X348+Z348-AA348</f>
        <v>348500000</v>
      </c>
      <c r="AC348" s="135">
        <v>0</v>
      </c>
      <c r="AD348" s="135">
        <v>0</v>
      </c>
      <c r="AE348" s="135">
        <v>0</v>
      </c>
      <c r="AF348" s="135">
        <f>AB348+AD348-AE348</f>
        <v>348500000</v>
      </c>
      <c r="AG348" s="135">
        <v>0</v>
      </c>
      <c r="AH348" s="135">
        <v>0</v>
      </c>
      <c r="AI348" s="135">
        <v>0</v>
      </c>
      <c r="AJ348" s="135">
        <f>AF348+AH348-AI348</f>
        <v>348500000</v>
      </c>
      <c r="AK348" s="135">
        <v>0</v>
      </c>
      <c r="AL348" s="135">
        <v>0</v>
      </c>
      <c r="AM348" s="135">
        <v>0</v>
      </c>
      <c r="AN348" s="135">
        <f>AJ348+AL348-AM348</f>
        <v>348500000</v>
      </c>
      <c r="AO348" s="135">
        <v>0</v>
      </c>
      <c r="AP348" s="136">
        <v>0</v>
      </c>
      <c r="AQ348" s="136">
        <v>0</v>
      </c>
      <c r="AR348" s="135">
        <f>AN348+AP348-AQ348</f>
        <v>348500000</v>
      </c>
      <c r="AS348" s="135">
        <v>0</v>
      </c>
      <c r="AT348" s="135"/>
      <c r="AU348" s="135"/>
      <c r="AV348" s="135"/>
      <c r="AW348" s="135"/>
      <c r="AX348" s="135"/>
      <c r="AY348" s="135"/>
      <c r="AZ348" s="135"/>
      <c r="BA348" s="135"/>
      <c r="BB348" s="135">
        <f>F348+J348+N348+R348+V348+Z348+AD348+AH348+AL348+AP348</f>
        <v>348500000</v>
      </c>
      <c r="BC348" s="135"/>
      <c r="BD348" s="135"/>
      <c r="BE348" s="135">
        <f>G348+K348+O348+S348+W348+AA348+AE348+AI348+AM348+AQ348</f>
        <v>0</v>
      </c>
      <c r="BF348" s="135">
        <f>E348+BB348-BE348</f>
        <v>348500000</v>
      </c>
      <c r="BG348" s="137">
        <f>I348+M348+Q348+U348+Y348+AC348+AG348+AK348+AO348+AS348</f>
        <v>348500000</v>
      </c>
      <c r="BH348" s="131">
        <f t="shared" si="414"/>
        <v>0</v>
      </c>
    </row>
    <row r="349" spans="1:62" ht="39" thickBot="1" x14ac:dyDescent="0.25">
      <c r="A349" s="18" t="s">
        <v>676</v>
      </c>
      <c r="B349" s="78" t="s">
        <v>677</v>
      </c>
      <c r="C349" s="26">
        <v>248</v>
      </c>
      <c r="D349" s="158" t="s">
        <v>678</v>
      </c>
      <c r="E349" s="133">
        <v>0</v>
      </c>
      <c r="F349" s="134">
        <v>79929900</v>
      </c>
      <c r="G349" s="135">
        <v>0</v>
      </c>
      <c r="H349" s="135">
        <v>79929900</v>
      </c>
      <c r="I349" s="135">
        <v>0</v>
      </c>
      <c r="J349" s="135">
        <v>0</v>
      </c>
      <c r="K349" s="135">
        <v>0</v>
      </c>
      <c r="L349" s="135">
        <f>H349+J349-K349</f>
        <v>79929900</v>
      </c>
      <c r="M349" s="135">
        <v>0</v>
      </c>
      <c r="N349" s="135">
        <v>0</v>
      </c>
      <c r="O349" s="135">
        <v>0</v>
      </c>
      <c r="P349" s="135">
        <v>79929900</v>
      </c>
      <c r="Q349" s="135">
        <v>0</v>
      </c>
      <c r="R349" s="136">
        <v>0</v>
      </c>
      <c r="S349" s="136">
        <v>0</v>
      </c>
      <c r="T349" s="135">
        <f>P349+R349-S349</f>
        <v>79929900</v>
      </c>
      <c r="U349" s="136">
        <v>79929900</v>
      </c>
      <c r="V349" s="136">
        <v>575546792</v>
      </c>
      <c r="W349" s="136">
        <v>0</v>
      </c>
      <c r="X349" s="135">
        <f>T349+V349-W349</f>
        <v>655476692</v>
      </c>
      <c r="Y349" s="135">
        <v>0</v>
      </c>
      <c r="Z349" s="135">
        <v>0</v>
      </c>
      <c r="AA349" s="135">
        <v>0</v>
      </c>
      <c r="AB349" s="135">
        <f>X349+Z349-AA349</f>
        <v>655476692</v>
      </c>
      <c r="AC349" s="135">
        <v>267794712</v>
      </c>
      <c r="AD349" s="135">
        <v>0</v>
      </c>
      <c r="AE349" s="135">
        <v>0</v>
      </c>
      <c r="AF349" s="135">
        <f>AB349+AD349-AE349</f>
        <v>655476692</v>
      </c>
      <c r="AG349" s="135">
        <v>140000000</v>
      </c>
      <c r="AH349" s="135">
        <v>82609100</v>
      </c>
      <c r="AI349" s="135">
        <v>0</v>
      </c>
      <c r="AJ349" s="135">
        <f>AF349+AH349-AI349</f>
        <v>738085792</v>
      </c>
      <c r="AK349" s="135">
        <v>54474657</v>
      </c>
      <c r="AL349" s="135">
        <v>0</v>
      </c>
      <c r="AM349" s="135">
        <v>0</v>
      </c>
      <c r="AN349" s="135">
        <f>AJ349+AL349-AM349</f>
        <v>738085792</v>
      </c>
      <c r="AO349" s="135">
        <v>0</v>
      </c>
      <c r="AP349" s="136">
        <v>0</v>
      </c>
      <c r="AQ349" s="136">
        <v>0</v>
      </c>
      <c r="AR349" s="135">
        <f>AN349+AP349-AQ349</f>
        <v>738085792</v>
      </c>
      <c r="AS349" s="135">
        <v>51074082</v>
      </c>
      <c r="AT349" s="135"/>
      <c r="AU349" s="135"/>
      <c r="AV349" s="135"/>
      <c r="AW349" s="135"/>
      <c r="AX349" s="135"/>
      <c r="AY349" s="135"/>
      <c r="AZ349" s="135"/>
      <c r="BA349" s="135"/>
      <c r="BB349" s="135">
        <f>F349+J349+N349+R349+V349+Z349+AD349+AH349+AL349+AP349</f>
        <v>738085792</v>
      </c>
      <c r="BC349" s="135"/>
      <c r="BD349" s="135"/>
      <c r="BE349" s="135">
        <f>G349+K349+O349+S349+W349+AA349+AE349+AI349+AM349+AQ349</f>
        <v>0</v>
      </c>
      <c r="BF349" s="135">
        <f>E349+BB349-BE349</f>
        <v>738085792</v>
      </c>
      <c r="BG349" s="137">
        <v>886068792</v>
      </c>
      <c r="BH349" s="131">
        <f t="shared" si="414"/>
        <v>147983000</v>
      </c>
    </row>
    <row r="350" spans="1:62" ht="51.75" thickBot="1" x14ac:dyDescent="0.25">
      <c r="A350" s="18" t="s">
        <v>679</v>
      </c>
      <c r="B350" s="78" t="s">
        <v>680</v>
      </c>
      <c r="C350" s="26">
        <v>56</v>
      </c>
      <c r="D350" s="158" t="s">
        <v>675</v>
      </c>
      <c r="E350" s="133">
        <v>0</v>
      </c>
      <c r="F350" s="134">
        <v>47170000</v>
      </c>
      <c r="G350" s="135">
        <v>0</v>
      </c>
      <c r="H350" s="135">
        <v>47170000</v>
      </c>
      <c r="I350" s="135">
        <v>0</v>
      </c>
      <c r="J350" s="135">
        <v>0</v>
      </c>
      <c r="K350" s="135">
        <v>0</v>
      </c>
      <c r="L350" s="135">
        <f>H350+J350-K350</f>
        <v>47170000</v>
      </c>
      <c r="M350" s="135">
        <v>0</v>
      </c>
      <c r="N350" s="135">
        <v>0</v>
      </c>
      <c r="O350" s="135">
        <v>0</v>
      </c>
      <c r="P350" s="135">
        <v>47170000</v>
      </c>
      <c r="Q350" s="135">
        <v>0</v>
      </c>
      <c r="R350" s="136">
        <v>0</v>
      </c>
      <c r="S350" s="136">
        <v>0</v>
      </c>
      <c r="T350" s="135">
        <f>P350+R350-S350</f>
        <v>47170000</v>
      </c>
      <c r="U350" s="136">
        <v>0</v>
      </c>
      <c r="V350" s="136">
        <v>0</v>
      </c>
      <c r="W350" s="136">
        <v>0</v>
      </c>
      <c r="X350" s="135">
        <f>T350+V350-W350</f>
        <v>47170000</v>
      </c>
      <c r="Y350" s="135">
        <v>47170000</v>
      </c>
      <c r="Z350" s="135">
        <v>0</v>
      </c>
      <c r="AA350" s="135">
        <v>0</v>
      </c>
      <c r="AB350" s="135">
        <f>X350+Z350-AA350</f>
        <v>47170000</v>
      </c>
      <c r="AC350" s="135">
        <v>0</v>
      </c>
      <c r="AD350" s="135">
        <v>0</v>
      </c>
      <c r="AE350" s="135">
        <v>0</v>
      </c>
      <c r="AF350" s="135">
        <f>AB350+AD350-AE350</f>
        <v>47170000</v>
      </c>
      <c r="AG350" s="135">
        <v>0</v>
      </c>
      <c r="AH350" s="135">
        <v>0</v>
      </c>
      <c r="AI350" s="135">
        <v>0</v>
      </c>
      <c r="AJ350" s="135">
        <f>AF350+AH350-AI350</f>
        <v>47170000</v>
      </c>
      <c r="AK350" s="135">
        <v>0</v>
      </c>
      <c r="AL350" s="135">
        <v>0</v>
      </c>
      <c r="AM350" s="135">
        <v>0</v>
      </c>
      <c r="AN350" s="135">
        <f>AJ350+AL350-AM350</f>
        <v>47170000</v>
      </c>
      <c r="AO350" s="135">
        <v>0</v>
      </c>
      <c r="AP350" s="136">
        <v>0</v>
      </c>
      <c r="AQ350" s="136">
        <v>0</v>
      </c>
      <c r="AR350" s="135">
        <f>AN350+AP350-AQ350</f>
        <v>47170000</v>
      </c>
      <c r="AS350" s="135">
        <v>0</v>
      </c>
      <c r="AT350" s="135"/>
      <c r="AU350" s="135"/>
      <c r="AV350" s="135"/>
      <c r="AW350" s="135"/>
      <c r="AX350" s="135"/>
      <c r="AY350" s="135"/>
      <c r="AZ350" s="135"/>
      <c r="BA350" s="135"/>
      <c r="BB350" s="135">
        <f>F350+J350+N350+R350+V350+Z350+AD350+AH350+AL350+AP350</f>
        <v>47170000</v>
      </c>
      <c r="BC350" s="135"/>
      <c r="BD350" s="135"/>
      <c r="BE350" s="135">
        <f>G350+K350+O350+S350+W350+AA350+AE350+AI350+AM350+AQ350</f>
        <v>0</v>
      </c>
      <c r="BF350" s="135">
        <f>E350+BB350-BE350</f>
        <v>47170000</v>
      </c>
      <c r="BG350" s="137">
        <f>I350+M350+Q350+U350+Y350+AC350+AG350+AK350+AO350+AS350</f>
        <v>47170000</v>
      </c>
      <c r="BH350" s="131">
        <f t="shared" si="414"/>
        <v>0</v>
      </c>
    </row>
    <row r="351" spans="1:62" ht="39" thickBot="1" x14ac:dyDescent="0.25">
      <c r="A351" s="18" t="s">
        <v>681</v>
      </c>
      <c r="B351" s="78" t="s">
        <v>682</v>
      </c>
      <c r="C351" s="26">
        <v>56</v>
      </c>
      <c r="D351" s="158" t="s">
        <v>675</v>
      </c>
      <c r="E351" s="133">
        <v>0</v>
      </c>
      <c r="F351" s="134">
        <v>416666667</v>
      </c>
      <c r="G351" s="135">
        <v>0</v>
      </c>
      <c r="H351" s="135">
        <v>416666667</v>
      </c>
      <c r="I351" s="135">
        <v>0</v>
      </c>
      <c r="J351" s="135">
        <v>0</v>
      </c>
      <c r="K351" s="135">
        <v>0</v>
      </c>
      <c r="L351" s="135">
        <f>H351+J351-K351</f>
        <v>416666667</v>
      </c>
      <c r="M351" s="135">
        <v>0</v>
      </c>
      <c r="N351" s="135">
        <v>0</v>
      </c>
      <c r="O351" s="135">
        <v>0</v>
      </c>
      <c r="P351" s="135">
        <v>416666667</v>
      </c>
      <c r="Q351" s="135">
        <v>0</v>
      </c>
      <c r="R351" s="136">
        <v>0</v>
      </c>
      <c r="S351" s="136">
        <v>0</v>
      </c>
      <c r="T351" s="135">
        <f>P351+R351-S351</f>
        <v>416666667</v>
      </c>
      <c r="U351" s="136">
        <v>0</v>
      </c>
      <c r="V351" s="136">
        <v>0</v>
      </c>
      <c r="W351" s="136">
        <v>0</v>
      </c>
      <c r="X351" s="135">
        <f>T351+V351-W351</f>
        <v>416666667</v>
      </c>
      <c r="Y351" s="135">
        <v>416666667</v>
      </c>
      <c r="Z351" s="135">
        <v>0</v>
      </c>
      <c r="AA351" s="135">
        <v>0</v>
      </c>
      <c r="AB351" s="135">
        <f>X351+Z351-AA351</f>
        <v>416666667</v>
      </c>
      <c r="AC351" s="135">
        <v>0</v>
      </c>
      <c r="AD351" s="135">
        <v>0</v>
      </c>
      <c r="AE351" s="135">
        <v>0</v>
      </c>
      <c r="AF351" s="135">
        <f>AB351+AD351-AE351</f>
        <v>416666667</v>
      </c>
      <c r="AG351" s="135">
        <v>0</v>
      </c>
      <c r="AH351" s="135">
        <v>0</v>
      </c>
      <c r="AI351" s="135">
        <v>0</v>
      </c>
      <c r="AJ351" s="135">
        <f>AF351+AH351-AI351</f>
        <v>416666667</v>
      </c>
      <c r="AK351" s="135">
        <v>0</v>
      </c>
      <c r="AL351" s="135">
        <v>0</v>
      </c>
      <c r="AM351" s="135">
        <v>0</v>
      </c>
      <c r="AN351" s="135">
        <f>AJ351+AL351-AM351</f>
        <v>416666667</v>
      </c>
      <c r="AO351" s="135">
        <v>0</v>
      </c>
      <c r="AP351" s="136">
        <v>0</v>
      </c>
      <c r="AQ351" s="136">
        <v>0</v>
      </c>
      <c r="AR351" s="135">
        <f>AN351+AP351-AQ351</f>
        <v>416666667</v>
      </c>
      <c r="AS351" s="135">
        <v>0</v>
      </c>
      <c r="AT351" s="135"/>
      <c r="AU351" s="135"/>
      <c r="AV351" s="135"/>
      <c r="AW351" s="135"/>
      <c r="AX351" s="135"/>
      <c r="AY351" s="135"/>
      <c r="AZ351" s="135"/>
      <c r="BA351" s="135"/>
      <c r="BB351" s="135">
        <f>F351+J351+N351+R351+V351+Z351+AD351+AH351+AL351+AP351</f>
        <v>416666667</v>
      </c>
      <c r="BC351" s="135"/>
      <c r="BD351" s="135"/>
      <c r="BE351" s="135">
        <f>G351+K351+O351+S351+W351+AA351+AE351+AI351+AM351+AQ351</f>
        <v>0</v>
      </c>
      <c r="BF351" s="135">
        <f>E351+BB351-BE351</f>
        <v>416666667</v>
      </c>
      <c r="BG351" s="137">
        <f>I351+M351+Q351+U351+Y351+AC351+AG351+AK351+AO351+AS351</f>
        <v>416666667</v>
      </c>
      <c r="BH351" s="131">
        <f t="shared" si="414"/>
        <v>0</v>
      </c>
    </row>
    <row r="352" spans="1:62" ht="39" thickBot="1" x14ac:dyDescent="0.25">
      <c r="A352" s="18" t="s">
        <v>683</v>
      </c>
      <c r="B352" s="78" t="s">
        <v>684</v>
      </c>
      <c r="C352" s="26">
        <v>56</v>
      </c>
      <c r="D352" s="158" t="s">
        <v>675</v>
      </c>
      <c r="E352" s="133">
        <v>0</v>
      </c>
      <c r="F352" s="134">
        <v>270000000</v>
      </c>
      <c r="G352" s="135">
        <v>0</v>
      </c>
      <c r="H352" s="135">
        <v>270000000</v>
      </c>
      <c r="I352" s="135">
        <v>0</v>
      </c>
      <c r="J352" s="135">
        <v>0</v>
      </c>
      <c r="K352" s="135">
        <v>0</v>
      </c>
      <c r="L352" s="135">
        <f>H352+J352-K352</f>
        <v>270000000</v>
      </c>
      <c r="M352" s="135">
        <v>0</v>
      </c>
      <c r="N352" s="135">
        <v>0</v>
      </c>
      <c r="O352" s="135">
        <v>0</v>
      </c>
      <c r="P352" s="135">
        <v>270000000</v>
      </c>
      <c r="Q352" s="135">
        <v>0</v>
      </c>
      <c r="R352" s="136">
        <v>0</v>
      </c>
      <c r="S352" s="136">
        <v>0</v>
      </c>
      <c r="T352" s="135">
        <f>P352+R352-S352</f>
        <v>270000000</v>
      </c>
      <c r="U352" s="136">
        <v>0</v>
      </c>
      <c r="V352" s="136">
        <v>0</v>
      </c>
      <c r="W352" s="136">
        <v>0</v>
      </c>
      <c r="X352" s="135">
        <f>T352+V352-W352</f>
        <v>270000000</v>
      </c>
      <c r="Y352" s="135">
        <v>270000000</v>
      </c>
      <c r="Z352" s="135">
        <v>0</v>
      </c>
      <c r="AA352" s="135">
        <v>0</v>
      </c>
      <c r="AB352" s="135">
        <f>X352+Z352-AA352</f>
        <v>270000000</v>
      </c>
      <c r="AC352" s="135">
        <v>0</v>
      </c>
      <c r="AD352" s="135">
        <v>0</v>
      </c>
      <c r="AE352" s="135">
        <v>0</v>
      </c>
      <c r="AF352" s="135">
        <f>AB352+AD352-AE352</f>
        <v>270000000</v>
      </c>
      <c r="AG352" s="135">
        <v>0</v>
      </c>
      <c r="AH352" s="135">
        <v>0</v>
      </c>
      <c r="AI352" s="135">
        <v>0</v>
      </c>
      <c r="AJ352" s="135">
        <f>AF352+AH352-AI352</f>
        <v>270000000</v>
      </c>
      <c r="AK352" s="135">
        <v>0</v>
      </c>
      <c r="AL352" s="135">
        <v>0</v>
      </c>
      <c r="AM352" s="135">
        <v>0</v>
      </c>
      <c r="AN352" s="135">
        <f>AJ352+AL352-AM352</f>
        <v>270000000</v>
      </c>
      <c r="AO352" s="135">
        <v>160000000</v>
      </c>
      <c r="AP352" s="136">
        <v>160000000</v>
      </c>
      <c r="AQ352" s="136">
        <v>0</v>
      </c>
      <c r="AR352" s="135">
        <f>AN352+AP352-AQ352</f>
        <v>430000000</v>
      </c>
      <c r="AS352" s="135">
        <v>0</v>
      </c>
      <c r="AT352" s="135"/>
      <c r="AU352" s="135"/>
      <c r="AV352" s="135"/>
      <c r="AW352" s="135"/>
      <c r="AX352" s="135"/>
      <c r="AY352" s="135"/>
      <c r="AZ352" s="135"/>
      <c r="BA352" s="135"/>
      <c r="BB352" s="135">
        <f>F352+J352+N352+R352+V352+Z352+AD352+AH352+AL352+AP352</f>
        <v>430000000</v>
      </c>
      <c r="BC352" s="135"/>
      <c r="BD352" s="135"/>
      <c r="BE352" s="135">
        <f>G352+K352+O352+S352+W352+AA352+AE352+AI352+AM352+AQ352</f>
        <v>0</v>
      </c>
      <c r="BF352" s="135">
        <f>E352+BB352-BE352</f>
        <v>430000000</v>
      </c>
      <c r="BG352" s="137">
        <f>I352+M352+Q352+U352+Y352+AC352+AG352+AK352+AO352+AS352</f>
        <v>430000000</v>
      </c>
      <c r="BH352" s="131">
        <f t="shared" si="414"/>
        <v>0</v>
      </c>
    </row>
    <row r="353" spans="1:62" s="3" customFormat="1" ht="15.75" thickBot="1" x14ac:dyDescent="0.3">
      <c r="A353" s="8" t="s">
        <v>685</v>
      </c>
      <c r="B353" s="77" t="s">
        <v>580</v>
      </c>
      <c r="C353" s="7"/>
      <c r="D353" s="159"/>
      <c r="E353" s="132">
        <f>E354+E359+E364</f>
        <v>429800300</v>
      </c>
      <c r="F353" s="132">
        <f t="shared" ref="F353:U353" si="423">F354+F359+F364</f>
        <v>0</v>
      </c>
      <c r="G353" s="132">
        <f t="shared" si="423"/>
        <v>0</v>
      </c>
      <c r="H353" s="132">
        <f t="shared" si="423"/>
        <v>429800300</v>
      </c>
      <c r="I353" s="132">
        <f t="shared" si="423"/>
        <v>34799189.100000001</v>
      </c>
      <c r="J353" s="132">
        <f t="shared" si="423"/>
        <v>0</v>
      </c>
      <c r="K353" s="132">
        <f t="shared" si="423"/>
        <v>0</v>
      </c>
      <c r="L353" s="132">
        <f t="shared" si="423"/>
        <v>429800300</v>
      </c>
      <c r="M353" s="132">
        <f t="shared" si="423"/>
        <v>46366691.670000002</v>
      </c>
      <c r="N353" s="132">
        <f t="shared" si="423"/>
        <v>0</v>
      </c>
      <c r="O353" s="132">
        <f t="shared" si="423"/>
        <v>0</v>
      </c>
      <c r="P353" s="132">
        <f t="shared" si="423"/>
        <v>429800300</v>
      </c>
      <c r="Q353" s="132">
        <f t="shared" si="423"/>
        <v>30052540.09</v>
      </c>
      <c r="R353" s="132">
        <f t="shared" si="423"/>
        <v>0</v>
      </c>
      <c r="S353" s="132">
        <f t="shared" si="423"/>
        <v>0</v>
      </c>
      <c r="T353" s="132">
        <f t="shared" si="423"/>
        <v>429800300</v>
      </c>
      <c r="U353" s="132">
        <f t="shared" si="423"/>
        <v>49379008.530000001</v>
      </c>
      <c r="V353" s="132">
        <f t="shared" ref="V353:AW353" si="424">V354+V359+V364</f>
        <v>0</v>
      </c>
      <c r="W353" s="132">
        <f t="shared" si="424"/>
        <v>0</v>
      </c>
      <c r="X353" s="132">
        <f t="shared" si="424"/>
        <v>429800300</v>
      </c>
      <c r="Y353" s="132">
        <f t="shared" si="424"/>
        <v>44835796.909999996</v>
      </c>
      <c r="Z353" s="132">
        <f t="shared" si="424"/>
        <v>0</v>
      </c>
      <c r="AA353" s="132">
        <f t="shared" si="424"/>
        <v>0</v>
      </c>
      <c r="AB353" s="132">
        <f t="shared" si="424"/>
        <v>429800300</v>
      </c>
      <c r="AC353" s="132">
        <f t="shared" si="424"/>
        <v>60112751.310000002</v>
      </c>
      <c r="AD353" s="132">
        <f t="shared" si="424"/>
        <v>0</v>
      </c>
      <c r="AE353" s="132">
        <f t="shared" si="424"/>
        <v>0</v>
      </c>
      <c r="AF353" s="132">
        <f t="shared" si="424"/>
        <v>429800300</v>
      </c>
      <c r="AG353" s="132">
        <f t="shared" si="424"/>
        <v>37451431</v>
      </c>
      <c r="AH353" s="132">
        <f t="shared" si="424"/>
        <v>0</v>
      </c>
      <c r="AI353" s="132">
        <f t="shared" si="424"/>
        <v>0</v>
      </c>
      <c r="AJ353" s="132">
        <f t="shared" si="424"/>
        <v>429800300</v>
      </c>
      <c r="AK353" s="132">
        <f t="shared" ref="AK353:AT353" si="425">AK354+AK359+AK364</f>
        <v>66498587.780000001</v>
      </c>
      <c r="AL353" s="132">
        <f t="shared" si="425"/>
        <v>0</v>
      </c>
      <c r="AM353" s="132">
        <f t="shared" si="425"/>
        <v>0</v>
      </c>
      <c r="AN353" s="132">
        <f t="shared" si="425"/>
        <v>429800300</v>
      </c>
      <c r="AO353" s="132">
        <f t="shared" si="425"/>
        <v>523937907.08999997</v>
      </c>
      <c r="AP353" s="132">
        <f t="shared" si="425"/>
        <v>0</v>
      </c>
      <c r="AQ353" s="132">
        <f t="shared" si="425"/>
        <v>0</v>
      </c>
      <c r="AR353" s="132">
        <f t="shared" si="425"/>
        <v>429800300</v>
      </c>
      <c r="AS353" s="132">
        <f t="shared" si="425"/>
        <v>62173813.780000001</v>
      </c>
      <c r="AT353" s="132">
        <f t="shared" si="425"/>
        <v>0</v>
      </c>
      <c r="AU353" s="132">
        <f t="shared" si="424"/>
        <v>0</v>
      </c>
      <c r="AV353" s="132">
        <f t="shared" si="424"/>
        <v>0</v>
      </c>
      <c r="AW353" s="132">
        <f t="shared" si="424"/>
        <v>0</v>
      </c>
      <c r="AX353" s="132">
        <f t="shared" ref="AX353:BG353" si="426">AX354+AX359+AX364</f>
        <v>0</v>
      </c>
      <c r="AY353" s="132">
        <f t="shared" si="426"/>
        <v>0</v>
      </c>
      <c r="AZ353" s="132">
        <f t="shared" si="426"/>
        <v>0</v>
      </c>
      <c r="BA353" s="132">
        <f t="shared" si="426"/>
        <v>0</v>
      </c>
      <c r="BB353" s="132">
        <f t="shared" si="426"/>
        <v>0</v>
      </c>
      <c r="BC353" s="132"/>
      <c r="BD353" s="132"/>
      <c r="BE353" s="132">
        <f t="shared" si="426"/>
        <v>0</v>
      </c>
      <c r="BF353" s="129">
        <f t="shared" ref="BF353:BF355" si="427">+E353+BB353-BE353</f>
        <v>429800300</v>
      </c>
      <c r="BG353" s="138">
        <f t="shared" si="426"/>
        <v>1291048291.8400002</v>
      </c>
      <c r="BH353" s="131">
        <f t="shared" si="414"/>
        <v>861247991.84000015</v>
      </c>
      <c r="BI353" s="5"/>
      <c r="BJ353" s="5"/>
    </row>
    <row r="354" spans="1:62" s="3" customFormat="1" ht="15.75" thickBot="1" x14ac:dyDescent="0.3">
      <c r="A354" s="8" t="s">
        <v>686</v>
      </c>
      <c r="B354" s="77" t="s">
        <v>112</v>
      </c>
      <c r="C354" s="7"/>
      <c r="D354" s="159"/>
      <c r="E354" s="132">
        <f>E355</f>
        <v>429800300</v>
      </c>
      <c r="F354" s="132">
        <f t="shared" ref="F354:BG354" si="428">F355</f>
        <v>0</v>
      </c>
      <c r="G354" s="132">
        <f t="shared" si="428"/>
        <v>0</v>
      </c>
      <c r="H354" s="132">
        <f t="shared" si="428"/>
        <v>429800300</v>
      </c>
      <c r="I354" s="132">
        <f t="shared" si="428"/>
        <v>34799189.100000001</v>
      </c>
      <c r="J354" s="132">
        <f t="shared" si="428"/>
        <v>0</v>
      </c>
      <c r="K354" s="132">
        <f t="shared" si="428"/>
        <v>0</v>
      </c>
      <c r="L354" s="132">
        <f t="shared" si="428"/>
        <v>429800300</v>
      </c>
      <c r="M354" s="132">
        <f t="shared" si="428"/>
        <v>31233967.670000002</v>
      </c>
      <c r="N354" s="132">
        <f t="shared" si="428"/>
        <v>0</v>
      </c>
      <c r="O354" s="132">
        <f t="shared" si="428"/>
        <v>0</v>
      </c>
      <c r="P354" s="132">
        <f t="shared" si="428"/>
        <v>429800300</v>
      </c>
      <c r="Q354" s="132">
        <f t="shared" si="428"/>
        <v>30931704.09</v>
      </c>
      <c r="R354" s="132">
        <f t="shared" si="428"/>
        <v>0</v>
      </c>
      <c r="S354" s="132">
        <f t="shared" si="428"/>
        <v>0</v>
      </c>
      <c r="T354" s="132">
        <f t="shared" si="428"/>
        <v>429800300</v>
      </c>
      <c r="U354" s="132">
        <f t="shared" si="428"/>
        <v>41147268.530000001</v>
      </c>
      <c r="V354" s="132">
        <f t="shared" si="428"/>
        <v>0</v>
      </c>
      <c r="W354" s="132">
        <f t="shared" si="428"/>
        <v>0</v>
      </c>
      <c r="X354" s="132">
        <f t="shared" si="428"/>
        <v>429800300</v>
      </c>
      <c r="Y354" s="132">
        <f t="shared" si="428"/>
        <v>33056806.91</v>
      </c>
      <c r="Z354" s="132">
        <f t="shared" si="428"/>
        <v>0</v>
      </c>
      <c r="AA354" s="132">
        <f t="shared" si="428"/>
        <v>0</v>
      </c>
      <c r="AB354" s="132">
        <f t="shared" si="428"/>
        <v>429800300</v>
      </c>
      <c r="AC354" s="132">
        <f t="shared" si="428"/>
        <v>41299046.479999997</v>
      </c>
      <c r="AD354" s="132">
        <f t="shared" si="428"/>
        <v>0</v>
      </c>
      <c r="AE354" s="132">
        <f t="shared" si="428"/>
        <v>0</v>
      </c>
      <c r="AF354" s="132">
        <f t="shared" si="428"/>
        <v>429800300</v>
      </c>
      <c r="AG354" s="132">
        <f t="shared" si="428"/>
        <v>37451431</v>
      </c>
      <c r="AH354" s="132">
        <f t="shared" si="428"/>
        <v>0</v>
      </c>
      <c r="AI354" s="132">
        <f t="shared" si="428"/>
        <v>0</v>
      </c>
      <c r="AJ354" s="132">
        <f t="shared" si="428"/>
        <v>429800300</v>
      </c>
      <c r="AK354" s="132">
        <f t="shared" si="428"/>
        <v>41407321.780000001</v>
      </c>
      <c r="AL354" s="132">
        <f t="shared" si="428"/>
        <v>0</v>
      </c>
      <c r="AM354" s="132">
        <f t="shared" si="428"/>
        <v>0</v>
      </c>
      <c r="AN354" s="132">
        <f t="shared" si="428"/>
        <v>429800300</v>
      </c>
      <c r="AO354" s="132">
        <f t="shared" si="428"/>
        <v>41603696.329999998</v>
      </c>
      <c r="AP354" s="132">
        <f t="shared" si="428"/>
        <v>0</v>
      </c>
      <c r="AQ354" s="132">
        <f t="shared" si="428"/>
        <v>0</v>
      </c>
      <c r="AR354" s="132">
        <f t="shared" si="428"/>
        <v>429800300</v>
      </c>
      <c r="AS354" s="132">
        <f t="shared" si="428"/>
        <v>39279576.57</v>
      </c>
      <c r="AT354" s="132">
        <f t="shared" si="428"/>
        <v>0</v>
      </c>
      <c r="AU354" s="132">
        <f t="shared" si="428"/>
        <v>0</v>
      </c>
      <c r="AV354" s="132">
        <f t="shared" si="428"/>
        <v>0</v>
      </c>
      <c r="AW354" s="132">
        <f t="shared" si="428"/>
        <v>0</v>
      </c>
      <c r="AX354" s="132">
        <f t="shared" si="428"/>
        <v>0</v>
      </c>
      <c r="AY354" s="132">
        <f t="shared" si="428"/>
        <v>0</v>
      </c>
      <c r="AZ354" s="132">
        <f t="shared" si="428"/>
        <v>0</v>
      </c>
      <c r="BA354" s="132">
        <f t="shared" si="428"/>
        <v>0</v>
      </c>
      <c r="BB354" s="132">
        <f t="shared" si="428"/>
        <v>0</v>
      </c>
      <c r="BC354" s="132"/>
      <c r="BD354" s="132"/>
      <c r="BE354" s="132">
        <f t="shared" si="428"/>
        <v>0</v>
      </c>
      <c r="BF354" s="129">
        <f t="shared" si="427"/>
        <v>429800300</v>
      </c>
      <c r="BG354" s="138">
        <f t="shared" si="428"/>
        <v>451302448.94999999</v>
      </c>
      <c r="BH354" s="131">
        <f t="shared" si="414"/>
        <v>21502148.949999988</v>
      </c>
      <c r="BI354" s="5"/>
      <c r="BJ354" s="5"/>
    </row>
    <row r="355" spans="1:62" s="3" customFormat="1" ht="26.25" thickBot="1" x14ac:dyDescent="0.3">
      <c r="A355" s="8" t="s">
        <v>687</v>
      </c>
      <c r="B355" s="77" t="s">
        <v>598</v>
      </c>
      <c r="C355" s="7"/>
      <c r="D355" s="159"/>
      <c r="E355" s="132">
        <f>SUM(E356:E358)</f>
        <v>429800300</v>
      </c>
      <c r="F355" s="132">
        <f t="shared" ref="F355:U355" si="429">SUM(F356:F358)</f>
        <v>0</v>
      </c>
      <c r="G355" s="132">
        <f t="shared" si="429"/>
        <v>0</v>
      </c>
      <c r="H355" s="132">
        <f t="shared" si="429"/>
        <v>429800300</v>
      </c>
      <c r="I355" s="132">
        <f t="shared" si="429"/>
        <v>34799189.100000001</v>
      </c>
      <c r="J355" s="132">
        <f t="shared" si="429"/>
        <v>0</v>
      </c>
      <c r="K355" s="132">
        <f t="shared" si="429"/>
        <v>0</v>
      </c>
      <c r="L355" s="132">
        <f t="shared" si="429"/>
        <v>429800300</v>
      </c>
      <c r="M355" s="132">
        <f t="shared" si="429"/>
        <v>31233967.670000002</v>
      </c>
      <c r="N355" s="132">
        <f t="shared" si="429"/>
        <v>0</v>
      </c>
      <c r="O355" s="132">
        <f t="shared" si="429"/>
        <v>0</v>
      </c>
      <c r="P355" s="132">
        <f t="shared" si="429"/>
        <v>429800300</v>
      </c>
      <c r="Q355" s="132">
        <f t="shared" si="429"/>
        <v>30931704.09</v>
      </c>
      <c r="R355" s="132">
        <f t="shared" si="429"/>
        <v>0</v>
      </c>
      <c r="S355" s="132">
        <f t="shared" si="429"/>
        <v>0</v>
      </c>
      <c r="T355" s="132">
        <f t="shared" si="429"/>
        <v>429800300</v>
      </c>
      <c r="U355" s="132">
        <f t="shared" si="429"/>
        <v>41147268.530000001</v>
      </c>
      <c r="V355" s="132">
        <f t="shared" ref="V355:AW355" si="430">SUM(V356:V358)</f>
        <v>0</v>
      </c>
      <c r="W355" s="132">
        <f t="shared" si="430"/>
        <v>0</v>
      </c>
      <c r="X355" s="132">
        <f t="shared" si="430"/>
        <v>429800300</v>
      </c>
      <c r="Y355" s="132">
        <f t="shared" si="430"/>
        <v>33056806.91</v>
      </c>
      <c r="Z355" s="132">
        <f t="shared" si="430"/>
        <v>0</v>
      </c>
      <c r="AA355" s="132">
        <f t="shared" si="430"/>
        <v>0</v>
      </c>
      <c r="AB355" s="132">
        <f t="shared" si="430"/>
        <v>429800300</v>
      </c>
      <c r="AC355" s="132">
        <f t="shared" si="430"/>
        <v>41299046.479999997</v>
      </c>
      <c r="AD355" s="132">
        <f t="shared" si="430"/>
        <v>0</v>
      </c>
      <c r="AE355" s="132">
        <f t="shared" si="430"/>
        <v>0</v>
      </c>
      <c r="AF355" s="132">
        <f t="shared" si="430"/>
        <v>429800300</v>
      </c>
      <c r="AG355" s="132">
        <f t="shared" si="430"/>
        <v>37451431</v>
      </c>
      <c r="AH355" s="132">
        <f t="shared" si="430"/>
        <v>0</v>
      </c>
      <c r="AI355" s="132">
        <f t="shared" si="430"/>
        <v>0</v>
      </c>
      <c r="AJ355" s="132">
        <f t="shared" si="430"/>
        <v>429800300</v>
      </c>
      <c r="AK355" s="132">
        <f t="shared" ref="AK355:AT355" si="431">SUM(AK356:AK358)</f>
        <v>41407321.780000001</v>
      </c>
      <c r="AL355" s="132">
        <f t="shared" si="431"/>
        <v>0</v>
      </c>
      <c r="AM355" s="132">
        <f t="shared" si="431"/>
        <v>0</v>
      </c>
      <c r="AN355" s="132">
        <f t="shared" si="431"/>
        <v>429800300</v>
      </c>
      <c r="AO355" s="132">
        <f t="shared" si="431"/>
        <v>41603696.329999998</v>
      </c>
      <c r="AP355" s="132">
        <f t="shared" si="431"/>
        <v>0</v>
      </c>
      <c r="AQ355" s="132">
        <f t="shared" si="431"/>
        <v>0</v>
      </c>
      <c r="AR355" s="132">
        <f t="shared" si="431"/>
        <v>429800300</v>
      </c>
      <c r="AS355" s="132">
        <f t="shared" si="431"/>
        <v>39279576.57</v>
      </c>
      <c r="AT355" s="132">
        <f t="shared" si="431"/>
        <v>0</v>
      </c>
      <c r="AU355" s="132">
        <f t="shared" si="430"/>
        <v>0</v>
      </c>
      <c r="AV355" s="132">
        <f t="shared" si="430"/>
        <v>0</v>
      </c>
      <c r="AW355" s="132">
        <f t="shared" si="430"/>
        <v>0</v>
      </c>
      <c r="AX355" s="132">
        <f t="shared" ref="AX355:BG355" si="432">SUM(AX356:AX358)</f>
        <v>0</v>
      </c>
      <c r="AY355" s="132">
        <f t="shared" si="432"/>
        <v>0</v>
      </c>
      <c r="AZ355" s="132">
        <f t="shared" si="432"/>
        <v>0</v>
      </c>
      <c r="BA355" s="132">
        <f t="shared" si="432"/>
        <v>0</v>
      </c>
      <c r="BB355" s="132">
        <f t="shared" si="432"/>
        <v>0</v>
      </c>
      <c r="BC355" s="132"/>
      <c r="BD355" s="132"/>
      <c r="BE355" s="132">
        <f t="shared" si="432"/>
        <v>0</v>
      </c>
      <c r="BF355" s="129">
        <f t="shared" si="427"/>
        <v>429800300</v>
      </c>
      <c r="BG355" s="138">
        <f t="shared" si="432"/>
        <v>451302448.94999999</v>
      </c>
      <c r="BH355" s="131">
        <f t="shared" si="414"/>
        <v>21502148.949999988</v>
      </c>
      <c r="BI355" s="5"/>
      <c r="BJ355" s="5"/>
    </row>
    <row r="356" spans="1:62" ht="15" thickBot="1" x14ac:dyDescent="0.25">
      <c r="A356" s="18" t="s">
        <v>688</v>
      </c>
      <c r="B356" s="78" t="s">
        <v>600</v>
      </c>
      <c r="C356" s="26">
        <v>52</v>
      </c>
      <c r="D356" s="158" t="s">
        <v>506</v>
      </c>
      <c r="E356" s="133">
        <v>0</v>
      </c>
      <c r="F356" s="134">
        <v>0</v>
      </c>
      <c r="G356" s="135">
        <v>0</v>
      </c>
      <c r="H356" s="135">
        <v>0</v>
      </c>
      <c r="I356" s="135">
        <v>0</v>
      </c>
      <c r="J356" s="135">
        <v>0</v>
      </c>
      <c r="K356" s="135">
        <v>0</v>
      </c>
      <c r="L356" s="135">
        <f>H356+J356-K356</f>
        <v>0</v>
      </c>
      <c r="M356" s="135">
        <v>0</v>
      </c>
      <c r="N356" s="135">
        <v>0</v>
      </c>
      <c r="O356" s="135">
        <v>0</v>
      </c>
      <c r="P356" s="135">
        <v>0</v>
      </c>
      <c r="Q356" s="135">
        <v>0</v>
      </c>
      <c r="R356" s="136">
        <v>0</v>
      </c>
      <c r="S356" s="136">
        <v>0</v>
      </c>
      <c r="T356" s="135">
        <f>P356+R356-S356</f>
        <v>0</v>
      </c>
      <c r="U356" s="136">
        <v>0</v>
      </c>
      <c r="V356" s="136">
        <v>0</v>
      </c>
      <c r="W356" s="136">
        <v>0</v>
      </c>
      <c r="X356" s="135">
        <f>T356+V356-W356</f>
        <v>0</v>
      </c>
      <c r="Y356" s="135">
        <v>0</v>
      </c>
      <c r="Z356" s="135">
        <v>0</v>
      </c>
      <c r="AA356" s="135">
        <v>0</v>
      </c>
      <c r="AB356" s="135">
        <f>X356+Z356-AA356</f>
        <v>0</v>
      </c>
      <c r="AC356" s="135">
        <v>0</v>
      </c>
      <c r="AD356" s="135">
        <v>0</v>
      </c>
      <c r="AE356" s="135">
        <v>0</v>
      </c>
      <c r="AF356" s="135">
        <f>AB356+AD356-AE356</f>
        <v>0</v>
      </c>
      <c r="AG356" s="135">
        <v>0</v>
      </c>
      <c r="AH356" s="135">
        <v>0</v>
      </c>
      <c r="AI356" s="135">
        <v>0</v>
      </c>
      <c r="AJ356" s="135">
        <f>AF356+AH356-AI356</f>
        <v>0</v>
      </c>
      <c r="AK356" s="135">
        <v>0</v>
      </c>
      <c r="AL356" s="135">
        <v>0</v>
      </c>
      <c r="AM356" s="135">
        <v>0</v>
      </c>
      <c r="AN356" s="135">
        <f>AJ356+AL356-AM356</f>
        <v>0</v>
      </c>
      <c r="AO356" s="135">
        <v>0</v>
      </c>
      <c r="AP356" s="136">
        <v>0</v>
      </c>
      <c r="AQ356" s="136">
        <v>0</v>
      </c>
      <c r="AR356" s="135">
        <f>AN356+AP356-AQ356</f>
        <v>0</v>
      </c>
      <c r="AS356" s="135">
        <v>0</v>
      </c>
      <c r="AT356" s="135"/>
      <c r="AU356" s="135"/>
      <c r="AV356" s="135"/>
      <c r="AW356" s="135"/>
      <c r="AX356" s="135"/>
      <c r="AY356" s="135"/>
      <c r="AZ356" s="135"/>
      <c r="BA356" s="135"/>
      <c r="BB356" s="135">
        <f>F356+J356+N356+R356+V356+Z356+AD356+AH356+AL356+AP356</f>
        <v>0</v>
      </c>
      <c r="BC356" s="135"/>
      <c r="BD356" s="135"/>
      <c r="BE356" s="135">
        <f>G356+K356+O356+S356+W356+AA356+AE356+AI356+AM356+AQ356</f>
        <v>0</v>
      </c>
      <c r="BF356" s="135">
        <f>E356+BB356-BE356</f>
        <v>0</v>
      </c>
      <c r="BG356" s="137">
        <f>I356+M356+Q356+U356+Y356+AC356+AG356+AK356+AO356+AS356</f>
        <v>0</v>
      </c>
      <c r="BH356" s="131">
        <f t="shared" si="414"/>
        <v>0</v>
      </c>
    </row>
    <row r="357" spans="1:62" ht="15" thickBot="1" x14ac:dyDescent="0.25">
      <c r="A357" s="18" t="s">
        <v>689</v>
      </c>
      <c r="B357" s="78" t="s">
        <v>602</v>
      </c>
      <c r="C357" s="26">
        <v>52</v>
      </c>
      <c r="D357" s="158" t="s">
        <v>506</v>
      </c>
      <c r="E357" s="133">
        <v>429800300</v>
      </c>
      <c r="F357" s="134">
        <v>0</v>
      </c>
      <c r="G357" s="135">
        <v>0</v>
      </c>
      <c r="H357" s="135">
        <v>429800300</v>
      </c>
      <c r="I357" s="135">
        <v>34799189.100000001</v>
      </c>
      <c r="J357" s="135">
        <v>0</v>
      </c>
      <c r="K357" s="135">
        <v>0</v>
      </c>
      <c r="L357" s="135">
        <f>H357+J357-K357</f>
        <v>429800300</v>
      </c>
      <c r="M357" s="135">
        <v>31233967.670000002</v>
      </c>
      <c r="N357" s="135">
        <v>0</v>
      </c>
      <c r="O357" s="135">
        <v>0</v>
      </c>
      <c r="P357" s="135">
        <v>429800300</v>
      </c>
      <c r="Q357" s="135">
        <v>30931704.09</v>
      </c>
      <c r="R357" s="136">
        <v>0</v>
      </c>
      <c r="S357" s="136">
        <v>0</v>
      </c>
      <c r="T357" s="135">
        <f>P357+R357-S357</f>
        <v>429800300</v>
      </c>
      <c r="U357" s="136">
        <v>41147268.530000001</v>
      </c>
      <c r="V357" s="136">
        <v>0</v>
      </c>
      <c r="W357" s="136">
        <v>0</v>
      </c>
      <c r="X357" s="135">
        <f>T357+V357-W357</f>
        <v>429800300</v>
      </c>
      <c r="Y357" s="135">
        <v>33056806.91</v>
      </c>
      <c r="Z357" s="135">
        <v>0</v>
      </c>
      <c r="AA357" s="135">
        <v>0</v>
      </c>
      <c r="AB357" s="135">
        <f>X357+Z357-AA357</f>
        <v>429800300</v>
      </c>
      <c r="AC357" s="135">
        <v>41299046.479999997</v>
      </c>
      <c r="AD357" s="135">
        <v>0</v>
      </c>
      <c r="AE357" s="135">
        <v>0</v>
      </c>
      <c r="AF357" s="135">
        <f>AB357+AD357-AE357</f>
        <v>429800300</v>
      </c>
      <c r="AG357" s="135">
        <v>37451431</v>
      </c>
      <c r="AH357" s="135">
        <v>0</v>
      </c>
      <c r="AI357" s="135">
        <v>0</v>
      </c>
      <c r="AJ357" s="135">
        <f>AF357+AH357-AI357</f>
        <v>429800300</v>
      </c>
      <c r="AK357" s="135">
        <v>41407321.780000001</v>
      </c>
      <c r="AL357" s="135">
        <v>0</v>
      </c>
      <c r="AM357" s="135">
        <v>0</v>
      </c>
      <c r="AN357" s="135">
        <f>AJ357+AL357-AM357</f>
        <v>429800300</v>
      </c>
      <c r="AO357" s="135">
        <v>41603696.329999998</v>
      </c>
      <c r="AP357" s="136">
        <v>0</v>
      </c>
      <c r="AQ357" s="136">
        <v>0</v>
      </c>
      <c r="AR357" s="135">
        <f>AN357+AP357-AQ357</f>
        <v>429800300</v>
      </c>
      <c r="AS357" s="135">
        <v>39279576.57</v>
      </c>
      <c r="AT357" s="135"/>
      <c r="AU357" s="135"/>
      <c r="AV357" s="135"/>
      <c r="AW357" s="135"/>
      <c r="AX357" s="135"/>
      <c r="AY357" s="135"/>
      <c r="AZ357" s="135"/>
      <c r="BA357" s="135"/>
      <c r="BB357" s="135">
        <f>F357+J357+N357+R357+V357+Z357+AD357+AH357+AL357+AP357</f>
        <v>0</v>
      </c>
      <c r="BC357" s="135"/>
      <c r="BD357" s="135"/>
      <c r="BE357" s="135">
        <f>G357+K357+O357+S357+W357+AA357+AE357+AI357+AM357+AQ357</f>
        <v>0</v>
      </c>
      <c r="BF357" s="135">
        <f>E357+BB357-BE357</f>
        <v>429800300</v>
      </c>
      <c r="BG357" s="137">
        <v>451302448.94999999</v>
      </c>
      <c r="BH357" s="131">
        <f t="shared" si="414"/>
        <v>21502148.949999988</v>
      </c>
    </row>
    <row r="358" spans="1:62" ht="15" thickBot="1" x14ac:dyDescent="0.25">
      <c r="A358" s="18" t="s">
        <v>690</v>
      </c>
      <c r="B358" s="78" t="s">
        <v>604</v>
      </c>
      <c r="C358" s="26">
        <v>52</v>
      </c>
      <c r="D358" s="158" t="s">
        <v>506</v>
      </c>
      <c r="E358" s="133">
        <v>0</v>
      </c>
      <c r="F358" s="134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f>H358+J358-K358</f>
        <v>0</v>
      </c>
      <c r="M358" s="135">
        <v>0</v>
      </c>
      <c r="N358" s="135">
        <v>0</v>
      </c>
      <c r="O358" s="135">
        <v>0</v>
      </c>
      <c r="P358" s="135">
        <v>0</v>
      </c>
      <c r="Q358" s="135">
        <v>0</v>
      </c>
      <c r="R358" s="136">
        <v>0</v>
      </c>
      <c r="S358" s="136">
        <v>0</v>
      </c>
      <c r="T358" s="135">
        <f>P358+R358-S358</f>
        <v>0</v>
      </c>
      <c r="U358" s="136">
        <v>0</v>
      </c>
      <c r="V358" s="136">
        <v>0</v>
      </c>
      <c r="W358" s="136">
        <v>0</v>
      </c>
      <c r="X358" s="135">
        <f>T358+V358-W358</f>
        <v>0</v>
      </c>
      <c r="Y358" s="135">
        <v>0</v>
      </c>
      <c r="Z358" s="135">
        <v>0</v>
      </c>
      <c r="AA358" s="135">
        <v>0</v>
      </c>
      <c r="AB358" s="135">
        <f>X358+Z358-AA358</f>
        <v>0</v>
      </c>
      <c r="AC358" s="135">
        <v>0</v>
      </c>
      <c r="AD358" s="135">
        <v>0</v>
      </c>
      <c r="AE358" s="135">
        <v>0</v>
      </c>
      <c r="AF358" s="135">
        <f>AB358+AD358-AE358</f>
        <v>0</v>
      </c>
      <c r="AG358" s="135">
        <v>0</v>
      </c>
      <c r="AH358" s="135">
        <v>0</v>
      </c>
      <c r="AI358" s="135">
        <v>0</v>
      </c>
      <c r="AJ358" s="135">
        <f>AF358+AH358-AI358</f>
        <v>0</v>
      </c>
      <c r="AK358" s="135">
        <v>0</v>
      </c>
      <c r="AL358" s="135">
        <v>0</v>
      </c>
      <c r="AM358" s="135">
        <v>0</v>
      </c>
      <c r="AN358" s="135">
        <f>AJ358+AL358-AM358</f>
        <v>0</v>
      </c>
      <c r="AO358" s="135">
        <v>0</v>
      </c>
      <c r="AP358" s="136">
        <v>0</v>
      </c>
      <c r="AQ358" s="136">
        <v>0</v>
      </c>
      <c r="AR358" s="135">
        <f>AN358+AP358-AQ358</f>
        <v>0</v>
      </c>
      <c r="AS358" s="135">
        <v>0</v>
      </c>
      <c r="AT358" s="135"/>
      <c r="AU358" s="135"/>
      <c r="AV358" s="135"/>
      <c r="AW358" s="135"/>
      <c r="AX358" s="135"/>
      <c r="AY358" s="135"/>
      <c r="AZ358" s="135"/>
      <c r="BA358" s="135"/>
      <c r="BB358" s="135">
        <f>F358+J358+N358+R358+V358+Z358+AD358+AH358+AL358+AP358</f>
        <v>0</v>
      </c>
      <c r="BC358" s="135"/>
      <c r="BD358" s="135"/>
      <c r="BE358" s="135">
        <f>G358+K358+O358+S358+W358+AA358+AE358+AI358+AM358+AQ358</f>
        <v>0</v>
      </c>
      <c r="BF358" s="135">
        <f>E358+BB358-BE358</f>
        <v>0</v>
      </c>
      <c r="BG358" s="137">
        <f>I358+M358+Q358+U358+Y358+AC358+AG358+AK358+AO358+AS358</f>
        <v>0</v>
      </c>
      <c r="BH358" s="131">
        <f t="shared" si="414"/>
        <v>0</v>
      </c>
    </row>
    <row r="359" spans="1:62" s="3" customFormat="1" ht="15.75" thickBot="1" x14ac:dyDescent="0.3">
      <c r="A359" s="8" t="s">
        <v>691</v>
      </c>
      <c r="B359" s="77" t="s">
        <v>124</v>
      </c>
      <c r="C359" s="7"/>
      <c r="D359" s="159"/>
      <c r="E359" s="132">
        <f>E360+E363</f>
        <v>0</v>
      </c>
      <c r="F359" s="132">
        <f t="shared" ref="F359:U359" si="433">F360+F363</f>
        <v>0</v>
      </c>
      <c r="G359" s="132">
        <f t="shared" si="433"/>
        <v>0</v>
      </c>
      <c r="H359" s="132">
        <f t="shared" si="433"/>
        <v>0</v>
      </c>
      <c r="I359" s="132">
        <f t="shared" si="433"/>
        <v>0</v>
      </c>
      <c r="J359" s="132">
        <f t="shared" si="433"/>
        <v>0</v>
      </c>
      <c r="K359" s="132">
        <f t="shared" si="433"/>
        <v>0</v>
      </c>
      <c r="L359" s="132">
        <f t="shared" si="433"/>
        <v>0</v>
      </c>
      <c r="M359" s="132">
        <f t="shared" si="433"/>
        <v>15132724</v>
      </c>
      <c r="N359" s="132">
        <f t="shared" si="433"/>
        <v>0</v>
      </c>
      <c r="O359" s="132">
        <f t="shared" si="433"/>
        <v>0</v>
      </c>
      <c r="P359" s="132">
        <f t="shared" si="433"/>
        <v>0</v>
      </c>
      <c r="Q359" s="132">
        <f t="shared" si="433"/>
        <v>-879164</v>
      </c>
      <c r="R359" s="132">
        <f t="shared" si="433"/>
        <v>0</v>
      </c>
      <c r="S359" s="132">
        <f t="shared" si="433"/>
        <v>0</v>
      </c>
      <c r="T359" s="132">
        <f t="shared" si="433"/>
        <v>0</v>
      </c>
      <c r="U359" s="132">
        <f t="shared" si="433"/>
        <v>8231740</v>
      </c>
      <c r="V359" s="132">
        <f t="shared" ref="V359:AW359" si="434">V360+V363</f>
        <v>0</v>
      </c>
      <c r="W359" s="132">
        <f t="shared" si="434"/>
        <v>0</v>
      </c>
      <c r="X359" s="132">
        <f t="shared" si="434"/>
        <v>0</v>
      </c>
      <c r="Y359" s="132">
        <f t="shared" si="434"/>
        <v>11778990</v>
      </c>
      <c r="Z359" s="132">
        <f t="shared" si="434"/>
        <v>0</v>
      </c>
      <c r="AA359" s="132">
        <f t="shared" si="434"/>
        <v>0</v>
      </c>
      <c r="AB359" s="132">
        <f t="shared" si="434"/>
        <v>0</v>
      </c>
      <c r="AC359" s="132">
        <f t="shared" si="434"/>
        <v>18813704.830000002</v>
      </c>
      <c r="AD359" s="132">
        <f t="shared" si="434"/>
        <v>0</v>
      </c>
      <c r="AE359" s="132">
        <f t="shared" si="434"/>
        <v>0</v>
      </c>
      <c r="AF359" s="132">
        <f t="shared" si="434"/>
        <v>0</v>
      </c>
      <c r="AG359" s="132">
        <f t="shared" si="434"/>
        <v>0</v>
      </c>
      <c r="AH359" s="132">
        <f t="shared" si="434"/>
        <v>0</v>
      </c>
      <c r="AI359" s="132">
        <f t="shared" si="434"/>
        <v>0</v>
      </c>
      <c r="AJ359" s="132">
        <f t="shared" si="434"/>
        <v>0</v>
      </c>
      <c r="AK359" s="132">
        <f t="shared" ref="AK359:AT359" si="435">AK360+AK363</f>
        <v>25091266</v>
      </c>
      <c r="AL359" s="132">
        <f t="shared" si="435"/>
        <v>0</v>
      </c>
      <c r="AM359" s="132">
        <f t="shared" si="435"/>
        <v>0</v>
      </c>
      <c r="AN359" s="132">
        <f t="shared" si="435"/>
        <v>0</v>
      </c>
      <c r="AO359" s="132">
        <f t="shared" si="435"/>
        <v>0</v>
      </c>
      <c r="AP359" s="132">
        <f t="shared" si="435"/>
        <v>0</v>
      </c>
      <c r="AQ359" s="132">
        <f t="shared" si="435"/>
        <v>0</v>
      </c>
      <c r="AR359" s="132">
        <f t="shared" si="435"/>
        <v>0</v>
      </c>
      <c r="AS359" s="132">
        <f t="shared" si="435"/>
        <v>15780881</v>
      </c>
      <c r="AT359" s="132">
        <f t="shared" si="435"/>
        <v>0</v>
      </c>
      <c r="AU359" s="132">
        <f t="shared" si="434"/>
        <v>0</v>
      </c>
      <c r="AV359" s="132">
        <f t="shared" si="434"/>
        <v>0</v>
      </c>
      <c r="AW359" s="132">
        <f t="shared" si="434"/>
        <v>0</v>
      </c>
      <c r="AX359" s="132">
        <f t="shared" ref="AX359:BG359" si="436">AX360+AX363</f>
        <v>0</v>
      </c>
      <c r="AY359" s="132">
        <f t="shared" si="436"/>
        <v>0</v>
      </c>
      <c r="AZ359" s="132">
        <f t="shared" si="436"/>
        <v>0</v>
      </c>
      <c r="BA359" s="132">
        <f t="shared" si="436"/>
        <v>0</v>
      </c>
      <c r="BB359" s="132">
        <f t="shared" si="436"/>
        <v>0</v>
      </c>
      <c r="BC359" s="132"/>
      <c r="BD359" s="132"/>
      <c r="BE359" s="132">
        <f t="shared" si="436"/>
        <v>0</v>
      </c>
      <c r="BF359" s="129">
        <f t="shared" ref="BF359:BF360" si="437">+E359+BB359-BE359</f>
        <v>0</v>
      </c>
      <c r="BG359" s="138">
        <f t="shared" si="436"/>
        <v>130979854.49000001</v>
      </c>
      <c r="BH359" s="131">
        <f t="shared" si="414"/>
        <v>130979854.49000001</v>
      </c>
      <c r="BI359" s="5"/>
      <c r="BJ359" s="5"/>
    </row>
    <row r="360" spans="1:62" s="3" customFormat="1" ht="26.25" thickBot="1" x14ac:dyDescent="0.3">
      <c r="A360" s="8" t="s">
        <v>692</v>
      </c>
      <c r="B360" s="77" t="s">
        <v>693</v>
      </c>
      <c r="C360" s="7"/>
      <c r="D360" s="159"/>
      <c r="E360" s="132">
        <f>E361+E362</f>
        <v>0</v>
      </c>
      <c r="F360" s="132">
        <f t="shared" ref="F360:U360" si="438">F361+F362</f>
        <v>0</v>
      </c>
      <c r="G360" s="132">
        <f t="shared" si="438"/>
        <v>0</v>
      </c>
      <c r="H360" s="132">
        <f t="shared" si="438"/>
        <v>0</v>
      </c>
      <c r="I360" s="132">
        <f t="shared" si="438"/>
        <v>0</v>
      </c>
      <c r="J360" s="132">
        <f t="shared" si="438"/>
        <v>0</v>
      </c>
      <c r="K360" s="132">
        <f t="shared" si="438"/>
        <v>0</v>
      </c>
      <c r="L360" s="132">
        <f t="shared" si="438"/>
        <v>0</v>
      </c>
      <c r="M360" s="132">
        <f t="shared" si="438"/>
        <v>15132724</v>
      </c>
      <c r="N360" s="132">
        <f t="shared" si="438"/>
        <v>0</v>
      </c>
      <c r="O360" s="132">
        <f t="shared" si="438"/>
        <v>0</v>
      </c>
      <c r="P360" s="132">
        <f t="shared" si="438"/>
        <v>0</v>
      </c>
      <c r="Q360" s="132">
        <f t="shared" si="438"/>
        <v>-879164</v>
      </c>
      <c r="R360" s="132">
        <f t="shared" si="438"/>
        <v>0</v>
      </c>
      <c r="S360" s="132">
        <f t="shared" si="438"/>
        <v>0</v>
      </c>
      <c r="T360" s="132">
        <f t="shared" si="438"/>
        <v>0</v>
      </c>
      <c r="U360" s="132">
        <f t="shared" si="438"/>
        <v>8231740</v>
      </c>
      <c r="V360" s="132">
        <f t="shared" ref="V360:AW360" si="439">V361+V362</f>
        <v>0</v>
      </c>
      <c r="W360" s="132">
        <f t="shared" si="439"/>
        <v>0</v>
      </c>
      <c r="X360" s="132">
        <f t="shared" si="439"/>
        <v>0</v>
      </c>
      <c r="Y360" s="132">
        <f t="shared" si="439"/>
        <v>11778990</v>
      </c>
      <c r="Z360" s="132">
        <f t="shared" si="439"/>
        <v>0</v>
      </c>
      <c r="AA360" s="132">
        <f t="shared" si="439"/>
        <v>0</v>
      </c>
      <c r="AB360" s="132">
        <f t="shared" si="439"/>
        <v>0</v>
      </c>
      <c r="AC360" s="132">
        <f t="shared" si="439"/>
        <v>18813704.830000002</v>
      </c>
      <c r="AD360" s="132">
        <f t="shared" si="439"/>
        <v>0</v>
      </c>
      <c r="AE360" s="132">
        <f t="shared" si="439"/>
        <v>0</v>
      </c>
      <c r="AF360" s="132">
        <f t="shared" si="439"/>
        <v>0</v>
      </c>
      <c r="AG360" s="132">
        <f t="shared" si="439"/>
        <v>0</v>
      </c>
      <c r="AH360" s="132">
        <f t="shared" si="439"/>
        <v>0</v>
      </c>
      <c r="AI360" s="132">
        <f t="shared" si="439"/>
        <v>0</v>
      </c>
      <c r="AJ360" s="132">
        <f t="shared" si="439"/>
        <v>0</v>
      </c>
      <c r="AK360" s="132">
        <f t="shared" ref="AK360:AT360" si="440">AK361+AK362</f>
        <v>25091266</v>
      </c>
      <c r="AL360" s="132">
        <f t="shared" si="440"/>
        <v>0</v>
      </c>
      <c r="AM360" s="132">
        <f t="shared" si="440"/>
        <v>0</v>
      </c>
      <c r="AN360" s="132">
        <f t="shared" si="440"/>
        <v>0</v>
      </c>
      <c r="AO360" s="132">
        <f t="shared" si="440"/>
        <v>0</v>
      </c>
      <c r="AP360" s="132">
        <f t="shared" si="440"/>
        <v>0</v>
      </c>
      <c r="AQ360" s="132">
        <f t="shared" si="440"/>
        <v>0</v>
      </c>
      <c r="AR360" s="132">
        <f t="shared" si="440"/>
        <v>0</v>
      </c>
      <c r="AS360" s="132">
        <f t="shared" si="440"/>
        <v>15780881</v>
      </c>
      <c r="AT360" s="132">
        <f t="shared" si="440"/>
        <v>0</v>
      </c>
      <c r="AU360" s="132">
        <f t="shared" si="439"/>
        <v>0</v>
      </c>
      <c r="AV360" s="132">
        <f t="shared" si="439"/>
        <v>0</v>
      </c>
      <c r="AW360" s="132">
        <f t="shared" si="439"/>
        <v>0</v>
      </c>
      <c r="AX360" s="132">
        <f>AX361</f>
        <v>0</v>
      </c>
      <c r="AY360" s="132">
        <f>AY361</f>
        <v>0</v>
      </c>
      <c r="AZ360" s="132">
        <f>AZ361</f>
        <v>0</v>
      </c>
      <c r="BA360" s="132">
        <f>BA361</f>
        <v>0</v>
      </c>
      <c r="BB360" s="132">
        <f>BB361+BB362</f>
        <v>0</v>
      </c>
      <c r="BC360" s="132"/>
      <c r="BD360" s="132"/>
      <c r="BE360" s="132">
        <f>BE361+BE362</f>
        <v>0</v>
      </c>
      <c r="BF360" s="129">
        <f t="shared" si="437"/>
        <v>0</v>
      </c>
      <c r="BG360" s="138">
        <f>BG361+BG362</f>
        <v>130979854.49000001</v>
      </c>
      <c r="BH360" s="131">
        <f t="shared" si="414"/>
        <v>130979854.49000001</v>
      </c>
      <c r="BI360" s="5"/>
      <c r="BJ360" s="5"/>
    </row>
    <row r="361" spans="1:62" ht="39" thickBot="1" x14ac:dyDescent="0.25">
      <c r="A361" s="18" t="s">
        <v>694</v>
      </c>
      <c r="B361" s="78" t="s">
        <v>695</v>
      </c>
      <c r="C361" s="26">
        <v>49</v>
      </c>
      <c r="D361" s="158" t="s">
        <v>696</v>
      </c>
      <c r="E361" s="133">
        <v>0</v>
      </c>
      <c r="F361" s="134">
        <v>0</v>
      </c>
      <c r="G361" s="135">
        <v>0</v>
      </c>
      <c r="H361" s="135">
        <v>0</v>
      </c>
      <c r="I361" s="135">
        <v>0</v>
      </c>
      <c r="J361" s="135">
        <v>0</v>
      </c>
      <c r="K361" s="135">
        <v>0</v>
      </c>
      <c r="L361" s="135">
        <f>H361+J361-K361</f>
        <v>0</v>
      </c>
      <c r="M361" s="135">
        <v>15132724</v>
      </c>
      <c r="N361" s="135">
        <v>0</v>
      </c>
      <c r="O361" s="135">
        <v>0</v>
      </c>
      <c r="P361" s="135">
        <v>0</v>
      </c>
      <c r="Q361" s="135">
        <v>-879164</v>
      </c>
      <c r="R361" s="136">
        <v>0</v>
      </c>
      <c r="S361" s="136">
        <v>0</v>
      </c>
      <c r="T361" s="135">
        <f>P361+R361-S361</f>
        <v>0</v>
      </c>
      <c r="U361" s="136">
        <v>8231740</v>
      </c>
      <c r="V361" s="136">
        <v>0</v>
      </c>
      <c r="W361" s="136">
        <v>0</v>
      </c>
      <c r="X361" s="135">
        <f>T361+V361-W361</f>
        <v>0</v>
      </c>
      <c r="Y361" s="135">
        <v>11778990</v>
      </c>
      <c r="Z361" s="135">
        <v>0</v>
      </c>
      <c r="AA361" s="135">
        <v>0</v>
      </c>
      <c r="AB361" s="135">
        <f>X361+Z361-AA361</f>
        <v>0</v>
      </c>
      <c r="AC361" s="135">
        <v>5141896.6100000003</v>
      </c>
      <c r="AD361" s="135">
        <v>0</v>
      </c>
      <c r="AE361" s="135">
        <v>0</v>
      </c>
      <c r="AF361" s="135">
        <f>AB361+AD361-AE361</f>
        <v>0</v>
      </c>
      <c r="AG361" s="135">
        <v>0</v>
      </c>
      <c r="AH361" s="135">
        <v>0</v>
      </c>
      <c r="AI361" s="135">
        <v>0</v>
      </c>
      <c r="AJ361" s="135">
        <f>AF361+AH361-AI361</f>
        <v>0</v>
      </c>
      <c r="AK361" s="135">
        <v>15399626</v>
      </c>
      <c r="AL361" s="135">
        <v>0</v>
      </c>
      <c r="AM361" s="135">
        <v>0</v>
      </c>
      <c r="AN361" s="135">
        <f>AJ361+AL361-AM361</f>
        <v>0</v>
      </c>
      <c r="AO361" s="135">
        <v>0</v>
      </c>
      <c r="AP361" s="136">
        <v>0</v>
      </c>
      <c r="AQ361" s="136">
        <v>0</v>
      </c>
      <c r="AR361" s="135">
        <f>AN361+AP361-AQ361</f>
        <v>0</v>
      </c>
      <c r="AS361" s="135">
        <v>11706710</v>
      </c>
      <c r="AT361" s="135"/>
      <c r="AU361" s="135"/>
      <c r="AV361" s="135"/>
      <c r="AW361" s="135"/>
      <c r="AX361" s="135"/>
      <c r="AY361" s="135"/>
      <c r="AZ361" s="135"/>
      <c r="BA361" s="135"/>
      <c r="BB361" s="135">
        <f>F361+J361+N361+R361+V361+Z361+AD361+AH361+AL361+AP361</f>
        <v>0</v>
      </c>
      <c r="BC361" s="135"/>
      <c r="BD361" s="135"/>
      <c r="BE361" s="135">
        <f>G361+K361+O361+S361+W361+AA361+AE361+AI361+AM361+AQ361</f>
        <v>0</v>
      </c>
      <c r="BF361" s="135">
        <f>E361+BB361-BE361</f>
        <v>0</v>
      </c>
      <c r="BG361" s="137">
        <v>96438768.609999999</v>
      </c>
      <c r="BH361" s="131">
        <f t="shared" si="414"/>
        <v>96438768.609999999</v>
      </c>
    </row>
    <row r="362" spans="1:62" ht="26.25" thickBot="1" x14ac:dyDescent="0.25">
      <c r="A362" s="18" t="s">
        <v>697</v>
      </c>
      <c r="B362" s="78" t="s">
        <v>698</v>
      </c>
      <c r="C362" s="26">
        <v>55</v>
      </c>
      <c r="D362" s="160" t="s">
        <v>124</v>
      </c>
      <c r="E362" s="133">
        <v>0</v>
      </c>
      <c r="F362" s="134">
        <v>0</v>
      </c>
      <c r="G362" s="135">
        <v>0</v>
      </c>
      <c r="H362" s="135">
        <v>0</v>
      </c>
      <c r="I362" s="135">
        <v>0</v>
      </c>
      <c r="J362" s="135">
        <v>0</v>
      </c>
      <c r="K362" s="135">
        <v>0</v>
      </c>
      <c r="L362" s="135">
        <v>0</v>
      </c>
      <c r="M362" s="135">
        <v>0</v>
      </c>
      <c r="N362" s="135">
        <v>0</v>
      </c>
      <c r="O362" s="135">
        <v>0</v>
      </c>
      <c r="P362" s="135">
        <v>0</v>
      </c>
      <c r="Q362" s="135">
        <v>0</v>
      </c>
      <c r="R362" s="136">
        <v>0</v>
      </c>
      <c r="S362" s="136">
        <v>0</v>
      </c>
      <c r="T362" s="135">
        <f>P362+R362-S362</f>
        <v>0</v>
      </c>
      <c r="U362" s="136">
        <v>0</v>
      </c>
      <c r="V362" s="136">
        <v>0</v>
      </c>
      <c r="W362" s="136">
        <v>0</v>
      </c>
      <c r="X362" s="135">
        <f>T362+V362-W362</f>
        <v>0</v>
      </c>
      <c r="Y362" s="135">
        <v>0</v>
      </c>
      <c r="Z362" s="135">
        <v>0</v>
      </c>
      <c r="AA362" s="135">
        <v>0</v>
      </c>
      <c r="AB362" s="135">
        <f>X362+Z362-AA362</f>
        <v>0</v>
      </c>
      <c r="AC362" s="135">
        <v>13671808.220000001</v>
      </c>
      <c r="AD362" s="135">
        <v>0</v>
      </c>
      <c r="AE362" s="135">
        <v>0</v>
      </c>
      <c r="AF362" s="135">
        <f>AB362+AD362-AE362</f>
        <v>0</v>
      </c>
      <c r="AG362" s="135">
        <v>0</v>
      </c>
      <c r="AH362" s="135">
        <v>0</v>
      </c>
      <c r="AI362" s="135">
        <v>0</v>
      </c>
      <c r="AJ362" s="135">
        <f>AF362+AH362-AI362</f>
        <v>0</v>
      </c>
      <c r="AK362" s="135">
        <v>9691640</v>
      </c>
      <c r="AL362" s="135">
        <v>0</v>
      </c>
      <c r="AM362" s="135">
        <v>0</v>
      </c>
      <c r="AN362" s="135">
        <f>AJ362+AL362-AM362</f>
        <v>0</v>
      </c>
      <c r="AO362" s="135">
        <v>0</v>
      </c>
      <c r="AP362" s="136">
        <v>0</v>
      </c>
      <c r="AQ362" s="136">
        <v>0</v>
      </c>
      <c r="AR362" s="135">
        <f>AN362+AP362-AQ362</f>
        <v>0</v>
      </c>
      <c r="AS362" s="135">
        <v>4074171</v>
      </c>
      <c r="AT362" s="135"/>
      <c r="AU362" s="135"/>
      <c r="AV362" s="135"/>
      <c r="AW362" s="135"/>
      <c r="AX362" s="135"/>
      <c r="AY362" s="135"/>
      <c r="AZ362" s="135"/>
      <c r="BA362" s="135"/>
      <c r="BB362" s="135">
        <f>F362+J362+N362+R362+V362+Z362+AD362+AH362+AL362+AP362</f>
        <v>0</v>
      </c>
      <c r="BC362" s="135"/>
      <c r="BD362" s="135"/>
      <c r="BE362" s="135">
        <f>G362+K362+O362+S362+W362+AA362+AE362+AI362+AM362+AQ362</f>
        <v>0</v>
      </c>
      <c r="BF362" s="135">
        <f>E362+BB362-BE362</f>
        <v>0</v>
      </c>
      <c r="BG362" s="137">
        <v>34541085.880000003</v>
      </c>
      <c r="BH362" s="131">
        <f t="shared" si="414"/>
        <v>34541085.880000003</v>
      </c>
    </row>
    <row r="363" spans="1:62" ht="26.25" thickBot="1" x14ac:dyDescent="0.25">
      <c r="A363" s="18" t="s">
        <v>699</v>
      </c>
      <c r="B363" s="78" t="s">
        <v>607</v>
      </c>
      <c r="C363" s="26">
        <v>55</v>
      </c>
      <c r="D363" s="158" t="s">
        <v>124</v>
      </c>
      <c r="E363" s="133">
        <v>0</v>
      </c>
      <c r="F363" s="134">
        <v>0</v>
      </c>
      <c r="G363" s="135">
        <v>0</v>
      </c>
      <c r="H363" s="135">
        <v>0</v>
      </c>
      <c r="I363" s="135">
        <v>0</v>
      </c>
      <c r="J363" s="135">
        <v>0</v>
      </c>
      <c r="K363" s="135">
        <v>0</v>
      </c>
      <c r="L363" s="135">
        <f>H363+J363-K363</f>
        <v>0</v>
      </c>
      <c r="M363" s="135">
        <v>0</v>
      </c>
      <c r="N363" s="135">
        <v>0</v>
      </c>
      <c r="O363" s="135">
        <v>0</v>
      </c>
      <c r="P363" s="135">
        <v>0</v>
      </c>
      <c r="Q363" s="135">
        <v>0</v>
      </c>
      <c r="R363" s="136">
        <v>0</v>
      </c>
      <c r="S363" s="136">
        <v>0</v>
      </c>
      <c r="T363" s="135">
        <f>P363+R363-S363</f>
        <v>0</v>
      </c>
      <c r="U363" s="136">
        <v>0</v>
      </c>
      <c r="V363" s="136">
        <v>0</v>
      </c>
      <c r="W363" s="136">
        <v>0</v>
      </c>
      <c r="X363" s="135">
        <f>T363+V363-W363</f>
        <v>0</v>
      </c>
      <c r="Y363" s="135">
        <v>0</v>
      </c>
      <c r="Z363" s="135">
        <v>0</v>
      </c>
      <c r="AA363" s="135">
        <v>0</v>
      </c>
      <c r="AB363" s="135">
        <f>X363+Z363-AA363</f>
        <v>0</v>
      </c>
      <c r="AC363" s="135">
        <v>0</v>
      </c>
      <c r="AD363" s="135">
        <v>0</v>
      </c>
      <c r="AE363" s="135">
        <v>0</v>
      </c>
      <c r="AF363" s="135">
        <f>AB363+AD363-AE363</f>
        <v>0</v>
      </c>
      <c r="AG363" s="135">
        <v>0</v>
      </c>
      <c r="AH363" s="135">
        <v>0</v>
      </c>
      <c r="AI363" s="135">
        <v>0</v>
      </c>
      <c r="AJ363" s="135">
        <f>AF363+AH363-AI363</f>
        <v>0</v>
      </c>
      <c r="AK363" s="135">
        <v>0</v>
      </c>
      <c r="AL363" s="135">
        <v>0</v>
      </c>
      <c r="AM363" s="135">
        <v>0</v>
      </c>
      <c r="AN363" s="135">
        <f>AJ363+AL363-AM363</f>
        <v>0</v>
      </c>
      <c r="AO363" s="135">
        <v>0</v>
      </c>
      <c r="AP363" s="136">
        <v>0</v>
      </c>
      <c r="AQ363" s="136">
        <v>0</v>
      </c>
      <c r="AR363" s="135">
        <f>AN363+AP363-AQ363</f>
        <v>0</v>
      </c>
      <c r="AS363" s="135">
        <v>0</v>
      </c>
      <c r="AT363" s="135"/>
      <c r="AU363" s="135"/>
      <c r="AV363" s="135"/>
      <c r="AW363" s="135"/>
      <c r="AX363" s="135"/>
      <c r="AY363" s="135"/>
      <c r="AZ363" s="135"/>
      <c r="BA363" s="135"/>
      <c r="BB363" s="135">
        <f>F363+J363+N363+R363+V363+Z363+AD363+AH363+AL363+AP363</f>
        <v>0</v>
      </c>
      <c r="BC363" s="135"/>
      <c r="BD363" s="135"/>
      <c r="BE363" s="135">
        <f>G363+K363+O363+S363+W363+AA363+AE363+AI363+AM363+AQ363</f>
        <v>0</v>
      </c>
      <c r="BF363" s="135">
        <f>E363+BB363-BE363</f>
        <v>0</v>
      </c>
      <c r="BG363" s="137">
        <f>I363+M363+Q363+U363+Y363+AC363+AG363+AK363+AO363+AS363</f>
        <v>0</v>
      </c>
      <c r="BH363" s="131">
        <f t="shared" si="414"/>
        <v>0</v>
      </c>
    </row>
    <row r="364" spans="1:62" s="3" customFormat="1" ht="15.75" thickBot="1" x14ac:dyDescent="0.3">
      <c r="A364" s="8" t="s">
        <v>700</v>
      </c>
      <c r="B364" s="77" t="s">
        <v>136</v>
      </c>
      <c r="C364" s="7"/>
      <c r="D364" s="159"/>
      <c r="E364" s="132">
        <f>E365+E369</f>
        <v>0</v>
      </c>
      <c r="F364" s="132">
        <f t="shared" ref="F364:U364" si="441">F365+F369</f>
        <v>0</v>
      </c>
      <c r="G364" s="132">
        <f t="shared" si="441"/>
        <v>0</v>
      </c>
      <c r="H364" s="132">
        <f t="shared" si="441"/>
        <v>0</v>
      </c>
      <c r="I364" s="132">
        <f t="shared" si="441"/>
        <v>0</v>
      </c>
      <c r="J364" s="132">
        <f t="shared" si="441"/>
        <v>0</v>
      </c>
      <c r="K364" s="132">
        <f t="shared" si="441"/>
        <v>0</v>
      </c>
      <c r="L364" s="132">
        <f t="shared" si="441"/>
        <v>0</v>
      </c>
      <c r="M364" s="132">
        <f t="shared" si="441"/>
        <v>0</v>
      </c>
      <c r="N364" s="132">
        <f t="shared" si="441"/>
        <v>0</v>
      </c>
      <c r="O364" s="132">
        <f t="shared" si="441"/>
        <v>0</v>
      </c>
      <c r="P364" s="132">
        <f t="shared" si="441"/>
        <v>0</v>
      </c>
      <c r="Q364" s="132">
        <f t="shared" si="441"/>
        <v>0</v>
      </c>
      <c r="R364" s="132">
        <f t="shared" si="441"/>
        <v>0</v>
      </c>
      <c r="S364" s="132">
        <f t="shared" si="441"/>
        <v>0</v>
      </c>
      <c r="T364" s="132">
        <f t="shared" si="441"/>
        <v>0</v>
      </c>
      <c r="U364" s="132">
        <f t="shared" si="441"/>
        <v>0</v>
      </c>
      <c r="V364" s="132">
        <f t="shared" ref="V364:AW364" si="442">V365+V369</f>
        <v>0</v>
      </c>
      <c r="W364" s="132">
        <f t="shared" si="442"/>
        <v>0</v>
      </c>
      <c r="X364" s="132">
        <f t="shared" si="442"/>
        <v>0</v>
      </c>
      <c r="Y364" s="132">
        <f t="shared" si="442"/>
        <v>0</v>
      </c>
      <c r="Z364" s="132">
        <f t="shared" si="442"/>
        <v>0</v>
      </c>
      <c r="AA364" s="132">
        <f t="shared" si="442"/>
        <v>0</v>
      </c>
      <c r="AB364" s="132">
        <f t="shared" si="442"/>
        <v>0</v>
      </c>
      <c r="AC364" s="132">
        <f t="shared" si="442"/>
        <v>0</v>
      </c>
      <c r="AD364" s="132">
        <f t="shared" si="442"/>
        <v>0</v>
      </c>
      <c r="AE364" s="132">
        <f t="shared" si="442"/>
        <v>0</v>
      </c>
      <c r="AF364" s="132">
        <f t="shared" si="442"/>
        <v>0</v>
      </c>
      <c r="AG364" s="132">
        <f t="shared" si="442"/>
        <v>0</v>
      </c>
      <c r="AH364" s="132">
        <f t="shared" si="442"/>
        <v>0</v>
      </c>
      <c r="AI364" s="132">
        <f t="shared" si="442"/>
        <v>0</v>
      </c>
      <c r="AJ364" s="132">
        <f t="shared" si="442"/>
        <v>0</v>
      </c>
      <c r="AK364" s="132">
        <f t="shared" ref="AK364:AT364" si="443">AK365+AK369</f>
        <v>0</v>
      </c>
      <c r="AL364" s="132">
        <f t="shared" si="443"/>
        <v>0</v>
      </c>
      <c r="AM364" s="132">
        <f t="shared" si="443"/>
        <v>0</v>
      </c>
      <c r="AN364" s="132">
        <f t="shared" si="443"/>
        <v>0</v>
      </c>
      <c r="AO364" s="132">
        <f t="shared" si="443"/>
        <v>482334210.75999999</v>
      </c>
      <c r="AP364" s="132">
        <f t="shared" si="443"/>
        <v>0</v>
      </c>
      <c r="AQ364" s="132">
        <f t="shared" si="443"/>
        <v>0</v>
      </c>
      <c r="AR364" s="132">
        <f t="shared" si="443"/>
        <v>0</v>
      </c>
      <c r="AS364" s="132">
        <f t="shared" si="443"/>
        <v>7113356.21</v>
      </c>
      <c r="AT364" s="132">
        <f t="shared" si="443"/>
        <v>0</v>
      </c>
      <c r="AU364" s="132">
        <f t="shared" si="442"/>
        <v>0</v>
      </c>
      <c r="AV364" s="132">
        <f t="shared" si="442"/>
        <v>0</v>
      </c>
      <c r="AW364" s="132">
        <f t="shared" si="442"/>
        <v>0</v>
      </c>
      <c r="AX364" s="132">
        <f t="shared" ref="AX364:BG364" si="444">AX365+AX369</f>
        <v>0</v>
      </c>
      <c r="AY364" s="132">
        <f t="shared" si="444"/>
        <v>0</v>
      </c>
      <c r="AZ364" s="132">
        <f t="shared" si="444"/>
        <v>0</v>
      </c>
      <c r="BA364" s="132">
        <f t="shared" si="444"/>
        <v>0</v>
      </c>
      <c r="BB364" s="132">
        <f t="shared" si="444"/>
        <v>0</v>
      </c>
      <c r="BC364" s="132"/>
      <c r="BD364" s="132"/>
      <c r="BE364" s="132">
        <f t="shared" si="444"/>
        <v>0</v>
      </c>
      <c r="BF364" s="129">
        <f t="shared" ref="BF364:BF370" si="445">+E364+BB364-BE364</f>
        <v>0</v>
      </c>
      <c r="BG364" s="138">
        <f t="shared" si="444"/>
        <v>708765988.39999998</v>
      </c>
      <c r="BH364" s="98">
        <f t="shared" si="414"/>
        <v>708765988.39999998</v>
      </c>
      <c r="BI364" s="5"/>
      <c r="BJ364" s="5"/>
    </row>
    <row r="365" spans="1:62" s="3" customFormat="1" ht="15.75" thickBot="1" x14ac:dyDescent="0.3">
      <c r="A365" s="8" t="s">
        <v>701</v>
      </c>
      <c r="B365" s="77" t="s">
        <v>702</v>
      </c>
      <c r="C365" s="7"/>
      <c r="D365" s="159"/>
      <c r="E365" s="132">
        <f>E366</f>
        <v>0</v>
      </c>
      <c r="F365" s="132">
        <f t="shared" ref="F365:V367" si="446">F366</f>
        <v>0</v>
      </c>
      <c r="G365" s="132">
        <f t="shared" si="446"/>
        <v>0</v>
      </c>
      <c r="H365" s="132">
        <f t="shared" si="446"/>
        <v>0</v>
      </c>
      <c r="I365" s="132">
        <f t="shared" si="446"/>
        <v>0</v>
      </c>
      <c r="J365" s="132">
        <f t="shared" si="446"/>
        <v>0</v>
      </c>
      <c r="K365" s="132">
        <f t="shared" si="446"/>
        <v>0</v>
      </c>
      <c r="L365" s="132">
        <f t="shared" si="446"/>
        <v>0</v>
      </c>
      <c r="M365" s="132">
        <f t="shared" si="446"/>
        <v>0</v>
      </c>
      <c r="N365" s="132">
        <f t="shared" si="446"/>
        <v>0</v>
      </c>
      <c r="O365" s="132">
        <f t="shared" si="446"/>
        <v>0</v>
      </c>
      <c r="P365" s="132">
        <f t="shared" si="446"/>
        <v>0</v>
      </c>
      <c r="Q365" s="132">
        <f t="shared" si="446"/>
        <v>0</v>
      </c>
      <c r="R365" s="132">
        <f t="shared" si="446"/>
        <v>0</v>
      </c>
      <c r="S365" s="132">
        <f t="shared" si="446"/>
        <v>0</v>
      </c>
      <c r="T365" s="132">
        <f t="shared" si="446"/>
        <v>0</v>
      </c>
      <c r="U365" s="132">
        <f t="shared" si="446"/>
        <v>0</v>
      </c>
      <c r="V365" s="132">
        <f t="shared" si="446"/>
        <v>0</v>
      </c>
      <c r="W365" s="132">
        <f t="shared" ref="V365:AW367" si="447">W366</f>
        <v>0</v>
      </c>
      <c r="X365" s="132">
        <f t="shared" si="447"/>
        <v>0</v>
      </c>
      <c r="Y365" s="132">
        <f t="shared" si="447"/>
        <v>0</v>
      </c>
      <c r="Z365" s="132">
        <f t="shared" si="447"/>
        <v>0</v>
      </c>
      <c r="AA365" s="132">
        <f t="shared" si="447"/>
        <v>0</v>
      </c>
      <c r="AB365" s="132">
        <f t="shared" si="447"/>
        <v>0</v>
      </c>
      <c r="AC365" s="132">
        <f t="shared" si="447"/>
        <v>0</v>
      </c>
      <c r="AD365" s="132">
        <f t="shared" si="447"/>
        <v>0</v>
      </c>
      <c r="AE365" s="132">
        <f t="shared" si="447"/>
        <v>0</v>
      </c>
      <c r="AF365" s="132">
        <f t="shared" si="447"/>
        <v>0</v>
      </c>
      <c r="AG365" s="132">
        <f t="shared" si="447"/>
        <v>0</v>
      </c>
      <c r="AH365" s="132">
        <f t="shared" si="447"/>
        <v>0</v>
      </c>
      <c r="AI365" s="132">
        <f t="shared" si="447"/>
        <v>0</v>
      </c>
      <c r="AJ365" s="132">
        <f t="shared" si="447"/>
        <v>0</v>
      </c>
      <c r="AK365" s="132">
        <f t="shared" si="447"/>
        <v>0</v>
      </c>
      <c r="AL365" s="132">
        <f t="shared" si="447"/>
        <v>0</v>
      </c>
      <c r="AM365" s="132">
        <f t="shared" si="447"/>
        <v>0</v>
      </c>
      <c r="AN365" s="132">
        <f t="shared" si="447"/>
        <v>0</v>
      </c>
      <c r="AO365" s="132">
        <f t="shared" si="447"/>
        <v>0</v>
      </c>
      <c r="AP365" s="132">
        <f t="shared" si="447"/>
        <v>0</v>
      </c>
      <c r="AQ365" s="132">
        <f t="shared" si="447"/>
        <v>0</v>
      </c>
      <c r="AR365" s="132">
        <f t="shared" si="447"/>
        <v>0</v>
      </c>
      <c r="AS365" s="132">
        <f t="shared" si="447"/>
        <v>0</v>
      </c>
      <c r="AT365" s="132">
        <f t="shared" si="447"/>
        <v>0</v>
      </c>
      <c r="AU365" s="132">
        <f t="shared" si="447"/>
        <v>0</v>
      </c>
      <c r="AV365" s="132">
        <f t="shared" si="447"/>
        <v>0</v>
      </c>
      <c r="AW365" s="132">
        <f t="shared" si="447"/>
        <v>0</v>
      </c>
      <c r="AX365" s="132">
        <f t="shared" ref="AX365:BG367" si="448">AX366</f>
        <v>0</v>
      </c>
      <c r="AY365" s="132">
        <f t="shared" si="448"/>
        <v>0</v>
      </c>
      <c r="AZ365" s="132">
        <f t="shared" si="448"/>
        <v>0</v>
      </c>
      <c r="BA365" s="132">
        <f t="shared" si="448"/>
        <v>0</v>
      </c>
      <c r="BB365" s="132">
        <f t="shared" si="448"/>
        <v>0</v>
      </c>
      <c r="BC365" s="132"/>
      <c r="BD365" s="132"/>
      <c r="BE365" s="132">
        <f t="shared" si="448"/>
        <v>0</v>
      </c>
      <c r="BF365" s="129">
        <f t="shared" si="445"/>
        <v>0</v>
      </c>
      <c r="BG365" s="138">
        <f t="shared" si="448"/>
        <v>0</v>
      </c>
      <c r="BH365" s="131">
        <f t="shared" si="414"/>
        <v>0</v>
      </c>
      <c r="BI365" s="5"/>
      <c r="BJ365" s="5"/>
    </row>
    <row r="366" spans="1:62" s="3" customFormat="1" ht="15.75" thickBot="1" x14ac:dyDescent="0.3">
      <c r="A366" s="8" t="s">
        <v>703</v>
      </c>
      <c r="B366" s="77" t="s">
        <v>140</v>
      </c>
      <c r="C366" s="7"/>
      <c r="D366" s="159"/>
      <c r="E366" s="132">
        <f>E367</f>
        <v>0</v>
      </c>
      <c r="F366" s="132">
        <f t="shared" si="446"/>
        <v>0</v>
      </c>
      <c r="G366" s="132">
        <f t="shared" si="446"/>
        <v>0</v>
      </c>
      <c r="H366" s="132">
        <f t="shared" si="446"/>
        <v>0</v>
      </c>
      <c r="I366" s="132">
        <f t="shared" si="446"/>
        <v>0</v>
      </c>
      <c r="J366" s="132">
        <f t="shared" si="446"/>
        <v>0</v>
      </c>
      <c r="K366" s="132">
        <f t="shared" si="446"/>
        <v>0</v>
      </c>
      <c r="L366" s="132">
        <f t="shared" si="446"/>
        <v>0</v>
      </c>
      <c r="M366" s="132">
        <f t="shared" si="446"/>
        <v>0</v>
      </c>
      <c r="N366" s="132">
        <f t="shared" si="446"/>
        <v>0</v>
      </c>
      <c r="O366" s="132">
        <f t="shared" si="446"/>
        <v>0</v>
      </c>
      <c r="P366" s="132">
        <f t="shared" si="446"/>
        <v>0</v>
      </c>
      <c r="Q366" s="132">
        <f t="shared" si="446"/>
        <v>0</v>
      </c>
      <c r="R366" s="132">
        <f t="shared" si="446"/>
        <v>0</v>
      </c>
      <c r="S366" s="132">
        <f t="shared" si="446"/>
        <v>0</v>
      </c>
      <c r="T366" s="132">
        <f t="shared" si="446"/>
        <v>0</v>
      </c>
      <c r="U366" s="132">
        <f t="shared" si="446"/>
        <v>0</v>
      </c>
      <c r="V366" s="132">
        <f t="shared" si="447"/>
        <v>0</v>
      </c>
      <c r="W366" s="132">
        <f t="shared" si="447"/>
        <v>0</v>
      </c>
      <c r="X366" s="132">
        <f t="shared" si="447"/>
        <v>0</v>
      </c>
      <c r="Y366" s="132">
        <f t="shared" si="447"/>
        <v>0</v>
      </c>
      <c r="Z366" s="132">
        <f t="shared" si="447"/>
        <v>0</v>
      </c>
      <c r="AA366" s="132">
        <f t="shared" si="447"/>
        <v>0</v>
      </c>
      <c r="AB366" s="132">
        <f t="shared" si="447"/>
        <v>0</v>
      </c>
      <c r="AC366" s="132">
        <f t="shared" si="447"/>
        <v>0</v>
      </c>
      <c r="AD366" s="132">
        <f t="shared" si="447"/>
        <v>0</v>
      </c>
      <c r="AE366" s="132">
        <f t="shared" si="447"/>
        <v>0</v>
      </c>
      <c r="AF366" s="132">
        <f t="shared" si="447"/>
        <v>0</v>
      </c>
      <c r="AG366" s="132">
        <f t="shared" si="447"/>
        <v>0</v>
      </c>
      <c r="AH366" s="132">
        <f t="shared" si="447"/>
        <v>0</v>
      </c>
      <c r="AI366" s="132">
        <f t="shared" si="447"/>
        <v>0</v>
      </c>
      <c r="AJ366" s="132">
        <f t="shared" si="447"/>
        <v>0</v>
      </c>
      <c r="AK366" s="132">
        <f t="shared" si="447"/>
        <v>0</v>
      </c>
      <c r="AL366" s="132">
        <f t="shared" si="447"/>
        <v>0</v>
      </c>
      <c r="AM366" s="132">
        <f t="shared" si="447"/>
        <v>0</v>
      </c>
      <c r="AN366" s="132">
        <f t="shared" si="447"/>
        <v>0</v>
      </c>
      <c r="AO366" s="132">
        <f t="shared" si="447"/>
        <v>0</v>
      </c>
      <c r="AP366" s="132">
        <f t="shared" si="447"/>
        <v>0</v>
      </c>
      <c r="AQ366" s="132">
        <f t="shared" si="447"/>
        <v>0</v>
      </c>
      <c r="AR366" s="132">
        <f t="shared" si="447"/>
        <v>0</v>
      </c>
      <c r="AS366" s="132">
        <f t="shared" si="447"/>
        <v>0</v>
      </c>
      <c r="AT366" s="132">
        <f t="shared" si="447"/>
        <v>0</v>
      </c>
      <c r="AU366" s="132">
        <f t="shared" si="447"/>
        <v>0</v>
      </c>
      <c r="AV366" s="132">
        <f t="shared" si="447"/>
        <v>0</v>
      </c>
      <c r="AW366" s="132">
        <f t="shared" si="447"/>
        <v>0</v>
      </c>
      <c r="AX366" s="132">
        <f t="shared" si="448"/>
        <v>0</v>
      </c>
      <c r="AY366" s="132">
        <f t="shared" si="448"/>
        <v>0</v>
      </c>
      <c r="AZ366" s="132">
        <f t="shared" si="448"/>
        <v>0</v>
      </c>
      <c r="BA366" s="132">
        <f t="shared" si="448"/>
        <v>0</v>
      </c>
      <c r="BB366" s="132">
        <f t="shared" si="448"/>
        <v>0</v>
      </c>
      <c r="BC366" s="132"/>
      <c r="BD366" s="132"/>
      <c r="BE366" s="132">
        <f t="shared" si="448"/>
        <v>0</v>
      </c>
      <c r="BF366" s="129">
        <f t="shared" si="445"/>
        <v>0</v>
      </c>
      <c r="BG366" s="138">
        <f t="shared" si="448"/>
        <v>0</v>
      </c>
      <c r="BH366" s="131">
        <f t="shared" si="414"/>
        <v>0</v>
      </c>
      <c r="BI366" s="5"/>
      <c r="BJ366" s="5"/>
    </row>
    <row r="367" spans="1:62" s="3" customFormat="1" ht="15.75" thickBot="1" x14ac:dyDescent="0.3">
      <c r="A367" s="8" t="s">
        <v>704</v>
      </c>
      <c r="B367" s="77" t="s">
        <v>705</v>
      </c>
      <c r="C367" s="7"/>
      <c r="D367" s="159"/>
      <c r="E367" s="132">
        <f>E368</f>
        <v>0</v>
      </c>
      <c r="F367" s="132">
        <f t="shared" si="446"/>
        <v>0</v>
      </c>
      <c r="G367" s="132">
        <f t="shared" si="446"/>
        <v>0</v>
      </c>
      <c r="H367" s="132">
        <f t="shared" si="446"/>
        <v>0</v>
      </c>
      <c r="I367" s="132">
        <f t="shared" si="446"/>
        <v>0</v>
      </c>
      <c r="J367" s="132">
        <f t="shared" si="446"/>
        <v>0</v>
      </c>
      <c r="K367" s="132">
        <f t="shared" si="446"/>
        <v>0</v>
      </c>
      <c r="L367" s="132">
        <f t="shared" si="446"/>
        <v>0</v>
      </c>
      <c r="M367" s="132">
        <f t="shared" si="446"/>
        <v>0</v>
      </c>
      <c r="N367" s="132">
        <f t="shared" si="446"/>
        <v>0</v>
      </c>
      <c r="O367" s="132">
        <f t="shared" si="446"/>
        <v>0</v>
      </c>
      <c r="P367" s="132">
        <f t="shared" si="446"/>
        <v>0</v>
      </c>
      <c r="Q367" s="132">
        <f t="shared" si="446"/>
        <v>0</v>
      </c>
      <c r="R367" s="132">
        <f t="shared" si="446"/>
        <v>0</v>
      </c>
      <c r="S367" s="132">
        <f t="shared" si="446"/>
        <v>0</v>
      </c>
      <c r="T367" s="132">
        <f t="shared" si="446"/>
        <v>0</v>
      </c>
      <c r="U367" s="132">
        <f t="shared" si="446"/>
        <v>0</v>
      </c>
      <c r="V367" s="132">
        <f t="shared" si="447"/>
        <v>0</v>
      </c>
      <c r="W367" s="132">
        <f t="shared" si="447"/>
        <v>0</v>
      </c>
      <c r="X367" s="132">
        <f t="shared" si="447"/>
        <v>0</v>
      </c>
      <c r="Y367" s="132">
        <f t="shared" si="447"/>
        <v>0</v>
      </c>
      <c r="Z367" s="132">
        <f t="shared" si="447"/>
        <v>0</v>
      </c>
      <c r="AA367" s="132">
        <f t="shared" si="447"/>
        <v>0</v>
      </c>
      <c r="AB367" s="132">
        <f t="shared" si="447"/>
        <v>0</v>
      </c>
      <c r="AC367" s="132">
        <f t="shared" si="447"/>
        <v>0</v>
      </c>
      <c r="AD367" s="132">
        <f t="shared" si="447"/>
        <v>0</v>
      </c>
      <c r="AE367" s="132">
        <f t="shared" si="447"/>
        <v>0</v>
      </c>
      <c r="AF367" s="132">
        <f t="shared" si="447"/>
        <v>0</v>
      </c>
      <c r="AG367" s="132">
        <f t="shared" si="447"/>
        <v>0</v>
      </c>
      <c r="AH367" s="132">
        <f t="shared" si="447"/>
        <v>0</v>
      </c>
      <c r="AI367" s="132">
        <f t="shared" si="447"/>
        <v>0</v>
      </c>
      <c r="AJ367" s="132">
        <f t="shared" si="447"/>
        <v>0</v>
      </c>
      <c r="AK367" s="132">
        <f t="shared" si="447"/>
        <v>0</v>
      </c>
      <c r="AL367" s="132">
        <f t="shared" si="447"/>
        <v>0</v>
      </c>
      <c r="AM367" s="132">
        <f t="shared" si="447"/>
        <v>0</v>
      </c>
      <c r="AN367" s="132">
        <f t="shared" si="447"/>
        <v>0</v>
      </c>
      <c r="AO367" s="132">
        <f t="shared" si="447"/>
        <v>0</v>
      </c>
      <c r="AP367" s="132">
        <f t="shared" si="447"/>
        <v>0</v>
      </c>
      <c r="AQ367" s="132">
        <f t="shared" si="447"/>
        <v>0</v>
      </c>
      <c r="AR367" s="132">
        <f t="shared" si="447"/>
        <v>0</v>
      </c>
      <c r="AS367" s="132">
        <f t="shared" si="447"/>
        <v>0</v>
      </c>
      <c r="AT367" s="132">
        <f t="shared" si="447"/>
        <v>0</v>
      </c>
      <c r="AU367" s="132">
        <f t="shared" si="447"/>
        <v>0</v>
      </c>
      <c r="AV367" s="132">
        <f t="shared" si="447"/>
        <v>0</v>
      </c>
      <c r="AW367" s="132">
        <f t="shared" si="447"/>
        <v>0</v>
      </c>
      <c r="AX367" s="132">
        <f t="shared" si="448"/>
        <v>0</v>
      </c>
      <c r="AY367" s="132">
        <f t="shared" si="448"/>
        <v>0</v>
      </c>
      <c r="AZ367" s="132">
        <f t="shared" si="448"/>
        <v>0</v>
      </c>
      <c r="BA367" s="132">
        <f t="shared" si="448"/>
        <v>0</v>
      </c>
      <c r="BB367" s="132">
        <f t="shared" si="448"/>
        <v>0</v>
      </c>
      <c r="BC367" s="132"/>
      <c r="BD367" s="132"/>
      <c r="BE367" s="132">
        <f t="shared" si="448"/>
        <v>0</v>
      </c>
      <c r="BF367" s="129">
        <f t="shared" si="445"/>
        <v>0</v>
      </c>
      <c r="BG367" s="138">
        <f t="shared" si="448"/>
        <v>0</v>
      </c>
      <c r="BH367" s="131">
        <f t="shared" si="414"/>
        <v>0</v>
      </c>
      <c r="BI367" s="5"/>
      <c r="BJ367" s="5"/>
    </row>
    <row r="368" spans="1:62" ht="15" thickBot="1" x14ac:dyDescent="0.25">
      <c r="A368" s="18" t="s">
        <v>706</v>
      </c>
      <c r="B368" s="78" t="s">
        <v>707</v>
      </c>
      <c r="C368" s="26">
        <v>47</v>
      </c>
      <c r="D368" s="158" t="s">
        <v>639</v>
      </c>
      <c r="E368" s="133">
        <v>0</v>
      </c>
      <c r="F368" s="134">
        <v>0</v>
      </c>
      <c r="G368" s="135">
        <v>0</v>
      </c>
      <c r="H368" s="135">
        <v>0</v>
      </c>
      <c r="I368" s="135">
        <v>0</v>
      </c>
      <c r="J368" s="135">
        <v>0</v>
      </c>
      <c r="K368" s="135">
        <v>0</v>
      </c>
      <c r="L368" s="135">
        <f>H368+J368-K368</f>
        <v>0</v>
      </c>
      <c r="M368" s="135">
        <v>0</v>
      </c>
      <c r="N368" s="135">
        <v>0</v>
      </c>
      <c r="O368" s="135">
        <v>0</v>
      </c>
      <c r="P368" s="135">
        <v>0</v>
      </c>
      <c r="Q368" s="135">
        <v>0</v>
      </c>
      <c r="R368" s="136">
        <v>0</v>
      </c>
      <c r="S368" s="136">
        <v>0</v>
      </c>
      <c r="T368" s="135">
        <f>P368+R368-S368</f>
        <v>0</v>
      </c>
      <c r="U368" s="136">
        <v>0</v>
      </c>
      <c r="V368" s="136">
        <v>0</v>
      </c>
      <c r="W368" s="136">
        <v>0</v>
      </c>
      <c r="X368" s="135">
        <f>T368+V368-W368</f>
        <v>0</v>
      </c>
      <c r="Y368" s="135">
        <v>0</v>
      </c>
      <c r="Z368" s="135">
        <v>0</v>
      </c>
      <c r="AA368" s="135">
        <v>0</v>
      </c>
      <c r="AB368" s="135">
        <f>X368+Z368-AA368</f>
        <v>0</v>
      </c>
      <c r="AC368" s="135">
        <v>0</v>
      </c>
      <c r="AD368" s="135">
        <v>0</v>
      </c>
      <c r="AE368" s="135">
        <v>0</v>
      </c>
      <c r="AF368" s="135">
        <f>AB368+AD368-AE368</f>
        <v>0</v>
      </c>
      <c r="AG368" s="135">
        <v>0</v>
      </c>
      <c r="AH368" s="135">
        <v>0</v>
      </c>
      <c r="AI368" s="135">
        <v>0</v>
      </c>
      <c r="AJ368" s="135">
        <f>AF368+AH368-AI368</f>
        <v>0</v>
      </c>
      <c r="AK368" s="135">
        <v>0</v>
      </c>
      <c r="AL368" s="135">
        <v>0</v>
      </c>
      <c r="AM368" s="135">
        <v>0</v>
      </c>
      <c r="AN368" s="135">
        <f>AJ368+AL368-AM368</f>
        <v>0</v>
      </c>
      <c r="AO368" s="135">
        <v>0</v>
      </c>
      <c r="AP368" s="136">
        <v>0</v>
      </c>
      <c r="AQ368" s="136">
        <v>0</v>
      </c>
      <c r="AR368" s="135">
        <f>AN368+AP368-AQ368</f>
        <v>0</v>
      </c>
      <c r="AS368" s="135">
        <v>0</v>
      </c>
      <c r="AT368" s="135"/>
      <c r="AU368" s="135"/>
      <c r="AV368" s="135"/>
      <c r="AW368" s="135"/>
      <c r="AX368" s="135"/>
      <c r="AY368" s="135"/>
      <c r="AZ368" s="135"/>
      <c r="BA368" s="135"/>
      <c r="BB368" s="135">
        <v>0</v>
      </c>
      <c r="BC368" s="135"/>
      <c r="BD368" s="135"/>
      <c r="BE368" s="135">
        <f>G368+K368+O368+S368+W368+AA368+AE368+AI368+AM368+AQ368</f>
        <v>0</v>
      </c>
      <c r="BF368" s="135">
        <f>E368+BB368-BE368</f>
        <v>0</v>
      </c>
      <c r="BG368" s="137">
        <f>I368+M368+Q368+U368+Y368+AC368+AG368+AK368+AO368+AS368</f>
        <v>0</v>
      </c>
      <c r="BH368" s="131">
        <f t="shared" si="414"/>
        <v>0</v>
      </c>
    </row>
    <row r="369" spans="1:62" s="3" customFormat="1" ht="15.75" thickBot="1" x14ac:dyDescent="0.3">
      <c r="A369" s="8" t="s">
        <v>708</v>
      </c>
      <c r="B369" s="77" t="s">
        <v>422</v>
      </c>
      <c r="C369" s="7"/>
      <c r="D369" s="159"/>
      <c r="E369" s="132">
        <f>E370</f>
        <v>0</v>
      </c>
      <c r="F369" s="132">
        <f t="shared" ref="F369:BG369" si="449">F370</f>
        <v>0</v>
      </c>
      <c r="G369" s="132">
        <f t="shared" si="449"/>
        <v>0</v>
      </c>
      <c r="H369" s="132">
        <f t="shared" si="449"/>
        <v>0</v>
      </c>
      <c r="I369" s="132">
        <f t="shared" si="449"/>
        <v>0</v>
      </c>
      <c r="J369" s="132">
        <f t="shared" si="449"/>
        <v>0</v>
      </c>
      <c r="K369" s="132">
        <f t="shared" si="449"/>
        <v>0</v>
      </c>
      <c r="L369" s="132">
        <f t="shared" si="449"/>
        <v>0</v>
      </c>
      <c r="M369" s="132">
        <f t="shared" si="449"/>
        <v>0</v>
      </c>
      <c r="N369" s="132">
        <f t="shared" si="449"/>
        <v>0</v>
      </c>
      <c r="O369" s="132">
        <f t="shared" si="449"/>
        <v>0</v>
      </c>
      <c r="P369" s="132">
        <f t="shared" si="449"/>
        <v>0</v>
      </c>
      <c r="Q369" s="132">
        <f t="shared" si="449"/>
        <v>0</v>
      </c>
      <c r="R369" s="132">
        <f t="shared" si="449"/>
        <v>0</v>
      </c>
      <c r="S369" s="132">
        <f t="shared" si="449"/>
        <v>0</v>
      </c>
      <c r="T369" s="132">
        <f t="shared" si="449"/>
        <v>0</v>
      </c>
      <c r="U369" s="132">
        <f t="shared" si="449"/>
        <v>0</v>
      </c>
      <c r="V369" s="132">
        <f t="shared" si="449"/>
        <v>0</v>
      </c>
      <c r="W369" s="132">
        <f t="shared" si="449"/>
        <v>0</v>
      </c>
      <c r="X369" s="132">
        <f t="shared" si="449"/>
        <v>0</v>
      </c>
      <c r="Y369" s="132">
        <f t="shared" si="449"/>
        <v>0</v>
      </c>
      <c r="Z369" s="132">
        <f t="shared" si="449"/>
        <v>0</v>
      </c>
      <c r="AA369" s="132">
        <f t="shared" si="449"/>
        <v>0</v>
      </c>
      <c r="AB369" s="132">
        <f t="shared" si="449"/>
        <v>0</v>
      </c>
      <c r="AC369" s="132">
        <f t="shared" si="449"/>
        <v>0</v>
      </c>
      <c r="AD369" s="132">
        <f t="shared" si="449"/>
        <v>0</v>
      </c>
      <c r="AE369" s="132">
        <f t="shared" si="449"/>
        <v>0</v>
      </c>
      <c r="AF369" s="132">
        <f t="shared" si="449"/>
        <v>0</v>
      </c>
      <c r="AG369" s="132">
        <f t="shared" si="449"/>
        <v>0</v>
      </c>
      <c r="AH369" s="132">
        <f t="shared" si="449"/>
        <v>0</v>
      </c>
      <c r="AI369" s="132">
        <f t="shared" si="449"/>
        <v>0</v>
      </c>
      <c r="AJ369" s="132">
        <f t="shared" si="449"/>
        <v>0</v>
      </c>
      <c r="AK369" s="132">
        <f t="shared" si="449"/>
        <v>0</v>
      </c>
      <c r="AL369" s="132">
        <f t="shared" si="449"/>
        <v>0</v>
      </c>
      <c r="AM369" s="132">
        <f t="shared" si="449"/>
        <v>0</v>
      </c>
      <c r="AN369" s="132">
        <f t="shared" si="449"/>
        <v>0</v>
      </c>
      <c r="AO369" s="132">
        <f t="shared" si="449"/>
        <v>482334210.75999999</v>
      </c>
      <c r="AP369" s="132">
        <f t="shared" si="449"/>
        <v>0</v>
      </c>
      <c r="AQ369" s="132">
        <f t="shared" si="449"/>
        <v>0</v>
      </c>
      <c r="AR369" s="132">
        <f t="shared" si="449"/>
        <v>0</v>
      </c>
      <c r="AS369" s="132">
        <f t="shared" si="449"/>
        <v>7113356.21</v>
      </c>
      <c r="AT369" s="132">
        <f t="shared" si="449"/>
        <v>0</v>
      </c>
      <c r="AU369" s="132">
        <f t="shared" si="449"/>
        <v>0</v>
      </c>
      <c r="AV369" s="132">
        <f t="shared" si="449"/>
        <v>0</v>
      </c>
      <c r="AW369" s="132">
        <f t="shared" si="449"/>
        <v>0</v>
      </c>
      <c r="AX369" s="132">
        <f t="shared" si="449"/>
        <v>0</v>
      </c>
      <c r="AY369" s="132">
        <f t="shared" si="449"/>
        <v>0</v>
      </c>
      <c r="AZ369" s="132">
        <f t="shared" si="449"/>
        <v>0</v>
      </c>
      <c r="BA369" s="132">
        <f t="shared" si="449"/>
        <v>0</v>
      </c>
      <c r="BB369" s="132">
        <f t="shared" si="449"/>
        <v>0</v>
      </c>
      <c r="BC369" s="132"/>
      <c r="BD369" s="132"/>
      <c r="BE369" s="132">
        <f t="shared" si="449"/>
        <v>0</v>
      </c>
      <c r="BF369" s="129">
        <f t="shared" si="445"/>
        <v>0</v>
      </c>
      <c r="BG369" s="138">
        <f t="shared" si="449"/>
        <v>708765988.39999998</v>
      </c>
      <c r="BH369" s="98">
        <f t="shared" si="414"/>
        <v>708765988.39999998</v>
      </c>
      <c r="BI369" s="5"/>
      <c r="BJ369" s="5"/>
    </row>
    <row r="370" spans="1:62" s="3" customFormat="1" ht="15.75" thickBot="1" x14ac:dyDescent="0.3">
      <c r="A370" s="8" t="s">
        <v>709</v>
      </c>
      <c r="B370" s="77" t="s">
        <v>140</v>
      </c>
      <c r="C370" s="7"/>
      <c r="D370" s="159"/>
      <c r="E370" s="132">
        <f>SUM(E371:E373)</f>
        <v>0</v>
      </c>
      <c r="F370" s="132">
        <f t="shared" ref="F370:U370" si="450">SUM(F371:F373)</f>
        <v>0</v>
      </c>
      <c r="G370" s="132">
        <f t="shared" si="450"/>
        <v>0</v>
      </c>
      <c r="H370" s="132">
        <f t="shared" si="450"/>
        <v>0</v>
      </c>
      <c r="I370" s="132">
        <f t="shared" si="450"/>
        <v>0</v>
      </c>
      <c r="J370" s="132">
        <f t="shared" si="450"/>
        <v>0</v>
      </c>
      <c r="K370" s="132">
        <f t="shared" si="450"/>
        <v>0</v>
      </c>
      <c r="L370" s="132">
        <f t="shared" si="450"/>
        <v>0</v>
      </c>
      <c r="M370" s="132">
        <f t="shared" si="450"/>
        <v>0</v>
      </c>
      <c r="N370" s="132">
        <f t="shared" si="450"/>
        <v>0</v>
      </c>
      <c r="O370" s="132">
        <f t="shared" si="450"/>
        <v>0</v>
      </c>
      <c r="P370" s="132">
        <f t="shared" si="450"/>
        <v>0</v>
      </c>
      <c r="Q370" s="132">
        <f t="shared" si="450"/>
        <v>0</v>
      </c>
      <c r="R370" s="132">
        <f t="shared" si="450"/>
        <v>0</v>
      </c>
      <c r="S370" s="132">
        <f t="shared" si="450"/>
        <v>0</v>
      </c>
      <c r="T370" s="132">
        <f t="shared" si="450"/>
        <v>0</v>
      </c>
      <c r="U370" s="132">
        <f t="shared" si="450"/>
        <v>0</v>
      </c>
      <c r="V370" s="132">
        <f t="shared" ref="V370:AW370" si="451">SUM(V371:V373)</f>
        <v>0</v>
      </c>
      <c r="W370" s="132">
        <f t="shared" si="451"/>
        <v>0</v>
      </c>
      <c r="X370" s="132">
        <f t="shared" si="451"/>
        <v>0</v>
      </c>
      <c r="Y370" s="132">
        <f t="shared" si="451"/>
        <v>0</v>
      </c>
      <c r="Z370" s="132">
        <f t="shared" si="451"/>
        <v>0</v>
      </c>
      <c r="AA370" s="132">
        <f t="shared" si="451"/>
        <v>0</v>
      </c>
      <c r="AB370" s="132">
        <f t="shared" si="451"/>
        <v>0</v>
      </c>
      <c r="AC370" s="132">
        <f t="shared" si="451"/>
        <v>0</v>
      </c>
      <c r="AD370" s="132">
        <f t="shared" si="451"/>
        <v>0</v>
      </c>
      <c r="AE370" s="132">
        <f t="shared" si="451"/>
        <v>0</v>
      </c>
      <c r="AF370" s="132">
        <f t="shared" si="451"/>
        <v>0</v>
      </c>
      <c r="AG370" s="132">
        <f t="shared" si="451"/>
        <v>0</v>
      </c>
      <c r="AH370" s="132">
        <f t="shared" si="451"/>
        <v>0</v>
      </c>
      <c r="AI370" s="132">
        <f t="shared" si="451"/>
        <v>0</v>
      </c>
      <c r="AJ370" s="132">
        <f t="shared" si="451"/>
        <v>0</v>
      </c>
      <c r="AK370" s="132">
        <f t="shared" ref="AK370:AT370" si="452">SUM(AK371:AK373)</f>
        <v>0</v>
      </c>
      <c r="AL370" s="132">
        <f t="shared" si="452"/>
        <v>0</v>
      </c>
      <c r="AM370" s="132">
        <f t="shared" si="452"/>
        <v>0</v>
      </c>
      <c r="AN370" s="132">
        <f t="shared" si="452"/>
        <v>0</v>
      </c>
      <c r="AO370" s="132">
        <f t="shared" si="452"/>
        <v>482334210.75999999</v>
      </c>
      <c r="AP370" s="132">
        <f t="shared" si="452"/>
        <v>0</v>
      </c>
      <c r="AQ370" s="132">
        <f t="shared" si="452"/>
        <v>0</v>
      </c>
      <c r="AR370" s="132">
        <f t="shared" si="452"/>
        <v>0</v>
      </c>
      <c r="AS370" s="132">
        <f t="shared" si="452"/>
        <v>7113356.21</v>
      </c>
      <c r="AT370" s="132">
        <f t="shared" si="452"/>
        <v>0</v>
      </c>
      <c r="AU370" s="132">
        <f t="shared" si="451"/>
        <v>0</v>
      </c>
      <c r="AV370" s="132">
        <f t="shared" si="451"/>
        <v>0</v>
      </c>
      <c r="AW370" s="132">
        <f t="shared" si="451"/>
        <v>0</v>
      </c>
      <c r="AX370" s="132">
        <f t="shared" ref="AX370:BG370" si="453">SUM(AX371:AX373)</f>
        <v>0</v>
      </c>
      <c r="AY370" s="132">
        <f t="shared" si="453"/>
        <v>0</v>
      </c>
      <c r="AZ370" s="132">
        <f t="shared" si="453"/>
        <v>0</v>
      </c>
      <c r="BA370" s="132">
        <f t="shared" si="453"/>
        <v>0</v>
      </c>
      <c r="BB370" s="132">
        <f t="shared" si="453"/>
        <v>0</v>
      </c>
      <c r="BC370" s="132"/>
      <c r="BD370" s="132"/>
      <c r="BE370" s="132">
        <f t="shared" si="453"/>
        <v>0</v>
      </c>
      <c r="BF370" s="129">
        <f t="shared" si="445"/>
        <v>0</v>
      </c>
      <c r="BG370" s="138">
        <f t="shared" si="453"/>
        <v>708765988.39999998</v>
      </c>
      <c r="BH370" s="98">
        <f t="shared" si="414"/>
        <v>708765988.39999998</v>
      </c>
      <c r="BI370" s="5"/>
      <c r="BJ370" s="5"/>
    </row>
    <row r="371" spans="1:62" ht="26.25" thickBot="1" x14ac:dyDescent="0.25">
      <c r="A371" s="18" t="s">
        <v>710</v>
      </c>
      <c r="B371" s="78" t="s">
        <v>711</v>
      </c>
      <c r="C371" s="26">
        <v>76</v>
      </c>
      <c r="D371" s="158" t="s">
        <v>636</v>
      </c>
      <c r="E371" s="133">
        <v>0</v>
      </c>
      <c r="F371" s="134">
        <v>0</v>
      </c>
      <c r="G371" s="135">
        <v>0</v>
      </c>
      <c r="H371" s="135">
        <v>0</v>
      </c>
      <c r="I371" s="135">
        <v>0</v>
      </c>
      <c r="J371" s="135">
        <v>0</v>
      </c>
      <c r="K371" s="135">
        <v>0</v>
      </c>
      <c r="L371" s="135">
        <f>H371+J371-K371</f>
        <v>0</v>
      </c>
      <c r="M371" s="135">
        <v>0</v>
      </c>
      <c r="N371" s="135">
        <v>0</v>
      </c>
      <c r="O371" s="135">
        <v>0</v>
      </c>
      <c r="P371" s="135">
        <v>0</v>
      </c>
      <c r="Q371" s="135">
        <v>0</v>
      </c>
      <c r="R371" s="136">
        <v>0</v>
      </c>
      <c r="S371" s="136">
        <v>0</v>
      </c>
      <c r="T371" s="135">
        <f>P371+R371-S371</f>
        <v>0</v>
      </c>
      <c r="U371" s="136">
        <v>0</v>
      </c>
      <c r="V371" s="136">
        <v>0</v>
      </c>
      <c r="W371" s="136">
        <v>0</v>
      </c>
      <c r="X371" s="135">
        <f>T371+V371-W371</f>
        <v>0</v>
      </c>
      <c r="Y371" s="135">
        <v>0</v>
      </c>
      <c r="Z371" s="135">
        <v>0</v>
      </c>
      <c r="AA371" s="135">
        <v>0</v>
      </c>
      <c r="AB371" s="135">
        <f>X371+Z371-AA371</f>
        <v>0</v>
      </c>
      <c r="AC371" s="135">
        <v>0</v>
      </c>
      <c r="AD371" s="135">
        <v>0</v>
      </c>
      <c r="AE371" s="135">
        <v>0</v>
      </c>
      <c r="AF371" s="135">
        <f>AB371+AD371-AE371</f>
        <v>0</v>
      </c>
      <c r="AG371" s="135">
        <v>0</v>
      </c>
      <c r="AH371" s="135">
        <v>0</v>
      </c>
      <c r="AI371" s="135">
        <v>0</v>
      </c>
      <c r="AJ371" s="135">
        <f>AF371+AH371-AI371</f>
        <v>0</v>
      </c>
      <c r="AK371" s="135">
        <v>0</v>
      </c>
      <c r="AL371" s="135">
        <v>0</v>
      </c>
      <c r="AM371" s="135">
        <v>0</v>
      </c>
      <c r="AN371" s="135">
        <f>AJ371+AL371-AM371</f>
        <v>0</v>
      </c>
      <c r="AO371" s="135">
        <v>0</v>
      </c>
      <c r="AP371" s="136">
        <v>0</v>
      </c>
      <c r="AQ371" s="136">
        <v>0</v>
      </c>
      <c r="AR371" s="135">
        <f>AN371+AP371-AQ371</f>
        <v>0</v>
      </c>
      <c r="AS371" s="135">
        <v>0</v>
      </c>
      <c r="AT371" s="135"/>
      <c r="AU371" s="135"/>
      <c r="AV371" s="135"/>
      <c r="AW371" s="135"/>
      <c r="AX371" s="135"/>
      <c r="AY371" s="135"/>
      <c r="AZ371" s="135"/>
      <c r="BA371" s="135"/>
      <c r="BB371" s="135">
        <f>F371+J371+N371+R371+V371+Z371+AD371+AH371+AL371+AP371</f>
        <v>0</v>
      </c>
      <c r="BC371" s="135"/>
      <c r="BD371" s="135"/>
      <c r="BE371" s="135">
        <f>G371+K371+O371+S371+W371+AA371+AE371+AI371+AM371+AQ371</f>
        <v>0</v>
      </c>
      <c r="BF371" s="135">
        <f>E371+BB371-BE371</f>
        <v>0</v>
      </c>
      <c r="BG371" s="137">
        <f>I371+M371+Q371+U371+Y371+AC371+AG371+AK371+AO371+AS371</f>
        <v>0</v>
      </c>
      <c r="BH371" s="131">
        <f t="shared" si="414"/>
        <v>0</v>
      </c>
    </row>
    <row r="372" spans="1:62" ht="15" thickBot="1" x14ac:dyDescent="0.25">
      <c r="A372" s="18" t="s">
        <v>712</v>
      </c>
      <c r="B372" s="78" t="s">
        <v>638</v>
      </c>
      <c r="C372" s="26">
        <v>47</v>
      </c>
      <c r="D372" s="158" t="s">
        <v>639</v>
      </c>
      <c r="E372" s="133">
        <v>0</v>
      </c>
      <c r="F372" s="134">
        <v>0</v>
      </c>
      <c r="G372" s="135">
        <v>0</v>
      </c>
      <c r="H372" s="135">
        <v>0</v>
      </c>
      <c r="I372" s="135">
        <v>0</v>
      </c>
      <c r="J372" s="135">
        <v>0</v>
      </c>
      <c r="K372" s="135">
        <v>0</v>
      </c>
      <c r="L372" s="135">
        <f>H372+J372-K372</f>
        <v>0</v>
      </c>
      <c r="M372" s="135">
        <v>0</v>
      </c>
      <c r="N372" s="135">
        <v>0</v>
      </c>
      <c r="O372" s="135">
        <v>0</v>
      </c>
      <c r="P372" s="135">
        <v>0</v>
      </c>
      <c r="Q372" s="135">
        <v>0</v>
      </c>
      <c r="R372" s="136">
        <v>0</v>
      </c>
      <c r="S372" s="136">
        <v>0</v>
      </c>
      <c r="T372" s="135">
        <f>P372+R372-S372</f>
        <v>0</v>
      </c>
      <c r="U372" s="136">
        <v>0</v>
      </c>
      <c r="V372" s="136">
        <v>0</v>
      </c>
      <c r="W372" s="136">
        <v>0</v>
      </c>
      <c r="X372" s="135">
        <f>T372+V372-W372</f>
        <v>0</v>
      </c>
      <c r="Y372" s="135">
        <v>0</v>
      </c>
      <c r="Z372" s="135">
        <v>0</v>
      </c>
      <c r="AA372" s="135">
        <v>0</v>
      </c>
      <c r="AB372" s="135">
        <f>X372+Z372-AA372</f>
        <v>0</v>
      </c>
      <c r="AC372" s="135">
        <v>0</v>
      </c>
      <c r="AD372" s="135">
        <v>0</v>
      </c>
      <c r="AE372" s="135">
        <v>0</v>
      </c>
      <c r="AF372" s="135">
        <f>AB372+AD372-AE372</f>
        <v>0</v>
      </c>
      <c r="AG372" s="135">
        <v>0</v>
      </c>
      <c r="AH372" s="135">
        <v>0</v>
      </c>
      <c r="AI372" s="135">
        <v>0</v>
      </c>
      <c r="AJ372" s="135">
        <f>AF372+AH372-AI372</f>
        <v>0</v>
      </c>
      <c r="AK372" s="135">
        <v>0</v>
      </c>
      <c r="AL372" s="135">
        <v>0</v>
      </c>
      <c r="AM372" s="135">
        <v>0</v>
      </c>
      <c r="AN372" s="135">
        <f>AJ372+AL372-AM372</f>
        <v>0</v>
      </c>
      <c r="AO372" s="135">
        <v>482334210.75999999</v>
      </c>
      <c r="AP372" s="136">
        <v>0</v>
      </c>
      <c r="AQ372" s="136">
        <v>0</v>
      </c>
      <c r="AR372" s="135">
        <f>AN372+AP372-AQ372</f>
        <v>0</v>
      </c>
      <c r="AS372" s="135">
        <v>7113356.21</v>
      </c>
      <c r="AT372" s="135"/>
      <c r="AU372" s="135"/>
      <c r="AV372" s="135"/>
      <c r="AW372" s="135"/>
      <c r="AX372" s="135"/>
      <c r="AY372" s="135"/>
      <c r="AZ372" s="135"/>
      <c r="BA372" s="135"/>
      <c r="BB372" s="135">
        <f>F372+J372+N372+R372+V372+Z372+AD372+AH372+AL372+AP372</f>
        <v>0</v>
      </c>
      <c r="BC372" s="135"/>
      <c r="BD372" s="135"/>
      <c r="BE372" s="135">
        <f>G372+K372+O372+S372+W372+AA372+AE372+AI372+AM372+AQ372</f>
        <v>0</v>
      </c>
      <c r="BF372" s="135">
        <f>E372+BB372-BE372</f>
        <v>0</v>
      </c>
      <c r="BG372" s="137">
        <v>708765988.39999998</v>
      </c>
      <c r="BH372" s="131">
        <f t="shared" si="414"/>
        <v>708765988.39999998</v>
      </c>
    </row>
    <row r="373" spans="1:62" s="3" customFormat="1" ht="26.25" thickBot="1" x14ac:dyDescent="0.3">
      <c r="A373" s="8" t="s">
        <v>713</v>
      </c>
      <c r="B373" s="77" t="s">
        <v>714</v>
      </c>
      <c r="C373" s="7"/>
      <c r="D373" s="159"/>
      <c r="E373" s="132">
        <f>E374</f>
        <v>0</v>
      </c>
      <c r="F373" s="132">
        <f t="shared" ref="F373:BG373" si="454">F374</f>
        <v>0</v>
      </c>
      <c r="G373" s="132">
        <f t="shared" si="454"/>
        <v>0</v>
      </c>
      <c r="H373" s="132">
        <f t="shared" si="454"/>
        <v>0</v>
      </c>
      <c r="I373" s="132">
        <f t="shared" si="454"/>
        <v>0</v>
      </c>
      <c r="J373" s="132">
        <f t="shared" si="454"/>
        <v>0</v>
      </c>
      <c r="K373" s="132">
        <f t="shared" si="454"/>
        <v>0</v>
      </c>
      <c r="L373" s="132">
        <f t="shared" si="454"/>
        <v>0</v>
      </c>
      <c r="M373" s="132">
        <f t="shared" si="454"/>
        <v>0</v>
      </c>
      <c r="N373" s="132">
        <f t="shared" si="454"/>
        <v>0</v>
      </c>
      <c r="O373" s="132">
        <f t="shared" si="454"/>
        <v>0</v>
      </c>
      <c r="P373" s="132">
        <f t="shared" si="454"/>
        <v>0</v>
      </c>
      <c r="Q373" s="132">
        <f t="shared" si="454"/>
        <v>0</v>
      </c>
      <c r="R373" s="132">
        <f t="shared" si="454"/>
        <v>0</v>
      </c>
      <c r="S373" s="132">
        <f t="shared" si="454"/>
        <v>0</v>
      </c>
      <c r="T373" s="132">
        <f t="shared" si="454"/>
        <v>0</v>
      </c>
      <c r="U373" s="132">
        <f t="shared" si="454"/>
        <v>0</v>
      </c>
      <c r="V373" s="132">
        <f t="shared" si="454"/>
        <v>0</v>
      </c>
      <c r="W373" s="132">
        <f t="shared" si="454"/>
        <v>0</v>
      </c>
      <c r="X373" s="132">
        <f t="shared" si="454"/>
        <v>0</v>
      </c>
      <c r="Y373" s="132">
        <f t="shared" si="454"/>
        <v>0</v>
      </c>
      <c r="Z373" s="132">
        <f t="shared" si="454"/>
        <v>0</v>
      </c>
      <c r="AA373" s="132">
        <f t="shared" si="454"/>
        <v>0</v>
      </c>
      <c r="AB373" s="132">
        <f t="shared" si="454"/>
        <v>0</v>
      </c>
      <c r="AC373" s="132">
        <f t="shared" si="454"/>
        <v>0</v>
      </c>
      <c r="AD373" s="132">
        <f t="shared" si="454"/>
        <v>0</v>
      </c>
      <c r="AE373" s="132">
        <f t="shared" si="454"/>
        <v>0</v>
      </c>
      <c r="AF373" s="132">
        <f t="shared" si="454"/>
        <v>0</v>
      </c>
      <c r="AG373" s="132">
        <f t="shared" si="454"/>
        <v>0</v>
      </c>
      <c r="AH373" s="132">
        <f t="shared" si="454"/>
        <v>0</v>
      </c>
      <c r="AI373" s="132">
        <f t="shared" si="454"/>
        <v>0</v>
      </c>
      <c r="AJ373" s="132">
        <f t="shared" si="454"/>
        <v>0</v>
      </c>
      <c r="AK373" s="132">
        <f t="shared" si="454"/>
        <v>0</v>
      </c>
      <c r="AL373" s="132">
        <f t="shared" si="454"/>
        <v>0</v>
      </c>
      <c r="AM373" s="132">
        <f t="shared" si="454"/>
        <v>0</v>
      </c>
      <c r="AN373" s="132">
        <f t="shared" si="454"/>
        <v>0</v>
      </c>
      <c r="AO373" s="132">
        <f t="shared" si="454"/>
        <v>0</v>
      </c>
      <c r="AP373" s="132">
        <f t="shared" si="454"/>
        <v>0</v>
      </c>
      <c r="AQ373" s="132">
        <f t="shared" si="454"/>
        <v>0</v>
      </c>
      <c r="AR373" s="132">
        <f t="shared" si="454"/>
        <v>0</v>
      </c>
      <c r="AS373" s="132">
        <f t="shared" si="454"/>
        <v>0</v>
      </c>
      <c r="AT373" s="132">
        <f t="shared" si="454"/>
        <v>0</v>
      </c>
      <c r="AU373" s="132">
        <f t="shared" si="454"/>
        <v>0</v>
      </c>
      <c r="AV373" s="132">
        <f t="shared" si="454"/>
        <v>0</v>
      </c>
      <c r="AW373" s="132">
        <f t="shared" si="454"/>
        <v>0</v>
      </c>
      <c r="AX373" s="132">
        <f t="shared" si="454"/>
        <v>0</v>
      </c>
      <c r="AY373" s="132">
        <f t="shared" si="454"/>
        <v>0</v>
      </c>
      <c r="AZ373" s="132">
        <f t="shared" si="454"/>
        <v>0</v>
      </c>
      <c r="BA373" s="132">
        <f t="shared" si="454"/>
        <v>0</v>
      </c>
      <c r="BB373" s="132">
        <f t="shared" si="454"/>
        <v>0</v>
      </c>
      <c r="BC373" s="132"/>
      <c r="BD373" s="132"/>
      <c r="BE373" s="132">
        <f t="shared" si="454"/>
        <v>0</v>
      </c>
      <c r="BF373" s="129">
        <f t="shared" ref="BF373:BF379" si="455">+E373+BB373-BE373</f>
        <v>0</v>
      </c>
      <c r="BG373" s="138">
        <f t="shared" si="454"/>
        <v>0</v>
      </c>
      <c r="BH373" s="131">
        <f t="shared" si="414"/>
        <v>0</v>
      </c>
      <c r="BI373" s="5"/>
      <c r="BJ373" s="5"/>
    </row>
    <row r="374" spans="1:62" ht="39" thickBot="1" x14ac:dyDescent="0.25">
      <c r="A374" s="18" t="s">
        <v>715</v>
      </c>
      <c r="B374" s="78" t="s">
        <v>716</v>
      </c>
      <c r="C374" s="26">
        <v>56</v>
      </c>
      <c r="D374" s="158" t="s">
        <v>675</v>
      </c>
      <c r="E374" s="133">
        <v>0</v>
      </c>
      <c r="F374" s="134">
        <v>0</v>
      </c>
      <c r="G374" s="135">
        <v>0</v>
      </c>
      <c r="H374" s="135">
        <v>0</v>
      </c>
      <c r="I374" s="135">
        <v>0</v>
      </c>
      <c r="J374" s="135">
        <v>0</v>
      </c>
      <c r="K374" s="135">
        <v>0</v>
      </c>
      <c r="L374" s="135">
        <f>H374+J374-K374</f>
        <v>0</v>
      </c>
      <c r="M374" s="135">
        <v>0</v>
      </c>
      <c r="N374" s="135">
        <v>0</v>
      </c>
      <c r="O374" s="135">
        <v>0</v>
      </c>
      <c r="P374" s="135">
        <v>0</v>
      </c>
      <c r="Q374" s="135">
        <v>0</v>
      </c>
      <c r="R374" s="136">
        <v>0</v>
      </c>
      <c r="S374" s="136">
        <v>0</v>
      </c>
      <c r="T374" s="135">
        <f>P374+R374-S374</f>
        <v>0</v>
      </c>
      <c r="U374" s="136">
        <v>0</v>
      </c>
      <c r="V374" s="136">
        <v>0</v>
      </c>
      <c r="W374" s="136">
        <v>0</v>
      </c>
      <c r="X374" s="135">
        <f>T374+V374-W374</f>
        <v>0</v>
      </c>
      <c r="Y374" s="135">
        <v>0</v>
      </c>
      <c r="Z374" s="135">
        <v>0</v>
      </c>
      <c r="AA374" s="135">
        <v>0</v>
      </c>
      <c r="AB374" s="135">
        <f>X374+Z374-AA374</f>
        <v>0</v>
      </c>
      <c r="AC374" s="135">
        <v>0</v>
      </c>
      <c r="AD374" s="135">
        <v>0</v>
      </c>
      <c r="AE374" s="135">
        <v>0</v>
      </c>
      <c r="AF374" s="135">
        <f>AB374+AD374-AE374</f>
        <v>0</v>
      </c>
      <c r="AG374" s="135">
        <v>0</v>
      </c>
      <c r="AH374" s="135">
        <v>0</v>
      </c>
      <c r="AI374" s="135">
        <v>0</v>
      </c>
      <c r="AJ374" s="135">
        <f>AF374+AH374-AI374</f>
        <v>0</v>
      </c>
      <c r="AK374" s="135">
        <v>0</v>
      </c>
      <c r="AL374" s="135">
        <v>0</v>
      </c>
      <c r="AM374" s="135">
        <v>0</v>
      </c>
      <c r="AN374" s="135">
        <f>AJ374+AL374-AM374</f>
        <v>0</v>
      </c>
      <c r="AO374" s="135">
        <v>0</v>
      </c>
      <c r="AP374" s="136">
        <v>0</v>
      </c>
      <c r="AQ374" s="136">
        <v>0</v>
      </c>
      <c r="AR374" s="135">
        <f>AN374+AP374-AQ374</f>
        <v>0</v>
      </c>
      <c r="AS374" s="135">
        <v>0</v>
      </c>
      <c r="AT374" s="135"/>
      <c r="AU374" s="135"/>
      <c r="AV374" s="135"/>
      <c r="AW374" s="135"/>
      <c r="AX374" s="135"/>
      <c r="AY374" s="135"/>
      <c r="AZ374" s="135"/>
      <c r="BA374" s="135"/>
      <c r="BB374" s="135">
        <f>F374+J374+N374+R374+V374+Z374+AD374+AH374+AL374+AP374</f>
        <v>0</v>
      </c>
      <c r="BC374" s="135"/>
      <c r="BD374" s="135"/>
      <c r="BE374" s="135">
        <f>G374+K374+O374+S374+W374+AA374+AE374+AI374+AM374+AQ374</f>
        <v>0</v>
      </c>
      <c r="BF374" s="135">
        <f>E374+BB374-BE374</f>
        <v>0</v>
      </c>
      <c r="BG374" s="137">
        <f>I374+M374+Q374+U374+Y374+AC374+AG374+AK374+AO374+AS374</f>
        <v>0</v>
      </c>
      <c r="BH374" s="131">
        <f t="shared" si="414"/>
        <v>0</v>
      </c>
    </row>
    <row r="375" spans="1:62" s="3" customFormat="1" ht="26.25" thickBot="1" x14ac:dyDescent="0.3">
      <c r="A375" s="8" t="s">
        <v>717</v>
      </c>
      <c r="B375" s="77" t="s">
        <v>718</v>
      </c>
      <c r="C375" s="7"/>
      <c r="D375" s="159"/>
      <c r="E375" s="132">
        <f>E376+E378+E384+E422</f>
        <v>781785637</v>
      </c>
      <c r="F375" s="132">
        <f t="shared" ref="F375:U375" si="456">F376+F378+F384+F422</f>
        <v>0</v>
      </c>
      <c r="G375" s="132">
        <f t="shared" si="456"/>
        <v>0</v>
      </c>
      <c r="H375" s="132">
        <f t="shared" si="456"/>
        <v>781785637</v>
      </c>
      <c r="I375" s="132">
        <f t="shared" si="456"/>
        <v>0</v>
      </c>
      <c r="J375" s="132">
        <f t="shared" si="456"/>
        <v>108333000</v>
      </c>
      <c r="K375" s="132">
        <f t="shared" si="456"/>
        <v>0</v>
      </c>
      <c r="L375" s="132">
        <f t="shared" si="456"/>
        <v>890118637</v>
      </c>
      <c r="M375" s="132">
        <f t="shared" si="456"/>
        <v>139601566.86000001</v>
      </c>
      <c r="N375" s="132">
        <f t="shared" si="456"/>
        <v>0</v>
      </c>
      <c r="O375" s="132">
        <f t="shared" si="456"/>
        <v>0</v>
      </c>
      <c r="P375" s="132">
        <f t="shared" si="456"/>
        <v>890118637</v>
      </c>
      <c r="Q375" s="132">
        <f t="shared" si="456"/>
        <v>961608.95</v>
      </c>
      <c r="R375" s="132">
        <f t="shared" si="456"/>
        <v>0</v>
      </c>
      <c r="S375" s="132">
        <f t="shared" si="456"/>
        <v>0</v>
      </c>
      <c r="T375" s="132">
        <f t="shared" si="456"/>
        <v>890118637</v>
      </c>
      <c r="U375" s="132">
        <f t="shared" si="456"/>
        <v>311285601.02999997</v>
      </c>
      <c r="V375" s="132">
        <f t="shared" ref="V375:AW375" si="457">V376+V378+V384+V422</f>
        <v>5551733075.3000002</v>
      </c>
      <c r="W375" s="132">
        <f t="shared" si="457"/>
        <v>0</v>
      </c>
      <c r="X375" s="132">
        <f t="shared" si="457"/>
        <v>6441851712.3000002</v>
      </c>
      <c r="Y375" s="132">
        <f t="shared" si="457"/>
        <v>2810717625.2800002</v>
      </c>
      <c r="Z375" s="132">
        <f t="shared" si="457"/>
        <v>0</v>
      </c>
      <c r="AA375" s="132">
        <f t="shared" si="457"/>
        <v>0</v>
      </c>
      <c r="AB375" s="132">
        <f t="shared" si="457"/>
        <v>6441851712.3000002</v>
      </c>
      <c r="AC375" s="132">
        <f t="shared" si="457"/>
        <v>2059504712.9099998</v>
      </c>
      <c r="AD375" s="132">
        <f t="shared" si="457"/>
        <v>0</v>
      </c>
      <c r="AE375" s="132">
        <f t="shared" si="457"/>
        <v>0</v>
      </c>
      <c r="AF375" s="132">
        <f t="shared" si="457"/>
        <v>6441851712.3000002</v>
      </c>
      <c r="AG375" s="132">
        <f t="shared" si="457"/>
        <v>1815254.26</v>
      </c>
      <c r="AH375" s="132">
        <f t="shared" si="457"/>
        <v>0</v>
      </c>
      <c r="AI375" s="132">
        <f t="shared" si="457"/>
        <v>0</v>
      </c>
      <c r="AJ375" s="132">
        <f t="shared" si="457"/>
        <v>6441851712.3000002</v>
      </c>
      <c r="AK375" s="132">
        <f t="shared" ref="AK375:AT375" si="458">AK376+AK378+AK384+AK422</f>
        <v>5658367902.4499998</v>
      </c>
      <c r="AL375" s="132">
        <f t="shared" si="458"/>
        <v>7010000000</v>
      </c>
      <c r="AM375" s="132">
        <f t="shared" si="458"/>
        <v>0</v>
      </c>
      <c r="AN375" s="132">
        <f t="shared" si="458"/>
        <v>13451851712.299999</v>
      </c>
      <c r="AO375" s="132">
        <f t="shared" si="458"/>
        <v>2715283088.46</v>
      </c>
      <c r="AP375" s="132">
        <f t="shared" si="458"/>
        <v>0</v>
      </c>
      <c r="AQ375" s="132">
        <f t="shared" si="458"/>
        <v>0</v>
      </c>
      <c r="AR375" s="132">
        <f t="shared" si="458"/>
        <v>13451851712.299999</v>
      </c>
      <c r="AS375" s="132">
        <f t="shared" si="458"/>
        <v>287156445.81</v>
      </c>
      <c r="AT375" s="132">
        <f t="shared" si="458"/>
        <v>0</v>
      </c>
      <c r="AU375" s="132">
        <f t="shared" si="457"/>
        <v>0</v>
      </c>
      <c r="AV375" s="132">
        <f t="shared" si="457"/>
        <v>0</v>
      </c>
      <c r="AW375" s="132">
        <f t="shared" si="457"/>
        <v>0</v>
      </c>
      <c r="AX375" s="132">
        <f>AX384+AX422</f>
        <v>0</v>
      </c>
      <c r="AY375" s="132">
        <f>AY384+AY422</f>
        <v>0</v>
      </c>
      <c r="AZ375" s="132">
        <f>AZ384+AZ422</f>
        <v>0</v>
      </c>
      <c r="BA375" s="132">
        <f>BA384+BA422</f>
        <v>0</v>
      </c>
      <c r="BB375" s="132">
        <f>BB376+BB378+BB384+BB422</f>
        <v>13545570558.299999</v>
      </c>
      <c r="BC375" s="132"/>
      <c r="BD375" s="132"/>
      <c r="BE375" s="132">
        <f>BE376+BE378+BE384+BE422</f>
        <v>0</v>
      </c>
      <c r="BF375" s="129">
        <f t="shared" si="455"/>
        <v>14327356195.299999</v>
      </c>
      <c r="BG375" s="138">
        <f>BG376+BG378+BG384+BG422</f>
        <v>14512930030.120001</v>
      </c>
      <c r="BH375" s="98">
        <f t="shared" si="414"/>
        <v>185573834.8200016</v>
      </c>
      <c r="BI375" s="5"/>
      <c r="BJ375" s="5"/>
    </row>
    <row r="376" spans="1:62" s="3" customFormat="1" ht="15.75" thickBot="1" x14ac:dyDescent="0.3">
      <c r="A376" s="8" t="s">
        <v>719</v>
      </c>
      <c r="B376" s="77" t="s">
        <v>720</v>
      </c>
      <c r="C376" s="7"/>
      <c r="D376" s="161"/>
      <c r="E376" s="132">
        <f>E377</f>
        <v>0</v>
      </c>
      <c r="F376" s="132">
        <f t="shared" ref="F376:U376" si="459">F377</f>
        <v>0</v>
      </c>
      <c r="G376" s="132">
        <f t="shared" si="459"/>
        <v>0</v>
      </c>
      <c r="H376" s="132">
        <f t="shared" si="459"/>
        <v>0</v>
      </c>
      <c r="I376" s="132">
        <f t="shared" si="459"/>
        <v>0</v>
      </c>
      <c r="J376" s="132">
        <f t="shared" si="459"/>
        <v>0</v>
      </c>
      <c r="K376" s="132">
        <f t="shared" si="459"/>
        <v>0</v>
      </c>
      <c r="L376" s="132">
        <f t="shared" si="459"/>
        <v>0</v>
      </c>
      <c r="M376" s="132">
        <f t="shared" si="459"/>
        <v>0</v>
      </c>
      <c r="N376" s="132">
        <f t="shared" si="459"/>
        <v>0</v>
      </c>
      <c r="O376" s="132">
        <f t="shared" si="459"/>
        <v>0</v>
      </c>
      <c r="P376" s="132">
        <f t="shared" si="459"/>
        <v>0</v>
      </c>
      <c r="Q376" s="132">
        <f t="shared" si="459"/>
        <v>0</v>
      </c>
      <c r="R376" s="132">
        <f t="shared" si="459"/>
        <v>0</v>
      </c>
      <c r="S376" s="132">
        <f t="shared" si="459"/>
        <v>0</v>
      </c>
      <c r="T376" s="132">
        <f t="shared" si="459"/>
        <v>0</v>
      </c>
      <c r="U376" s="132">
        <f t="shared" si="459"/>
        <v>0</v>
      </c>
      <c r="V376" s="132">
        <f t="shared" ref="V376:AW376" si="460">V377</f>
        <v>0</v>
      </c>
      <c r="W376" s="132">
        <f t="shared" si="460"/>
        <v>0</v>
      </c>
      <c r="X376" s="132">
        <f t="shared" si="460"/>
        <v>0</v>
      </c>
      <c r="Y376" s="132">
        <f t="shared" si="460"/>
        <v>0</v>
      </c>
      <c r="Z376" s="132">
        <f t="shared" si="460"/>
        <v>0</v>
      </c>
      <c r="AA376" s="132">
        <f t="shared" si="460"/>
        <v>0</v>
      </c>
      <c r="AB376" s="132">
        <f t="shared" si="460"/>
        <v>0</v>
      </c>
      <c r="AC376" s="132">
        <f t="shared" si="460"/>
        <v>2010020002.5599999</v>
      </c>
      <c r="AD376" s="132">
        <f t="shared" si="460"/>
        <v>0</v>
      </c>
      <c r="AE376" s="132">
        <f t="shared" si="460"/>
        <v>0</v>
      </c>
      <c r="AF376" s="132">
        <f t="shared" si="460"/>
        <v>0</v>
      </c>
      <c r="AG376" s="132">
        <f t="shared" si="460"/>
        <v>0</v>
      </c>
      <c r="AH376" s="132">
        <f t="shared" si="460"/>
        <v>0</v>
      </c>
      <c r="AI376" s="132">
        <f t="shared" si="460"/>
        <v>0</v>
      </c>
      <c r="AJ376" s="132">
        <f t="shared" si="460"/>
        <v>0</v>
      </c>
      <c r="AK376" s="132">
        <f t="shared" si="460"/>
        <v>5578145373.8299999</v>
      </c>
      <c r="AL376" s="132">
        <f t="shared" si="460"/>
        <v>7010000000</v>
      </c>
      <c r="AM376" s="132">
        <f t="shared" si="460"/>
        <v>0</v>
      </c>
      <c r="AN376" s="132">
        <f t="shared" si="460"/>
        <v>7010000000</v>
      </c>
      <c r="AO376" s="132">
        <f t="shared" si="460"/>
        <v>222699290.66</v>
      </c>
      <c r="AP376" s="132">
        <f t="shared" si="460"/>
        <v>0</v>
      </c>
      <c r="AQ376" s="132">
        <f t="shared" si="460"/>
        <v>0</v>
      </c>
      <c r="AR376" s="132">
        <f t="shared" si="460"/>
        <v>7010000000</v>
      </c>
      <c r="AS376" s="132">
        <f t="shared" si="460"/>
        <v>239013553.16</v>
      </c>
      <c r="AT376" s="132">
        <f t="shared" si="460"/>
        <v>0</v>
      </c>
      <c r="AU376" s="132">
        <f t="shared" si="460"/>
        <v>0</v>
      </c>
      <c r="AV376" s="132">
        <f t="shared" si="460"/>
        <v>0</v>
      </c>
      <c r="AW376" s="132">
        <f t="shared" si="460"/>
        <v>0</v>
      </c>
      <c r="AX376" s="132"/>
      <c r="AY376" s="132"/>
      <c r="AZ376" s="132"/>
      <c r="BA376" s="132"/>
      <c r="BB376" s="132">
        <f>BB377</f>
        <v>7885504483</v>
      </c>
      <c r="BC376" s="132"/>
      <c r="BD376" s="132"/>
      <c r="BE376" s="132">
        <f>BE377</f>
        <v>0</v>
      </c>
      <c r="BF376" s="129">
        <f t="shared" si="455"/>
        <v>7885504483</v>
      </c>
      <c r="BG376" s="138">
        <f>BG377</f>
        <v>8420820833.79</v>
      </c>
      <c r="BH376" s="98">
        <f t="shared" si="414"/>
        <v>535316350.78999996</v>
      </c>
      <c r="BI376" s="5"/>
      <c r="BJ376" s="5"/>
    </row>
    <row r="377" spans="1:62" s="12" customFormat="1" ht="51.75" thickBot="1" x14ac:dyDescent="0.25">
      <c r="A377" s="18" t="s">
        <v>721</v>
      </c>
      <c r="B377" s="78" t="s">
        <v>722</v>
      </c>
      <c r="C377" s="26">
        <v>188</v>
      </c>
      <c r="D377" s="160" t="s">
        <v>723</v>
      </c>
      <c r="E377" s="133">
        <v>0</v>
      </c>
      <c r="F377" s="134">
        <v>0</v>
      </c>
      <c r="G377" s="135">
        <v>0</v>
      </c>
      <c r="H377" s="135">
        <v>0</v>
      </c>
      <c r="I377" s="135">
        <v>0</v>
      </c>
      <c r="J377" s="135">
        <v>0</v>
      </c>
      <c r="K377" s="135">
        <v>0</v>
      </c>
      <c r="L377" s="135">
        <v>0</v>
      </c>
      <c r="M377" s="135">
        <v>0</v>
      </c>
      <c r="N377" s="135">
        <v>0</v>
      </c>
      <c r="O377" s="135">
        <v>0</v>
      </c>
      <c r="P377" s="135">
        <v>0</v>
      </c>
      <c r="Q377" s="135">
        <v>0</v>
      </c>
      <c r="R377" s="136">
        <v>0</v>
      </c>
      <c r="S377" s="136">
        <v>0</v>
      </c>
      <c r="T377" s="135">
        <f>P377+R377-S377</f>
        <v>0</v>
      </c>
      <c r="U377" s="136">
        <v>0</v>
      </c>
      <c r="V377" s="136">
        <v>0</v>
      </c>
      <c r="W377" s="136">
        <v>0</v>
      </c>
      <c r="X377" s="135">
        <f>T377+V377-W377</f>
        <v>0</v>
      </c>
      <c r="Y377" s="135">
        <v>0</v>
      </c>
      <c r="Z377" s="135">
        <v>0</v>
      </c>
      <c r="AA377" s="135">
        <v>0</v>
      </c>
      <c r="AB377" s="135">
        <f>X377+Z377-AA377</f>
        <v>0</v>
      </c>
      <c r="AC377" s="135">
        <v>2010020002.5599999</v>
      </c>
      <c r="AD377" s="135">
        <v>0</v>
      </c>
      <c r="AE377" s="135">
        <v>0</v>
      </c>
      <c r="AF377" s="135">
        <f>AB377+AD377-AE377</f>
        <v>0</v>
      </c>
      <c r="AG377" s="135">
        <v>0</v>
      </c>
      <c r="AH377" s="135">
        <v>0</v>
      </c>
      <c r="AI377" s="135">
        <v>0</v>
      </c>
      <c r="AJ377" s="135">
        <f>AF377+AH377-AI377</f>
        <v>0</v>
      </c>
      <c r="AK377" s="135">
        <v>5578145373.8299999</v>
      </c>
      <c r="AL377" s="135">
        <v>7010000000</v>
      </c>
      <c r="AM377" s="135">
        <v>0</v>
      </c>
      <c r="AN377" s="135">
        <f>AJ377+AL377-AM377</f>
        <v>7010000000</v>
      </c>
      <c r="AO377" s="135">
        <v>222699290.66</v>
      </c>
      <c r="AP377" s="136">
        <v>0</v>
      </c>
      <c r="AQ377" s="136">
        <v>0</v>
      </c>
      <c r="AR377" s="135">
        <f>AN377+AP377-AQ377</f>
        <v>7010000000</v>
      </c>
      <c r="AS377" s="135">
        <v>239013553.16</v>
      </c>
      <c r="AT377" s="135"/>
      <c r="AU377" s="135"/>
      <c r="AV377" s="135"/>
      <c r="AW377" s="135"/>
      <c r="AX377" s="135"/>
      <c r="AY377" s="135"/>
      <c r="AZ377" s="135"/>
      <c r="BA377" s="135"/>
      <c r="BB377" s="135">
        <v>7885504483</v>
      </c>
      <c r="BC377" s="135"/>
      <c r="BD377" s="135"/>
      <c r="BE377" s="135">
        <f>G377+K377+O377+S377+W377+AA377+AE377+AI377+AM377+AQ377</f>
        <v>0</v>
      </c>
      <c r="BF377" s="135">
        <f>E377+BB377-BE377</f>
        <v>7885504483</v>
      </c>
      <c r="BG377" s="137">
        <v>8420820833.79</v>
      </c>
      <c r="BH377" s="131">
        <f t="shared" si="414"/>
        <v>535316350.78999996</v>
      </c>
      <c r="BI377" s="14"/>
      <c r="BJ377" s="14"/>
    </row>
    <row r="378" spans="1:62" s="3" customFormat="1" ht="15.75" thickBot="1" x14ac:dyDescent="0.3">
      <c r="A378" s="8" t="s">
        <v>724</v>
      </c>
      <c r="B378" s="77" t="s">
        <v>253</v>
      </c>
      <c r="C378" s="7"/>
      <c r="D378" s="159"/>
      <c r="E378" s="132">
        <f>E379</f>
        <v>0</v>
      </c>
      <c r="F378" s="132">
        <f t="shared" ref="F378:U378" si="461">F379</f>
        <v>0</v>
      </c>
      <c r="G378" s="132">
        <f t="shared" si="461"/>
        <v>0</v>
      </c>
      <c r="H378" s="132">
        <f t="shared" si="461"/>
        <v>0</v>
      </c>
      <c r="I378" s="132">
        <f t="shared" si="461"/>
        <v>0</v>
      </c>
      <c r="J378" s="132">
        <f t="shared" si="461"/>
        <v>0</v>
      </c>
      <c r="K378" s="132">
        <f t="shared" si="461"/>
        <v>0</v>
      </c>
      <c r="L378" s="132">
        <f t="shared" si="461"/>
        <v>0</v>
      </c>
      <c r="M378" s="132">
        <f t="shared" si="461"/>
        <v>0</v>
      </c>
      <c r="N378" s="132">
        <f t="shared" si="461"/>
        <v>0</v>
      </c>
      <c r="O378" s="132">
        <f t="shared" si="461"/>
        <v>0</v>
      </c>
      <c r="P378" s="132">
        <f t="shared" si="461"/>
        <v>0</v>
      </c>
      <c r="Q378" s="132">
        <f t="shared" si="461"/>
        <v>0</v>
      </c>
      <c r="R378" s="132">
        <f t="shared" si="461"/>
        <v>0</v>
      </c>
      <c r="S378" s="132">
        <f t="shared" si="461"/>
        <v>0</v>
      </c>
      <c r="T378" s="132">
        <f t="shared" si="461"/>
        <v>0</v>
      </c>
      <c r="U378" s="132">
        <f t="shared" si="461"/>
        <v>303964830</v>
      </c>
      <c r="V378" s="132">
        <f t="shared" ref="V378:AW378" si="462">V379</f>
        <v>303964830</v>
      </c>
      <c r="W378" s="132">
        <f t="shared" si="462"/>
        <v>0</v>
      </c>
      <c r="X378" s="132">
        <f t="shared" si="462"/>
        <v>303964830</v>
      </c>
      <c r="Y378" s="132">
        <f t="shared" si="462"/>
        <v>0</v>
      </c>
      <c r="Z378" s="132">
        <f t="shared" si="462"/>
        <v>0</v>
      </c>
      <c r="AA378" s="132">
        <f t="shared" si="462"/>
        <v>0</v>
      </c>
      <c r="AB378" s="132">
        <f t="shared" si="462"/>
        <v>303964830</v>
      </c>
      <c r="AC378" s="132">
        <f t="shared" si="462"/>
        <v>0</v>
      </c>
      <c r="AD378" s="132">
        <f t="shared" si="462"/>
        <v>0</v>
      </c>
      <c r="AE378" s="132">
        <f t="shared" si="462"/>
        <v>0</v>
      </c>
      <c r="AF378" s="132">
        <f t="shared" si="462"/>
        <v>303964830</v>
      </c>
      <c r="AG378" s="132">
        <f t="shared" si="462"/>
        <v>0</v>
      </c>
      <c r="AH378" s="132">
        <f t="shared" si="462"/>
        <v>0</v>
      </c>
      <c r="AI378" s="132">
        <f t="shared" si="462"/>
        <v>0</v>
      </c>
      <c r="AJ378" s="132">
        <f t="shared" si="462"/>
        <v>303964830</v>
      </c>
      <c r="AK378" s="132">
        <f t="shared" si="462"/>
        <v>0</v>
      </c>
      <c r="AL378" s="132">
        <f t="shared" si="462"/>
        <v>0</v>
      </c>
      <c r="AM378" s="132">
        <f t="shared" si="462"/>
        <v>0</v>
      </c>
      <c r="AN378" s="132">
        <f t="shared" si="462"/>
        <v>303964830</v>
      </c>
      <c r="AO378" s="132">
        <f t="shared" si="462"/>
        <v>0</v>
      </c>
      <c r="AP378" s="132">
        <f t="shared" si="462"/>
        <v>0</v>
      </c>
      <c r="AQ378" s="132">
        <f t="shared" si="462"/>
        <v>0</v>
      </c>
      <c r="AR378" s="132">
        <f t="shared" si="462"/>
        <v>303964830</v>
      </c>
      <c r="AS378" s="132">
        <f t="shared" si="462"/>
        <v>0</v>
      </c>
      <c r="AT378" s="132">
        <f t="shared" si="462"/>
        <v>0</v>
      </c>
      <c r="AU378" s="132">
        <f t="shared" si="462"/>
        <v>0</v>
      </c>
      <c r="AV378" s="132">
        <f t="shared" si="462"/>
        <v>0</v>
      </c>
      <c r="AW378" s="132">
        <f t="shared" si="462"/>
        <v>0</v>
      </c>
      <c r="AX378" s="132"/>
      <c r="AY378" s="132"/>
      <c r="AZ378" s="132"/>
      <c r="BA378" s="132"/>
      <c r="BB378" s="132">
        <f>BB379</f>
        <v>303964830</v>
      </c>
      <c r="BC378" s="132"/>
      <c r="BD378" s="132"/>
      <c r="BE378" s="132">
        <f>BE379</f>
        <v>0</v>
      </c>
      <c r="BF378" s="129">
        <f t="shared" si="455"/>
        <v>303964830</v>
      </c>
      <c r="BG378" s="138">
        <f>BG379</f>
        <v>303964830</v>
      </c>
      <c r="BH378" s="98">
        <f t="shared" si="414"/>
        <v>0</v>
      </c>
      <c r="BI378" s="5"/>
      <c r="BJ378" s="5"/>
    </row>
    <row r="379" spans="1:62" s="3" customFormat="1" ht="15.75" thickBot="1" x14ac:dyDescent="0.3">
      <c r="A379" s="8" t="s">
        <v>725</v>
      </c>
      <c r="B379" s="77" t="s">
        <v>263</v>
      </c>
      <c r="C379" s="7"/>
      <c r="D379" s="161"/>
      <c r="E379" s="132">
        <f>SUM(E380:E383)</f>
        <v>0</v>
      </c>
      <c r="F379" s="132">
        <f t="shared" ref="F379:U379" si="463">SUM(F380:F383)</f>
        <v>0</v>
      </c>
      <c r="G379" s="132">
        <f t="shared" si="463"/>
        <v>0</v>
      </c>
      <c r="H379" s="132">
        <f t="shared" si="463"/>
        <v>0</v>
      </c>
      <c r="I379" s="132">
        <f t="shared" si="463"/>
        <v>0</v>
      </c>
      <c r="J379" s="132">
        <f t="shared" si="463"/>
        <v>0</v>
      </c>
      <c r="K379" s="132">
        <f t="shared" si="463"/>
        <v>0</v>
      </c>
      <c r="L379" s="132">
        <f t="shared" si="463"/>
        <v>0</v>
      </c>
      <c r="M379" s="132">
        <f t="shared" si="463"/>
        <v>0</v>
      </c>
      <c r="N379" s="132">
        <f t="shared" si="463"/>
        <v>0</v>
      </c>
      <c r="O379" s="132">
        <f t="shared" si="463"/>
        <v>0</v>
      </c>
      <c r="P379" s="132">
        <f t="shared" si="463"/>
        <v>0</v>
      </c>
      <c r="Q379" s="132">
        <f t="shared" si="463"/>
        <v>0</v>
      </c>
      <c r="R379" s="132">
        <f t="shared" si="463"/>
        <v>0</v>
      </c>
      <c r="S379" s="132">
        <f t="shared" si="463"/>
        <v>0</v>
      </c>
      <c r="T379" s="132">
        <f t="shared" si="463"/>
        <v>0</v>
      </c>
      <c r="U379" s="132">
        <f t="shared" si="463"/>
        <v>303964830</v>
      </c>
      <c r="V379" s="132">
        <f t="shared" ref="V379:AW379" si="464">SUM(V380:V383)</f>
        <v>303964830</v>
      </c>
      <c r="W379" s="132">
        <f t="shared" si="464"/>
        <v>0</v>
      </c>
      <c r="X379" s="132">
        <f t="shared" si="464"/>
        <v>303964830</v>
      </c>
      <c r="Y379" s="132">
        <f t="shared" si="464"/>
        <v>0</v>
      </c>
      <c r="Z379" s="132">
        <f t="shared" si="464"/>
        <v>0</v>
      </c>
      <c r="AA379" s="132">
        <f t="shared" si="464"/>
        <v>0</v>
      </c>
      <c r="AB379" s="132">
        <f t="shared" si="464"/>
        <v>303964830</v>
      </c>
      <c r="AC379" s="132">
        <f t="shared" si="464"/>
        <v>0</v>
      </c>
      <c r="AD379" s="132">
        <f t="shared" si="464"/>
        <v>0</v>
      </c>
      <c r="AE379" s="132">
        <f t="shared" si="464"/>
        <v>0</v>
      </c>
      <c r="AF379" s="132">
        <f t="shared" si="464"/>
        <v>303964830</v>
      </c>
      <c r="AG379" s="132">
        <f t="shared" si="464"/>
        <v>0</v>
      </c>
      <c r="AH379" s="132">
        <f t="shared" si="464"/>
        <v>0</v>
      </c>
      <c r="AI379" s="132">
        <f t="shared" si="464"/>
        <v>0</v>
      </c>
      <c r="AJ379" s="132">
        <f t="shared" si="464"/>
        <v>303964830</v>
      </c>
      <c r="AK379" s="132">
        <f t="shared" ref="AK379:AT379" si="465">SUM(AK380:AK383)</f>
        <v>0</v>
      </c>
      <c r="AL379" s="132">
        <f t="shared" si="465"/>
        <v>0</v>
      </c>
      <c r="AM379" s="132">
        <f t="shared" si="465"/>
        <v>0</v>
      </c>
      <c r="AN379" s="132">
        <f t="shared" si="465"/>
        <v>303964830</v>
      </c>
      <c r="AO379" s="132">
        <f t="shared" si="465"/>
        <v>0</v>
      </c>
      <c r="AP379" s="132">
        <f t="shared" si="465"/>
        <v>0</v>
      </c>
      <c r="AQ379" s="132">
        <f t="shared" si="465"/>
        <v>0</v>
      </c>
      <c r="AR379" s="132">
        <f t="shared" si="465"/>
        <v>303964830</v>
      </c>
      <c r="AS379" s="132">
        <f t="shared" si="465"/>
        <v>0</v>
      </c>
      <c r="AT379" s="132">
        <f t="shared" si="465"/>
        <v>0</v>
      </c>
      <c r="AU379" s="132">
        <f t="shared" si="464"/>
        <v>0</v>
      </c>
      <c r="AV379" s="132">
        <f t="shared" si="464"/>
        <v>0</v>
      </c>
      <c r="AW379" s="132">
        <f t="shared" si="464"/>
        <v>0</v>
      </c>
      <c r="AX379" s="132"/>
      <c r="AY379" s="132"/>
      <c r="AZ379" s="132"/>
      <c r="BA379" s="132"/>
      <c r="BB379" s="132">
        <f>SUM(BB380:BB383)</f>
        <v>303964830</v>
      </c>
      <c r="BC379" s="132"/>
      <c r="BD379" s="132"/>
      <c r="BE379" s="132">
        <f>SUM(BE380:BE383)</f>
        <v>0</v>
      </c>
      <c r="BF379" s="129">
        <f t="shared" si="455"/>
        <v>303964830</v>
      </c>
      <c r="BG379" s="138">
        <f>SUM(BG380:BG383)</f>
        <v>303964830</v>
      </c>
      <c r="BH379" s="98">
        <f t="shared" si="414"/>
        <v>0</v>
      </c>
      <c r="BI379" s="5"/>
      <c r="BJ379" s="5"/>
    </row>
    <row r="380" spans="1:62" s="12" customFormat="1" ht="39" thickBot="1" x14ac:dyDescent="0.25">
      <c r="A380" s="18" t="s">
        <v>726</v>
      </c>
      <c r="B380" s="78" t="s">
        <v>727</v>
      </c>
      <c r="C380" s="26">
        <v>213</v>
      </c>
      <c r="D380" s="160" t="s">
        <v>266</v>
      </c>
      <c r="E380" s="133">
        <v>0</v>
      </c>
      <c r="F380" s="134">
        <v>0</v>
      </c>
      <c r="G380" s="135">
        <v>0</v>
      </c>
      <c r="H380" s="135">
        <v>0</v>
      </c>
      <c r="I380" s="135">
        <v>0</v>
      </c>
      <c r="J380" s="135">
        <v>0</v>
      </c>
      <c r="K380" s="135">
        <v>0</v>
      </c>
      <c r="L380" s="135">
        <v>0</v>
      </c>
      <c r="M380" s="135">
        <v>0</v>
      </c>
      <c r="N380" s="135">
        <v>0</v>
      </c>
      <c r="O380" s="135">
        <v>0</v>
      </c>
      <c r="P380" s="135">
        <v>0</v>
      </c>
      <c r="Q380" s="135">
        <v>0</v>
      </c>
      <c r="R380" s="136">
        <v>0</v>
      </c>
      <c r="S380" s="136">
        <v>0</v>
      </c>
      <c r="T380" s="135">
        <f>P380+R380-S380</f>
        <v>0</v>
      </c>
      <c r="U380" s="136">
        <v>250000000</v>
      </c>
      <c r="V380" s="136">
        <v>250000000</v>
      </c>
      <c r="W380" s="136">
        <v>0</v>
      </c>
      <c r="X380" s="135">
        <f>T380+V380-W380</f>
        <v>250000000</v>
      </c>
      <c r="Y380" s="135">
        <v>0</v>
      </c>
      <c r="Z380" s="135">
        <v>0</v>
      </c>
      <c r="AA380" s="135">
        <v>0</v>
      </c>
      <c r="AB380" s="135">
        <f>X380+Z380-AA380</f>
        <v>250000000</v>
      </c>
      <c r="AC380" s="135">
        <v>0</v>
      </c>
      <c r="AD380" s="135">
        <v>0</v>
      </c>
      <c r="AE380" s="135">
        <v>0</v>
      </c>
      <c r="AF380" s="135">
        <f>AB380+AD380-AE380</f>
        <v>250000000</v>
      </c>
      <c r="AG380" s="135">
        <v>0</v>
      </c>
      <c r="AH380" s="135">
        <v>0</v>
      </c>
      <c r="AI380" s="135">
        <v>0</v>
      </c>
      <c r="AJ380" s="135">
        <f>AF380+AH380-AI380</f>
        <v>250000000</v>
      </c>
      <c r="AK380" s="135">
        <v>0</v>
      </c>
      <c r="AL380" s="135">
        <v>0</v>
      </c>
      <c r="AM380" s="135">
        <v>0</v>
      </c>
      <c r="AN380" s="135">
        <f>AJ380+AL380-AM380</f>
        <v>250000000</v>
      </c>
      <c r="AO380" s="135">
        <v>0</v>
      </c>
      <c r="AP380" s="136">
        <v>0</v>
      </c>
      <c r="AQ380" s="136">
        <v>0</v>
      </c>
      <c r="AR380" s="135">
        <f>AN380+AP380-AQ380</f>
        <v>250000000</v>
      </c>
      <c r="AS380" s="135">
        <v>0</v>
      </c>
      <c r="AT380" s="135"/>
      <c r="AU380" s="135"/>
      <c r="AV380" s="135"/>
      <c r="AW380" s="135"/>
      <c r="AX380" s="135"/>
      <c r="AY380" s="135"/>
      <c r="AZ380" s="135"/>
      <c r="BA380" s="135"/>
      <c r="BB380" s="135">
        <f>F380+J380+N380+R380+V380+Z380+AD380+AH380+AL380+AP380</f>
        <v>250000000</v>
      </c>
      <c r="BC380" s="135"/>
      <c r="BD380" s="135"/>
      <c r="BE380" s="135">
        <f>G380+K380+O380+S380+W380+AA380+AE380+AI380+AM380+AQ380</f>
        <v>0</v>
      </c>
      <c r="BF380" s="135">
        <f>E380+BB380-BE380</f>
        <v>250000000</v>
      </c>
      <c r="BG380" s="137">
        <f>I380+M380+Q380+U380+Y380+AC380+AG380+AK380+AO380+AS380</f>
        <v>250000000</v>
      </c>
      <c r="BH380" s="131">
        <f t="shared" si="414"/>
        <v>0</v>
      </c>
      <c r="BI380" s="14"/>
      <c r="BJ380" s="14"/>
    </row>
    <row r="381" spans="1:62" s="12" customFormat="1" ht="26.25" thickBot="1" x14ac:dyDescent="0.25">
      <c r="A381" s="18" t="s">
        <v>728</v>
      </c>
      <c r="B381" s="78" t="s">
        <v>729</v>
      </c>
      <c r="C381" s="26">
        <v>40</v>
      </c>
      <c r="D381" s="160" t="s">
        <v>175</v>
      </c>
      <c r="E381" s="133">
        <v>0</v>
      </c>
      <c r="F381" s="134">
        <v>0</v>
      </c>
      <c r="G381" s="135">
        <v>0</v>
      </c>
      <c r="H381" s="135">
        <v>0</v>
      </c>
      <c r="I381" s="135">
        <v>0</v>
      </c>
      <c r="J381" s="135">
        <v>0</v>
      </c>
      <c r="K381" s="135">
        <v>0</v>
      </c>
      <c r="L381" s="135">
        <v>0</v>
      </c>
      <c r="M381" s="135">
        <v>0</v>
      </c>
      <c r="N381" s="135">
        <v>0</v>
      </c>
      <c r="O381" s="135">
        <v>0</v>
      </c>
      <c r="P381" s="135">
        <v>0</v>
      </c>
      <c r="Q381" s="135">
        <v>0</v>
      </c>
      <c r="R381" s="136">
        <v>0</v>
      </c>
      <c r="S381" s="136">
        <v>0</v>
      </c>
      <c r="T381" s="135">
        <f>P381+R381-S381</f>
        <v>0</v>
      </c>
      <c r="U381" s="136">
        <v>4464244.3</v>
      </c>
      <c r="V381" s="136">
        <v>4464244.3</v>
      </c>
      <c r="W381" s="136">
        <v>0</v>
      </c>
      <c r="X381" s="135">
        <f>T381+V381-W381</f>
        <v>4464244.3</v>
      </c>
      <c r="Y381" s="135">
        <v>0</v>
      </c>
      <c r="Z381" s="135">
        <v>0</v>
      </c>
      <c r="AA381" s="135">
        <v>0</v>
      </c>
      <c r="AB381" s="135">
        <f>X381+Z381-AA381</f>
        <v>4464244.3</v>
      </c>
      <c r="AC381" s="135">
        <v>0</v>
      </c>
      <c r="AD381" s="135">
        <v>0</v>
      </c>
      <c r="AE381" s="135">
        <v>0</v>
      </c>
      <c r="AF381" s="135">
        <f>AB381+AD381-AE381</f>
        <v>4464244.3</v>
      </c>
      <c r="AG381" s="135">
        <v>0</v>
      </c>
      <c r="AH381" s="135">
        <v>0</v>
      </c>
      <c r="AI381" s="135">
        <v>0</v>
      </c>
      <c r="AJ381" s="135">
        <f>AF381+AH381-AI381</f>
        <v>4464244.3</v>
      </c>
      <c r="AK381" s="135">
        <v>0</v>
      </c>
      <c r="AL381" s="135">
        <v>0</v>
      </c>
      <c r="AM381" s="135">
        <v>0</v>
      </c>
      <c r="AN381" s="135">
        <f>AJ381+AL381-AM381</f>
        <v>4464244.3</v>
      </c>
      <c r="AO381" s="135">
        <v>0</v>
      </c>
      <c r="AP381" s="136">
        <v>0</v>
      </c>
      <c r="AQ381" s="136">
        <v>0</v>
      </c>
      <c r="AR381" s="135">
        <f>AN381+AP381-AQ381</f>
        <v>4464244.3</v>
      </c>
      <c r="AS381" s="135">
        <v>0</v>
      </c>
      <c r="AT381" s="135"/>
      <c r="AU381" s="135"/>
      <c r="AV381" s="135"/>
      <c r="AW381" s="135"/>
      <c r="AX381" s="135"/>
      <c r="AY381" s="135"/>
      <c r="AZ381" s="135"/>
      <c r="BA381" s="135"/>
      <c r="BB381" s="135">
        <f>F381+J381+N381+R381+V381+Z381+AD381+AH381+AL381+AP381</f>
        <v>4464244.3</v>
      </c>
      <c r="BC381" s="135"/>
      <c r="BD381" s="135"/>
      <c r="BE381" s="135">
        <f>G381+K381+O381+S381+W381+AA381+AE381+AI381+AM381+AQ381</f>
        <v>0</v>
      </c>
      <c r="BF381" s="135">
        <f>E381+BB381-BE381</f>
        <v>4464244.3</v>
      </c>
      <c r="BG381" s="137">
        <f>I381+M381+Q381+U381+Y381+AC381+AG381+AK381+AO381+AS381</f>
        <v>4464244.3</v>
      </c>
      <c r="BH381" s="131">
        <f t="shared" si="414"/>
        <v>0</v>
      </c>
      <c r="BI381" s="14"/>
      <c r="BJ381" s="14"/>
    </row>
    <row r="382" spans="1:62" s="12" customFormat="1" ht="51.75" thickBot="1" x14ac:dyDescent="0.25">
      <c r="A382" s="18" t="s">
        <v>730</v>
      </c>
      <c r="B382" s="78" t="s">
        <v>731</v>
      </c>
      <c r="C382" s="26">
        <v>51</v>
      </c>
      <c r="D382" s="160" t="s">
        <v>629</v>
      </c>
      <c r="E382" s="133">
        <v>0</v>
      </c>
      <c r="F382" s="134">
        <v>0</v>
      </c>
      <c r="G382" s="135">
        <v>0</v>
      </c>
      <c r="H382" s="135">
        <v>0</v>
      </c>
      <c r="I382" s="135">
        <v>0</v>
      </c>
      <c r="J382" s="135">
        <v>0</v>
      </c>
      <c r="K382" s="135">
        <v>0</v>
      </c>
      <c r="L382" s="135">
        <v>0</v>
      </c>
      <c r="M382" s="135">
        <v>0</v>
      </c>
      <c r="N382" s="135">
        <v>0</v>
      </c>
      <c r="O382" s="135">
        <v>0</v>
      </c>
      <c r="P382" s="135">
        <v>0</v>
      </c>
      <c r="Q382" s="135">
        <v>0</v>
      </c>
      <c r="R382" s="136">
        <v>0</v>
      </c>
      <c r="S382" s="136">
        <v>0</v>
      </c>
      <c r="T382" s="135">
        <f>P382+R382-S382</f>
        <v>0</v>
      </c>
      <c r="U382" s="136">
        <v>42699765.700000003</v>
      </c>
      <c r="V382" s="136">
        <v>42699765.700000003</v>
      </c>
      <c r="W382" s="136">
        <v>0</v>
      </c>
      <c r="X382" s="135">
        <f>T382+V382-W382</f>
        <v>42699765.700000003</v>
      </c>
      <c r="Y382" s="135">
        <v>0</v>
      </c>
      <c r="Z382" s="135">
        <v>0</v>
      </c>
      <c r="AA382" s="135">
        <v>0</v>
      </c>
      <c r="AB382" s="135">
        <f>X382+Z382-AA382</f>
        <v>42699765.700000003</v>
      </c>
      <c r="AC382" s="135">
        <v>0</v>
      </c>
      <c r="AD382" s="135">
        <v>0</v>
      </c>
      <c r="AE382" s="135">
        <v>0</v>
      </c>
      <c r="AF382" s="135">
        <f>AB382+AD382-AE382</f>
        <v>42699765.700000003</v>
      </c>
      <c r="AG382" s="135">
        <v>0</v>
      </c>
      <c r="AH382" s="135">
        <v>0</v>
      </c>
      <c r="AI382" s="135">
        <v>0</v>
      </c>
      <c r="AJ382" s="135">
        <f>AF382+AH382-AI382</f>
        <v>42699765.700000003</v>
      </c>
      <c r="AK382" s="135">
        <v>0</v>
      </c>
      <c r="AL382" s="135">
        <v>0</v>
      </c>
      <c r="AM382" s="135">
        <v>0</v>
      </c>
      <c r="AN382" s="135">
        <f>AJ382+AL382-AM382</f>
        <v>42699765.700000003</v>
      </c>
      <c r="AO382" s="135">
        <v>0</v>
      </c>
      <c r="AP382" s="136">
        <v>0</v>
      </c>
      <c r="AQ382" s="136">
        <v>0</v>
      </c>
      <c r="AR382" s="135">
        <f>AN382+AP382-AQ382</f>
        <v>42699765.700000003</v>
      </c>
      <c r="AS382" s="135">
        <v>0</v>
      </c>
      <c r="AT382" s="135"/>
      <c r="AU382" s="135"/>
      <c r="AV382" s="135"/>
      <c r="AW382" s="135"/>
      <c r="AX382" s="135"/>
      <c r="AY382" s="135"/>
      <c r="AZ382" s="135"/>
      <c r="BA382" s="135"/>
      <c r="BB382" s="135">
        <f>F382+J382+N382+R382+V382+Z382+AD382+AH382+AL382+AP382</f>
        <v>42699765.700000003</v>
      </c>
      <c r="BC382" s="135"/>
      <c r="BD382" s="135"/>
      <c r="BE382" s="135">
        <f>G382+K382+O382+S382+W382+AA382+AE382+AI382+AM382+AQ382</f>
        <v>0</v>
      </c>
      <c r="BF382" s="135">
        <f>E382+BB382-BE382</f>
        <v>42699765.700000003</v>
      </c>
      <c r="BG382" s="137">
        <f>I382+M382+Q382+U382+Y382+AC382+AG382+AK382+AO382+AS382</f>
        <v>42699765.700000003</v>
      </c>
      <c r="BH382" s="131">
        <f t="shared" si="414"/>
        <v>0</v>
      </c>
      <c r="BI382" s="14"/>
      <c r="BJ382" s="14"/>
    </row>
    <row r="383" spans="1:62" s="12" customFormat="1" ht="26.25" thickBot="1" x14ac:dyDescent="0.25">
      <c r="A383" s="18" t="s">
        <v>732</v>
      </c>
      <c r="B383" s="78" t="s">
        <v>733</v>
      </c>
      <c r="C383" s="26">
        <v>151</v>
      </c>
      <c r="D383" s="160" t="s">
        <v>734</v>
      </c>
      <c r="E383" s="133">
        <v>0</v>
      </c>
      <c r="F383" s="134">
        <v>0</v>
      </c>
      <c r="G383" s="135">
        <v>0</v>
      </c>
      <c r="H383" s="135">
        <v>0</v>
      </c>
      <c r="I383" s="135">
        <v>0</v>
      </c>
      <c r="J383" s="135">
        <v>0</v>
      </c>
      <c r="K383" s="135">
        <v>0</v>
      </c>
      <c r="L383" s="135">
        <v>0</v>
      </c>
      <c r="M383" s="135">
        <v>0</v>
      </c>
      <c r="N383" s="135">
        <v>0</v>
      </c>
      <c r="O383" s="135">
        <v>0</v>
      </c>
      <c r="P383" s="135">
        <v>0</v>
      </c>
      <c r="Q383" s="135">
        <v>0</v>
      </c>
      <c r="R383" s="136">
        <v>0</v>
      </c>
      <c r="S383" s="136">
        <v>0</v>
      </c>
      <c r="T383" s="135">
        <f>P383+R383-S383</f>
        <v>0</v>
      </c>
      <c r="U383" s="136">
        <v>6800820</v>
      </c>
      <c r="V383" s="136">
        <v>6800820</v>
      </c>
      <c r="W383" s="136">
        <v>0</v>
      </c>
      <c r="X383" s="135">
        <f>T383+V383-W383</f>
        <v>6800820</v>
      </c>
      <c r="Y383" s="135">
        <v>0</v>
      </c>
      <c r="Z383" s="135">
        <v>0</v>
      </c>
      <c r="AA383" s="135">
        <v>0</v>
      </c>
      <c r="AB383" s="135">
        <f>X383+Z383-AA383</f>
        <v>6800820</v>
      </c>
      <c r="AC383" s="135">
        <v>0</v>
      </c>
      <c r="AD383" s="135">
        <v>0</v>
      </c>
      <c r="AE383" s="135">
        <v>0</v>
      </c>
      <c r="AF383" s="135">
        <f>AB383+AD383-AE383</f>
        <v>6800820</v>
      </c>
      <c r="AG383" s="135">
        <v>0</v>
      </c>
      <c r="AH383" s="135">
        <v>0</v>
      </c>
      <c r="AI383" s="135">
        <v>0</v>
      </c>
      <c r="AJ383" s="135">
        <f>AF383+AH383-AI383</f>
        <v>6800820</v>
      </c>
      <c r="AK383" s="135">
        <v>0</v>
      </c>
      <c r="AL383" s="135">
        <v>0</v>
      </c>
      <c r="AM383" s="135">
        <v>0</v>
      </c>
      <c r="AN383" s="135">
        <f>AJ383+AL383-AM383</f>
        <v>6800820</v>
      </c>
      <c r="AO383" s="135">
        <v>0</v>
      </c>
      <c r="AP383" s="136">
        <v>0</v>
      </c>
      <c r="AQ383" s="136">
        <v>0</v>
      </c>
      <c r="AR383" s="135">
        <f>AN383+AP383-AQ383</f>
        <v>6800820</v>
      </c>
      <c r="AS383" s="135">
        <v>0</v>
      </c>
      <c r="AT383" s="135"/>
      <c r="AU383" s="135"/>
      <c r="AV383" s="135"/>
      <c r="AW383" s="135"/>
      <c r="AX383" s="135"/>
      <c r="AY383" s="135"/>
      <c r="AZ383" s="135"/>
      <c r="BA383" s="135"/>
      <c r="BB383" s="135">
        <f>F383+J383+N383+R383+V383+Z383+AD383+AH383+AL383+AP383</f>
        <v>6800820</v>
      </c>
      <c r="BC383" s="135"/>
      <c r="BD383" s="135"/>
      <c r="BE383" s="135">
        <f>G383+K383+O383+S383+W383+AA383+AE383+AI383+AM383+AQ383</f>
        <v>0</v>
      </c>
      <c r="BF383" s="135">
        <f>E383+BB383-BE383</f>
        <v>6800820</v>
      </c>
      <c r="BG383" s="137">
        <f>I383+M383+Q383+U383+Y383+AC383+AG383+AK383+AO383+AS383</f>
        <v>6800820</v>
      </c>
      <c r="BH383" s="131">
        <f t="shared" si="414"/>
        <v>0</v>
      </c>
      <c r="BI383" s="14"/>
      <c r="BJ383" s="14"/>
    </row>
    <row r="384" spans="1:62" s="3" customFormat="1" ht="15.75" thickBot="1" x14ac:dyDescent="0.3">
      <c r="A384" s="8" t="s">
        <v>735</v>
      </c>
      <c r="B384" s="77" t="s">
        <v>280</v>
      </c>
      <c r="C384" s="7"/>
      <c r="D384" s="159"/>
      <c r="E384" s="132">
        <f t="shared" ref="E384:U384" si="466">E385+E408</f>
        <v>0</v>
      </c>
      <c r="F384" s="132">
        <f t="shared" si="466"/>
        <v>0</v>
      </c>
      <c r="G384" s="132">
        <f t="shared" si="466"/>
        <v>0</v>
      </c>
      <c r="H384" s="132">
        <f t="shared" si="466"/>
        <v>0</v>
      </c>
      <c r="I384" s="132">
        <f t="shared" si="466"/>
        <v>0</v>
      </c>
      <c r="J384" s="132">
        <f t="shared" si="466"/>
        <v>108333000</v>
      </c>
      <c r="K384" s="132">
        <f t="shared" si="466"/>
        <v>0</v>
      </c>
      <c r="L384" s="132">
        <f t="shared" si="466"/>
        <v>108333000</v>
      </c>
      <c r="M384" s="132">
        <f t="shared" si="466"/>
        <v>108333000</v>
      </c>
      <c r="N384" s="132">
        <f t="shared" si="466"/>
        <v>0</v>
      </c>
      <c r="O384" s="132">
        <f t="shared" si="466"/>
        <v>0</v>
      </c>
      <c r="P384" s="132">
        <f t="shared" si="466"/>
        <v>108333000</v>
      </c>
      <c r="Q384" s="132">
        <f t="shared" si="466"/>
        <v>0</v>
      </c>
      <c r="R384" s="132">
        <f t="shared" si="466"/>
        <v>0</v>
      </c>
      <c r="S384" s="132">
        <f t="shared" si="466"/>
        <v>0</v>
      </c>
      <c r="T384" s="132">
        <f t="shared" si="466"/>
        <v>108333000</v>
      </c>
      <c r="U384" s="132">
        <f t="shared" si="466"/>
        <v>0</v>
      </c>
      <c r="V384" s="132">
        <f t="shared" ref="V384:AW384" si="467">V385+V408</f>
        <v>5247768245.3000002</v>
      </c>
      <c r="W384" s="132">
        <f t="shared" si="467"/>
        <v>0</v>
      </c>
      <c r="X384" s="132">
        <f t="shared" si="467"/>
        <v>5356101245.3000002</v>
      </c>
      <c r="Y384" s="132">
        <f t="shared" si="467"/>
        <v>2755629707.5</v>
      </c>
      <c r="Z384" s="132">
        <f t="shared" si="467"/>
        <v>0</v>
      </c>
      <c r="AA384" s="132">
        <f t="shared" si="467"/>
        <v>0</v>
      </c>
      <c r="AB384" s="132">
        <f t="shared" si="467"/>
        <v>5356101245.3000002</v>
      </c>
      <c r="AC384" s="132">
        <f t="shared" si="467"/>
        <v>0</v>
      </c>
      <c r="AD384" s="132">
        <f t="shared" si="467"/>
        <v>0</v>
      </c>
      <c r="AE384" s="132">
        <f t="shared" si="467"/>
        <v>0</v>
      </c>
      <c r="AF384" s="132">
        <f t="shared" si="467"/>
        <v>5356101245.3000002</v>
      </c>
      <c r="AG384" s="132">
        <f t="shared" si="467"/>
        <v>0</v>
      </c>
      <c r="AH384" s="132">
        <f t="shared" si="467"/>
        <v>0</v>
      </c>
      <c r="AI384" s="132">
        <f t="shared" si="467"/>
        <v>0</v>
      </c>
      <c r="AJ384" s="132">
        <f t="shared" si="467"/>
        <v>5356101245.3000002</v>
      </c>
      <c r="AK384" s="132">
        <f t="shared" ref="AK384:AT384" si="468">AK385+AK408</f>
        <v>0</v>
      </c>
      <c r="AL384" s="132">
        <f t="shared" si="468"/>
        <v>0</v>
      </c>
      <c r="AM384" s="132">
        <f t="shared" si="468"/>
        <v>0</v>
      </c>
      <c r="AN384" s="132">
        <f t="shared" si="468"/>
        <v>5356101245.3000002</v>
      </c>
      <c r="AO384" s="132">
        <f t="shared" si="468"/>
        <v>2492138537.8000002</v>
      </c>
      <c r="AP384" s="132">
        <f t="shared" si="468"/>
        <v>0</v>
      </c>
      <c r="AQ384" s="132">
        <f t="shared" si="468"/>
        <v>0</v>
      </c>
      <c r="AR384" s="132">
        <f t="shared" si="468"/>
        <v>5356101245.3000002</v>
      </c>
      <c r="AS384" s="132">
        <f t="shared" si="468"/>
        <v>0</v>
      </c>
      <c r="AT384" s="132">
        <f t="shared" si="468"/>
        <v>0</v>
      </c>
      <c r="AU384" s="132">
        <f t="shared" si="467"/>
        <v>0</v>
      </c>
      <c r="AV384" s="132">
        <f t="shared" si="467"/>
        <v>0</v>
      </c>
      <c r="AW384" s="132">
        <f t="shared" si="467"/>
        <v>0</v>
      </c>
      <c r="AX384" s="132">
        <f t="shared" ref="AX384:BG384" si="469">AX385+AX408</f>
        <v>0</v>
      </c>
      <c r="AY384" s="132">
        <f t="shared" si="469"/>
        <v>0</v>
      </c>
      <c r="AZ384" s="132">
        <f t="shared" si="469"/>
        <v>0</v>
      </c>
      <c r="BA384" s="132">
        <f t="shared" si="469"/>
        <v>0</v>
      </c>
      <c r="BB384" s="132">
        <f t="shared" si="469"/>
        <v>5356101245.3000002</v>
      </c>
      <c r="BC384" s="132"/>
      <c r="BD384" s="132"/>
      <c r="BE384" s="132">
        <f t="shared" si="469"/>
        <v>0</v>
      </c>
      <c r="BF384" s="129">
        <f t="shared" ref="BF384:BF390" si="470">+E384+BB384-BE384</f>
        <v>5356101245.3000002</v>
      </c>
      <c r="BG384" s="138">
        <f t="shared" si="469"/>
        <v>5356101245.3000002</v>
      </c>
      <c r="BH384" s="131">
        <f t="shared" si="414"/>
        <v>0</v>
      </c>
      <c r="BI384" s="5"/>
      <c r="BJ384" s="5"/>
    </row>
    <row r="385" spans="1:62" s="3" customFormat="1" ht="15.75" thickBot="1" x14ac:dyDescent="0.3">
      <c r="A385" s="8" t="s">
        <v>736</v>
      </c>
      <c r="B385" s="77" t="s">
        <v>282</v>
      </c>
      <c r="C385" s="7"/>
      <c r="D385" s="159"/>
      <c r="E385" s="132">
        <f>E386</f>
        <v>0</v>
      </c>
      <c r="F385" s="132">
        <f t="shared" ref="F385:V386" si="471">F386</f>
        <v>0</v>
      </c>
      <c r="G385" s="132">
        <f t="shared" si="471"/>
        <v>0</v>
      </c>
      <c r="H385" s="132">
        <f t="shared" si="471"/>
        <v>0</v>
      </c>
      <c r="I385" s="132">
        <f t="shared" si="471"/>
        <v>0</v>
      </c>
      <c r="J385" s="132">
        <f t="shared" si="471"/>
        <v>108333000</v>
      </c>
      <c r="K385" s="132">
        <f t="shared" si="471"/>
        <v>0</v>
      </c>
      <c r="L385" s="132">
        <f t="shared" si="471"/>
        <v>108333000</v>
      </c>
      <c r="M385" s="132">
        <f t="shared" si="471"/>
        <v>108333000</v>
      </c>
      <c r="N385" s="132">
        <f t="shared" si="471"/>
        <v>0</v>
      </c>
      <c r="O385" s="132">
        <f t="shared" si="471"/>
        <v>0</v>
      </c>
      <c r="P385" s="132">
        <f t="shared" si="471"/>
        <v>108333000</v>
      </c>
      <c r="Q385" s="132">
        <f t="shared" si="471"/>
        <v>0</v>
      </c>
      <c r="R385" s="132">
        <f t="shared" si="471"/>
        <v>0</v>
      </c>
      <c r="S385" s="132">
        <f t="shared" si="471"/>
        <v>0</v>
      </c>
      <c r="T385" s="132">
        <f t="shared" si="471"/>
        <v>108333000</v>
      </c>
      <c r="U385" s="132">
        <f t="shared" si="471"/>
        <v>0</v>
      </c>
      <c r="V385" s="132">
        <f t="shared" si="471"/>
        <v>2492138537.8000002</v>
      </c>
      <c r="W385" s="132">
        <f t="shared" ref="V385:AW386" si="472">W386</f>
        <v>0</v>
      </c>
      <c r="X385" s="132">
        <f t="shared" si="472"/>
        <v>2600471537.8000002</v>
      </c>
      <c r="Y385" s="132">
        <f t="shared" si="472"/>
        <v>0</v>
      </c>
      <c r="Z385" s="132">
        <f t="shared" si="472"/>
        <v>0</v>
      </c>
      <c r="AA385" s="132">
        <f t="shared" si="472"/>
        <v>0</v>
      </c>
      <c r="AB385" s="132">
        <f t="shared" si="472"/>
        <v>2600471537.8000002</v>
      </c>
      <c r="AC385" s="132">
        <f t="shared" si="472"/>
        <v>0</v>
      </c>
      <c r="AD385" s="132">
        <f t="shared" si="472"/>
        <v>0</v>
      </c>
      <c r="AE385" s="132">
        <f t="shared" si="472"/>
        <v>0</v>
      </c>
      <c r="AF385" s="132">
        <f t="shared" si="472"/>
        <v>2600471537.8000002</v>
      </c>
      <c r="AG385" s="132">
        <f t="shared" si="472"/>
        <v>0</v>
      </c>
      <c r="AH385" s="132">
        <f t="shared" si="472"/>
        <v>0</v>
      </c>
      <c r="AI385" s="132">
        <f t="shared" si="472"/>
        <v>0</v>
      </c>
      <c r="AJ385" s="132">
        <f t="shared" si="472"/>
        <v>2600471537.8000002</v>
      </c>
      <c r="AK385" s="132">
        <f t="shared" si="472"/>
        <v>0</v>
      </c>
      <c r="AL385" s="132">
        <f t="shared" si="472"/>
        <v>0</v>
      </c>
      <c r="AM385" s="132">
        <f t="shared" si="472"/>
        <v>0</v>
      </c>
      <c r="AN385" s="132">
        <f t="shared" si="472"/>
        <v>2600471537.8000002</v>
      </c>
      <c r="AO385" s="132">
        <f t="shared" si="472"/>
        <v>2492138537.8000002</v>
      </c>
      <c r="AP385" s="132">
        <f t="shared" si="472"/>
        <v>0</v>
      </c>
      <c r="AQ385" s="132">
        <f t="shared" si="472"/>
        <v>0</v>
      </c>
      <c r="AR385" s="132">
        <f t="shared" si="472"/>
        <v>2600471537.8000002</v>
      </c>
      <c r="AS385" s="132">
        <f t="shared" si="472"/>
        <v>0</v>
      </c>
      <c r="AT385" s="132">
        <f t="shared" si="472"/>
        <v>0</v>
      </c>
      <c r="AU385" s="132">
        <f t="shared" si="472"/>
        <v>0</v>
      </c>
      <c r="AV385" s="132">
        <f t="shared" si="472"/>
        <v>0</v>
      </c>
      <c r="AW385" s="132">
        <f t="shared" si="472"/>
        <v>0</v>
      </c>
      <c r="AX385" s="132">
        <f t="shared" ref="AX385:BG386" si="473">AX386</f>
        <v>0</v>
      </c>
      <c r="AY385" s="132">
        <f t="shared" si="473"/>
        <v>0</v>
      </c>
      <c r="AZ385" s="132">
        <f t="shared" si="473"/>
        <v>0</v>
      </c>
      <c r="BA385" s="132">
        <f t="shared" si="473"/>
        <v>0</v>
      </c>
      <c r="BB385" s="132">
        <f t="shared" si="473"/>
        <v>2600471537.8000002</v>
      </c>
      <c r="BC385" s="132"/>
      <c r="BD385" s="132"/>
      <c r="BE385" s="132">
        <f t="shared" si="473"/>
        <v>0</v>
      </c>
      <c r="BF385" s="129">
        <f t="shared" si="470"/>
        <v>2600471537.8000002</v>
      </c>
      <c r="BG385" s="138">
        <f t="shared" si="473"/>
        <v>2600471537.8000002</v>
      </c>
      <c r="BH385" s="131">
        <f t="shared" si="414"/>
        <v>0</v>
      </c>
      <c r="BI385" s="5"/>
      <c r="BJ385" s="5"/>
    </row>
    <row r="386" spans="1:62" s="3" customFormat="1" ht="15.75" thickBot="1" x14ac:dyDescent="0.3">
      <c r="A386" s="8" t="s">
        <v>737</v>
      </c>
      <c r="B386" s="77" t="s">
        <v>284</v>
      </c>
      <c r="C386" s="7"/>
      <c r="D386" s="159"/>
      <c r="E386" s="132">
        <f>E387</f>
        <v>0</v>
      </c>
      <c r="F386" s="132">
        <f t="shared" si="471"/>
        <v>0</v>
      </c>
      <c r="G386" s="132">
        <f t="shared" si="471"/>
        <v>0</v>
      </c>
      <c r="H386" s="132">
        <f t="shared" si="471"/>
        <v>0</v>
      </c>
      <c r="I386" s="132">
        <f t="shared" si="471"/>
        <v>0</v>
      </c>
      <c r="J386" s="132">
        <f t="shared" si="471"/>
        <v>108333000</v>
      </c>
      <c r="K386" s="132">
        <f t="shared" si="471"/>
        <v>0</v>
      </c>
      <c r="L386" s="132">
        <f t="shared" si="471"/>
        <v>108333000</v>
      </c>
      <c r="M386" s="132">
        <f t="shared" si="471"/>
        <v>108333000</v>
      </c>
      <c r="N386" s="132">
        <f t="shared" si="471"/>
        <v>0</v>
      </c>
      <c r="O386" s="132">
        <f t="shared" si="471"/>
        <v>0</v>
      </c>
      <c r="P386" s="132">
        <f t="shared" si="471"/>
        <v>108333000</v>
      </c>
      <c r="Q386" s="132">
        <f t="shared" si="471"/>
        <v>0</v>
      </c>
      <c r="R386" s="132">
        <f t="shared" si="471"/>
        <v>0</v>
      </c>
      <c r="S386" s="132">
        <f t="shared" si="471"/>
        <v>0</v>
      </c>
      <c r="T386" s="132">
        <f t="shared" si="471"/>
        <v>108333000</v>
      </c>
      <c r="U386" s="132">
        <f t="shared" si="471"/>
        <v>0</v>
      </c>
      <c r="V386" s="132">
        <f t="shared" si="472"/>
        <v>2492138537.8000002</v>
      </c>
      <c r="W386" s="132">
        <f t="shared" si="472"/>
        <v>0</v>
      </c>
      <c r="X386" s="132">
        <f t="shared" si="472"/>
        <v>2600471537.8000002</v>
      </c>
      <c r="Y386" s="132">
        <f t="shared" si="472"/>
        <v>0</v>
      </c>
      <c r="Z386" s="132">
        <f t="shared" si="472"/>
        <v>0</v>
      </c>
      <c r="AA386" s="132">
        <f t="shared" si="472"/>
        <v>0</v>
      </c>
      <c r="AB386" s="132">
        <f t="shared" si="472"/>
        <v>2600471537.8000002</v>
      </c>
      <c r="AC386" s="132">
        <f t="shared" si="472"/>
        <v>0</v>
      </c>
      <c r="AD386" s="132">
        <f t="shared" si="472"/>
        <v>0</v>
      </c>
      <c r="AE386" s="132">
        <f t="shared" si="472"/>
        <v>0</v>
      </c>
      <c r="AF386" s="132">
        <f t="shared" si="472"/>
        <v>2600471537.8000002</v>
      </c>
      <c r="AG386" s="132">
        <f t="shared" si="472"/>
        <v>0</v>
      </c>
      <c r="AH386" s="132">
        <f t="shared" si="472"/>
        <v>0</v>
      </c>
      <c r="AI386" s="132">
        <f t="shared" si="472"/>
        <v>0</v>
      </c>
      <c r="AJ386" s="132">
        <f t="shared" si="472"/>
        <v>2600471537.8000002</v>
      </c>
      <c r="AK386" s="132">
        <f t="shared" si="472"/>
        <v>0</v>
      </c>
      <c r="AL386" s="132">
        <f t="shared" si="472"/>
        <v>0</v>
      </c>
      <c r="AM386" s="132">
        <f t="shared" si="472"/>
        <v>0</v>
      </c>
      <c r="AN386" s="132">
        <f t="shared" si="472"/>
        <v>2600471537.8000002</v>
      </c>
      <c r="AO386" s="132">
        <f t="shared" si="472"/>
        <v>2492138537.8000002</v>
      </c>
      <c r="AP386" s="132">
        <f t="shared" si="472"/>
        <v>0</v>
      </c>
      <c r="AQ386" s="132">
        <f t="shared" si="472"/>
        <v>0</v>
      </c>
      <c r="AR386" s="132">
        <f t="shared" si="472"/>
        <v>2600471537.8000002</v>
      </c>
      <c r="AS386" s="132">
        <f t="shared" si="472"/>
        <v>0</v>
      </c>
      <c r="AT386" s="132">
        <f t="shared" si="472"/>
        <v>0</v>
      </c>
      <c r="AU386" s="132">
        <f t="shared" si="472"/>
        <v>0</v>
      </c>
      <c r="AV386" s="132">
        <f t="shared" si="472"/>
        <v>0</v>
      </c>
      <c r="AW386" s="132">
        <f t="shared" si="472"/>
        <v>0</v>
      </c>
      <c r="AX386" s="132">
        <f t="shared" si="473"/>
        <v>0</v>
      </c>
      <c r="AY386" s="132">
        <f t="shared" si="473"/>
        <v>0</v>
      </c>
      <c r="AZ386" s="132">
        <f t="shared" si="473"/>
        <v>0</v>
      </c>
      <c r="BA386" s="132">
        <f t="shared" si="473"/>
        <v>0</v>
      </c>
      <c r="BB386" s="132">
        <f t="shared" si="473"/>
        <v>2600471537.8000002</v>
      </c>
      <c r="BC386" s="132"/>
      <c r="BD386" s="132"/>
      <c r="BE386" s="132">
        <f t="shared" si="473"/>
        <v>0</v>
      </c>
      <c r="BF386" s="129">
        <f t="shared" si="470"/>
        <v>2600471537.8000002</v>
      </c>
      <c r="BG386" s="138">
        <f t="shared" si="473"/>
        <v>2600471537.8000002</v>
      </c>
      <c r="BH386" s="131">
        <f t="shared" si="414"/>
        <v>0</v>
      </c>
      <c r="BI386" s="5"/>
      <c r="BJ386" s="5"/>
    </row>
    <row r="387" spans="1:62" s="3" customFormat="1" ht="26.25" thickBot="1" x14ac:dyDescent="0.3">
      <c r="A387" s="8" t="s">
        <v>738</v>
      </c>
      <c r="B387" s="77" t="s">
        <v>352</v>
      </c>
      <c r="C387" s="7"/>
      <c r="D387" s="159"/>
      <c r="E387" s="132">
        <f>E388+E396</f>
        <v>0</v>
      </c>
      <c r="F387" s="132">
        <f t="shared" ref="F387:AJ387" si="474">F388+F396</f>
        <v>0</v>
      </c>
      <c r="G387" s="132">
        <f t="shared" si="474"/>
        <v>0</v>
      </c>
      <c r="H387" s="132">
        <f t="shared" si="474"/>
        <v>0</v>
      </c>
      <c r="I387" s="132">
        <f t="shared" si="474"/>
        <v>0</v>
      </c>
      <c r="J387" s="132">
        <f t="shared" si="474"/>
        <v>108333000</v>
      </c>
      <c r="K387" s="132">
        <f t="shared" si="474"/>
        <v>0</v>
      </c>
      <c r="L387" s="132">
        <f t="shared" si="474"/>
        <v>108333000</v>
      </c>
      <c r="M387" s="132">
        <f t="shared" si="474"/>
        <v>108333000</v>
      </c>
      <c r="N387" s="132">
        <f t="shared" si="474"/>
        <v>0</v>
      </c>
      <c r="O387" s="132">
        <f t="shared" si="474"/>
        <v>0</v>
      </c>
      <c r="P387" s="132">
        <f t="shared" si="474"/>
        <v>108333000</v>
      </c>
      <c r="Q387" s="132">
        <f t="shared" si="474"/>
        <v>0</v>
      </c>
      <c r="R387" s="132">
        <f t="shared" si="474"/>
        <v>0</v>
      </c>
      <c r="S387" s="132">
        <f t="shared" si="474"/>
        <v>0</v>
      </c>
      <c r="T387" s="132">
        <f t="shared" si="474"/>
        <v>108333000</v>
      </c>
      <c r="U387" s="132">
        <f t="shared" si="474"/>
        <v>0</v>
      </c>
      <c r="V387" s="132">
        <f t="shared" si="474"/>
        <v>2492138537.8000002</v>
      </c>
      <c r="W387" s="132">
        <f t="shared" si="474"/>
        <v>0</v>
      </c>
      <c r="X387" s="132">
        <f t="shared" si="474"/>
        <v>2600471537.8000002</v>
      </c>
      <c r="Y387" s="132">
        <f t="shared" si="474"/>
        <v>0</v>
      </c>
      <c r="Z387" s="132">
        <f t="shared" si="474"/>
        <v>0</v>
      </c>
      <c r="AA387" s="132">
        <f t="shared" si="474"/>
        <v>0</v>
      </c>
      <c r="AB387" s="132">
        <f t="shared" si="474"/>
        <v>2600471537.8000002</v>
      </c>
      <c r="AC387" s="132">
        <f t="shared" si="474"/>
        <v>0</v>
      </c>
      <c r="AD387" s="132">
        <f t="shared" si="474"/>
        <v>0</v>
      </c>
      <c r="AE387" s="132">
        <f t="shared" si="474"/>
        <v>0</v>
      </c>
      <c r="AF387" s="132">
        <f t="shared" si="474"/>
        <v>2600471537.8000002</v>
      </c>
      <c r="AG387" s="132">
        <f t="shared" si="474"/>
        <v>0</v>
      </c>
      <c r="AH387" s="132">
        <f t="shared" si="474"/>
        <v>0</v>
      </c>
      <c r="AI387" s="132">
        <f t="shared" si="474"/>
        <v>0</v>
      </c>
      <c r="AJ387" s="132">
        <f t="shared" si="474"/>
        <v>2600471537.8000002</v>
      </c>
      <c r="AK387" s="132">
        <f t="shared" ref="AK387:AT387" si="475">AK388+AK396</f>
        <v>0</v>
      </c>
      <c r="AL387" s="132">
        <f t="shared" si="475"/>
        <v>0</v>
      </c>
      <c r="AM387" s="132">
        <f t="shared" si="475"/>
        <v>0</v>
      </c>
      <c r="AN387" s="132">
        <f t="shared" si="475"/>
        <v>2600471537.8000002</v>
      </c>
      <c r="AO387" s="132">
        <f t="shared" si="475"/>
        <v>2492138537.8000002</v>
      </c>
      <c r="AP387" s="132">
        <f t="shared" si="475"/>
        <v>0</v>
      </c>
      <c r="AQ387" s="132">
        <f t="shared" si="475"/>
        <v>0</v>
      </c>
      <c r="AR387" s="132">
        <f t="shared" si="475"/>
        <v>2600471537.8000002</v>
      </c>
      <c r="AS387" s="132">
        <f t="shared" si="475"/>
        <v>0</v>
      </c>
      <c r="AT387" s="132">
        <f t="shared" si="475"/>
        <v>0</v>
      </c>
      <c r="AU387" s="132">
        <f t="shared" ref="AU387:BA387" si="476">AU396</f>
        <v>0</v>
      </c>
      <c r="AV387" s="132">
        <f t="shared" si="476"/>
        <v>0</v>
      </c>
      <c r="AW387" s="132">
        <f t="shared" si="476"/>
        <v>0</v>
      </c>
      <c r="AX387" s="132">
        <f t="shared" si="476"/>
        <v>0</v>
      </c>
      <c r="AY387" s="132">
        <f t="shared" si="476"/>
        <v>0</v>
      </c>
      <c r="AZ387" s="132">
        <f t="shared" si="476"/>
        <v>0</v>
      </c>
      <c r="BA387" s="132">
        <f t="shared" si="476"/>
        <v>0</v>
      </c>
      <c r="BB387" s="132">
        <f>BB388+BB396</f>
        <v>2600471537.8000002</v>
      </c>
      <c r="BC387" s="132"/>
      <c r="BD387" s="132"/>
      <c r="BE387" s="132">
        <f>BE388+BE396</f>
        <v>0</v>
      </c>
      <c r="BF387" s="129">
        <f t="shared" si="470"/>
        <v>2600471537.8000002</v>
      </c>
      <c r="BG387" s="138">
        <f>BG388+BG396</f>
        <v>2600471537.8000002</v>
      </c>
      <c r="BH387" s="131">
        <f t="shared" si="414"/>
        <v>0</v>
      </c>
      <c r="BI387" s="5"/>
      <c r="BJ387" s="5"/>
    </row>
    <row r="388" spans="1:62" s="3" customFormat="1" ht="26.25" thickBot="1" x14ac:dyDescent="0.3">
      <c r="A388" s="8" t="s">
        <v>739</v>
      </c>
      <c r="B388" s="77" t="s">
        <v>462</v>
      </c>
      <c r="C388" s="7"/>
      <c r="D388" s="159"/>
      <c r="E388" s="132">
        <f>E389</f>
        <v>0</v>
      </c>
      <c r="F388" s="132">
        <f t="shared" ref="F388:U388" si="477">F389</f>
        <v>0</v>
      </c>
      <c r="G388" s="132">
        <f t="shared" si="477"/>
        <v>0</v>
      </c>
      <c r="H388" s="132">
        <f t="shared" si="477"/>
        <v>0</v>
      </c>
      <c r="I388" s="132">
        <f t="shared" si="477"/>
        <v>0</v>
      </c>
      <c r="J388" s="132">
        <f t="shared" si="477"/>
        <v>0</v>
      </c>
      <c r="K388" s="132">
        <f t="shared" si="477"/>
        <v>0</v>
      </c>
      <c r="L388" s="132">
        <f t="shared" si="477"/>
        <v>0</v>
      </c>
      <c r="M388" s="132">
        <f t="shared" si="477"/>
        <v>0</v>
      </c>
      <c r="N388" s="132">
        <f t="shared" si="477"/>
        <v>0</v>
      </c>
      <c r="O388" s="132">
        <f t="shared" si="477"/>
        <v>0</v>
      </c>
      <c r="P388" s="132">
        <f t="shared" si="477"/>
        <v>0</v>
      </c>
      <c r="Q388" s="132">
        <f t="shared" si="477"/>
        <v>0</v>
      </c>
      <c r="R388" s="132">
        <f t="shared" si="477"/>
        <v>0</v>
      </c>
      <c r="S388" s="132">
        <f t="shared" si="477"/>
        <v>0</v>
      </c>
      <c r="T388" s="132">
        <f t="shared" si="477"/>
        <v>0</v>
      </c>
      <c r="U388" s="132">
        <f t="shared" si="477"/>
        <v>0</v>
      </c>
      <c r="V388" s="132">
        <f t="shared" ref="V388:AW388" si="478">V389</f>
        <v>719966525.80999994</v>
      </c>
      <c r="W388" s="132">
        <f t="shared" si="478"/>
        <v>0</v>
      </c>
      <c r="X388" s="132">
        <f t="shared" si="478"/>
        <v>719966525.80999994</v>
      </c>
      <c r="Y388" s="132">
        <f t="shared" si="478"/>
        <v>0</v>
      </c>
      <c r="Z388" s="132">
        <f t="shared" si="478"/>
        <v>0</v>
      </c>
      <c r="AA388" s="132">
        <f t="shared" si="478"/>
        <v>0</v>
      </c>
      <c r="AB388" s="132">
        <f t="shared" si="478"/>
        <v>719966525.80999994</v>
      </c>
      <c r="AC388" s="132">
        <f t="shared" si="478"/>
        <v>0</v>
      </c>
      <c r="AD388" s="132">
        <f t="shared" si="478"/>
        <v>0</v>
      </c>
      <c r="AE388" s="132">
        <f t="shared" si="478"/>
        <v>0</v>
      </c>
      <c r="AF388" s="132">
        <f t="shared" si="478"/>
        <v>719966525.80999994</v>
      </c>
      <c r="AG388" s="132">
        <f t="shared" si="478"/>
        <v>0</v>
      </c>
      <c r="AH388" s="132">
        <f t="shared" si="478"/>
        <v>0</v>
      </c>
      <c r="AI388" s="132">
        <f t="shared" si="478"/>
        <v>0</v>
      </c>
      <c r="AJ388" s="132">
        <f t="shared" si="478"/>
        <v>719966525.80999994</v>
      </c>
      <c r="AK388" s="132">
        <f t="shared" si="478"/>
        <v>0</v>
      </c>
      <c r="AL388" s="132">
        <f t="shared" si="478"/>
        <v>0</v>
      </c>
      <c r="AM388" s="132">
        <f t="shared" si="478"/>
        <v>0</v>
      </c>
      <c r="AN388" s="132">
        <f t="shared" si="478"/>
        <v>719966525.80999994</v>
      </c>
      <c r="AO388" s="132">
        <f t="shared" si="478"/>
        <v>719966525.80999994</v>
      </c>
      <c r="AP388" s="132">
        <f t="shared" si="478"/>
        <v>0</v>
      </c>
      <c r="AQ388" s="132">
        <f t="shared" si="478"/>
        <v>0</v>
      </c>
      <c r="AR388" s="132">
        <f t="shared" si="478"/>
        <v>719966525.80999994</v>
      </c>
      <c r="AS388" s="132">
        <f t="shared" si="478"/>
        <v>0</v>
      </c>
      <c r="AT388" s="132">
        <f t="shared" si="478"/>
        <v>0</v>
      </c>
      <c r="AU388" s="132">
        <f t="shared" si="478"/>
        <v>0</v>
      </c>
      <c r="AV388" s="132">
        <f t="shared" si="478"/>
        <v>0</v>
      </c>
      <c r="AW388" s="132">
        <f t="shared" si="478"/>
        <v>0</v>
      </c>
      <c r="AX388" s="132"/>
      <c r="AY388" s="132"/>
      <c r="AZ388" s="132"/>
      <c r="BA388" s="132"/>
      <c r="BB388" s="132">
        <f>BB389</f>
        <v>719966525.80999994</v>
      </c>
      <c r="BC388" s="132"/>
      <c r="BD388" s="132"/>
      <c r="BE388" s="132">
        <f>BE389</f>
        <v>0</v>
      </c>
      <c r="BF388" s="129">
        <f t="shared" si="470"/>
        <v>719966525.80999994</v>
      </c>
      <c r="BG388" s="138">
        <f>BG389</f>
        <v>719966525.80999994</v>
      </c>
      <c r="BH388" s="131">
        <f t="shared" si="414"/>
        <v>0</v>
      </c>
      <c r="BI388" s="5"/>
      <c r="BJ388" s="5"/>
    </row>
    <row r="389" spans="1:62" s="3" customFormat="1" ht="15.75" thickBot="1" x14ac:dyDescent="0.3">
      <c r="A389" s="8" t="s">
        <v>740</v>
      </c>
      <c r="B389" s="77" t="s">
        <v>741</v>
      </c>
      <c r="C389" s="7"/>
      <c r="D389" s="159"/>
      <c r="E389" s="132">
        <f>E390+E393</f>
        <v>0</v>
      </c>
      <c r="F389" s="132">
        <f t="shared" ref="F389:U389" si="479">F390+F393</f>
        <v>0</v>
      </c>
      <c r="G389" s="132">
        <f t="shared" si="479"/>
        <v>0</v>
      </c>
      <c r="H389" s="132">
        <f t="shared" si="479"/>
        <v>0</v>
      </c>
      <c r="I389" s="132">
        <f t="shared" si="479"/>
        <v>0</v>
      </c>
      <c r="J389" s="132">
        <f t="shared" si="479"/>
        <v>0</v>
      </c>
      <c r="K389" s="132">
        <f t="shared" si="479"/>
        <v>0</v>
      </c>
      <c r="L389" s="132">
        <f t="shared" si="479"/>
        <v>0</v>
      </c>
      <c r="M389" s="132">
        <f t="shared" si="479"/>
        <v>0</v>
      </c>
      <c r="N389" s="132">
        <f t="shared" si="479"/>
        <v>0</v>
      </c>
      <c r="O389" s="132">
        <f t="shared" si="479"/>
        <v>0</v>
      </c>
      <c r="P389" s="132">
        <f t="shared" si="479"/>
        <v>0</v>
      </c>
      <c r="Q389" s="132">
        <f t="shared" si="479"/>
        <v>0</v>
      </c>
      <c r="R389" s="132">
        <f t="shared" si="479"/>
        <v>0</v>
      </c>
      <c r="S389" s="132">
        <f t="shared" si="479"/>
        <v>0</v>
      </c>
      <c r="T389" s="132">
        <f t="shared" si="479"/>
        <v>0</v>
      </c>
      <c r="U389" s="132">
        <f t="shared" si="479"/>
        <v>0</v>
      </c>
      <c r="V389" s="132">
        <f t="shared" ref="V389:AW389" si="480">V390+V393</f>
        <v>719966525.80999994</v>
      </c>
      <c r="W389" s="132">
        <f t="shared" si="480"/>
        <v>0</v>
      </c>
      <c r="X389" s="132">
        <f t="shared" si="480"/>
        <v>719966525.80999994</v>
      </c>
      <c r="Y389" s="132">
        <f t="shared" si="480"/>
        <v>0</v>
      </c>
      <c r="Z389" s="132">
        <f t="shared" si="480"/>
        <v>0</v>
      </c>
      <c r="AA389" s="132">
        <f t="shared" si="480"/>
        <v>0</v>
      </c>
      <c r="AB389" s="132">
        <f t="shared" si="480"/>
        <v>719966525.80999994</v>
      </c>
      <c r="AC389" s="132">
        <f t="shared" si="480"/>
        <v>0</v>
      </c>
      <c r="AD389" s="132">
        <f t="shared" si="480"/>
        <v>0</v>
      </c>
      <c r="AE389" s="132">
        <f t="shared" si="480"/>
        <v>0</v>
      </c>
      <c r="AF389" s="132">
        <f t="shared" si="480"/>
        <v>719966525.80999994</v>
      </c>
      <c r="AG389" s="132">
        <f t="shared" si="480"/>
        <v>0</v>
      </c>
      <c r="AH389" s="132">
        <f t="shared" si="480"/>
        <v>0</v>
      </c>
      <c r="AI389" s="132">
        <f t="shared" si="480"/>
        <v>0</v>
      </c>
      <c r="AJ389" s="132">
        <f t="shared" si="480"/>
        <v>719966525.80999994</v>
      </c>
      <c r="AK389" s="132">
        <f t="shared" ref="AK389:AT389" si="481">AK390+AK393</f>
        <v>0</v>
      </c>
      <c r="AL389" s="132">
        <f t="shared" si="481"/>
        <v>0</v>
      </c>
      <c r="AM389" s="132">
        <f t="shared" si="481"/>
        <v>0</v>
      </c>
      <c r="AN389" s="132">
        <f t="shared" si="481"/>
        <v>719966525.80999994</v>
      </c>
      <c r="AO389" s="132">
        <f t="shared" si="481"/>
        <v>719966525.80999994</v>
      </c>
      <c r="AP389" s="132">
        <f t="shared" si="481"/>
        <v>0</v>
      </c>
      <c r="AQ389" s="132">
        <f t="shared" si="481"/>
        <v>0</v>
      </c>
      <c r="AR389" s="132">
        <f t="shared" si="481"/>
        <v>719966525.80999994</v>
      </c>
      <c r="AS389" s="132">
        <f t="shared" si="481"/>
        <v>0</v>
      </c>
      <c r="AT389" s="132">
        <f t="shared" si="481"/>
        <v>0</v>
      </c>
      <c r="AU389" s="132">
        <f t="shared" si="480"/>
        <v>0</v>
      </c>
      <c r="AV389" s="132">
        <f t="shared" si="480"/>
        <v>0</v>
      </c>
      <c r="AW389" s="132">
        <f t="shared" si="480"/>
        <v>0</v>
      </c>
      <c r="AX389" s="132"/>
      <c r="AY389" s="132"/>
      <c r="AZ389" s="132"/>
      <c r="BA389" s="132"/>
      <c r="BB389" s="132">
        <f>BB390+BB393</f>
        <v>719966525.80999994</v>
      </c>
      <c r="BC389" s="132"/>
      <c r="BD389" s="132"/>
      <c r="BE389" s="132">
        <f>BE390+BE393</f>
        <v>0</v>
      </c>
      <c r="BF389" s="129">
        <f t="shared" si="470"/>
        <v>719966525.80999994</v>
      </c>
      <c r="BG389" s="138">
        <f>BG390+BG393</f>
        <v>719966525.80999994</v>
      </c>
      <c r="BH389" s="131">
        <f t="shared" si="414"/>
        <v>0</v>
      </c>
      <c r="BI389" s="5"/>
      <c r="BJ389" s="5"/>
    </row>
    <row r="390" spans="1:62" s="3" customFormat="1" ht="26.25" thickBot="1" x14ac:dyDescent="0.3">
      <c r="A390" s="8" t="s">
        <v>742</v>
      </c>
      <c r="B390" s="77" t="s">
        <v>743</v>
      </c>
      <c r="C390" s="7"/>
      <c r="D390" s="161"/>
      <c r="E390" s="132">
        <f>SUM(E391:E392)</f>
        <v>0</v>
      </c>
      <c r="F390" s="132">
        <f t="shared" ref="F390:U390" si="482">SUM(F391:F392)</f>
        <v>0</v>
      </c>
      <c r="G390" s="132">
        <f t="shared" si="482"/>
        <v>0</v>
      </c>
      <c r="H390" s="132">
        <f t="shared" si="482"/>
        <v>0</v>
      </c>
      <c r="I390" s="132">
        <f t="shared" si="482"/>
        <v>0</v>
      </c>
      <c r="J390" s="132">
        <f t="shared" si="482"/>
        <v>0</v>
      </c>
      <c r="K390" s="132">
        <f t="shared" si="482"/>
        <v>0</v>
      </c>
      <c r="L390" s="132">
        <f t="shared" si="482"/>
        <v>0</v>
      </c>
      <c r="M390" s="132">
        <f t="shared" si="482"/>
        <v>0</v>
      </c>
      <c r="N390" s="132">
        <f t="shared" si="482"/>
        <v>0</v>
      </c>
      <c r="O390" s="132">
        <f t="shared" si="482"/>
        <v>0</v>
      </c>
      <c r="P390" s="132">
        <f t="shared" si="482"/>
        <v>0</v>
      </c>
      <c r="Q390" s="132">
        <f t="shared" si="482"/>
        <v>0</v>
      </c>
      <c r="R390" s="132">
        <f t="shared" si="482"/>
        <v>0</v>
      </c>
      <c r="S390" s="132">
        <f t="shared" si="482"/>
        <v>0</v>
      </c>
      <c r="T390" s="132">
        <f t="shared" si="482"/>
        <v>0</v>
      </c>
      <c r="U390" s="132">
        <f t="shared" si="482"/>
        <v>0</v>
      </c>
      <c r="V390" s="132">
        <f t="shared" ref="V390:AW390" si="483">SUM(V391:V392)</f>
        <v>429581349.06</v>
      </c>
      <c r="W390" s="132">
        <f t="shared" si="483"/>
        <v>0</v>
      </c>
      <c r="X390" s="132">
        <f t="shared" si="483"/>
        <v>429581349.06</v>
      </c>
      <c r="Y390" s="132">
        <f t="shared" si="483"/>
        <v>0</v>
      </c>
      <c r="Z390" s="132">
        <f t="shared" si="483"/>
        <v>0</v>
      </c>
      <c r="AA390" s="132">
        <f t="shared" si="483"/>
        <v>0</v>
      </c>
      <c r="AB390" s="132">
        <f t="shared" si="483"/>
        <v>429581349.06</v>
      </c>
      <c r="AC390" s="132">
        <f t="shared" si="483"/>
        <v>0</v>
      </c>
      <c r="AD390" s="132">
        <f t="shared" si="483"/>
        <v>0</v>
      </c>
      <c r="AE390" s="132">
        <f t="shared" si="483"/>
        <v>0</v>
      </c>
      <c r="AF390" s="132">
        <f t="shared" si="483"/>
        <v>429581349.06</v>
      </c>
      <c r="AG390" s="132">
        <f t="shared" si="483"/>
        <v>0</v>
      </c>
      <c r="AH390" s="132">
        <f t="shared" si="483"/>
        <v>0</v>
      </c>
      <c r="AI390" s="132">
        <f t="shared" si="483"/>
        <v>0</v>
      </c>
      <c r="AJ390" s="132">
        <f t="shared" si="483"/>
        <v>429581349.06</v>
      </c>
      <c r="AK390" s="132">
        <f t="shared" ref="AK390:AT390" si="484">SUM(AK391:AK392)</f>
        <v>0</v>
      </c>
      <c r="AL390" s="132">
        <f t="shared" si="484"/>
        <v>0</v>
      </c>
      <c r="AM390" s="132">
        <f t="shared" si="484"/>
        <v>0</v>
      </c>
      <c r="AN390" s="132">
        <f t="shared" si="484"/>
        <v>429581349.06</v>
      </c>
      <c r="AO390" s="132">
        <f t="shared" si="484"/>
        <v>429581349.06</v>
      </c>
      <c r="AP390" s="132">
        <f t="shared" si="484"/>
        <v>0</v>
      </c>
      <c r="AQ390" s="132">
        <f t="shared" si="484"/>
        <v>0</v>
      </c>
      <c r="AR390" s="132">
        <f t="shared" si="484"/>
        <v>429581349.06</v>
      </c>
      <c r="AS390" s="132">
        <f t="shared" si="484"/>
        <v>0</v>
      </c>
      <c r="AT390" s="132">
        <f t="shared" si="484"/>
        <v>0</v>
      </c>
      <c r="AU390" s="132">
        <f t="shared" si="483"/>
        <v>0</v>
      </c>
      <c r="AV390" s="132">
        <f t="shared" si="483"/>
        <v>0</v>
      </c>
      <c r="AW390" s="132">
        <f t="shared" si="483"/>
        <v>0</v>
      </c>
      <c r="AX390" s="132"/>
      <c r="AY390" s="132"/>
      <c r="AZ390" s="132"/>
      <c r="BA390" s="132"/>
      <c r="BB390" s="132">
        <f>SUM(BB391:BB392)</f>
        <v>429581349.06</v>
      </c>
      <c r="BC390" s="132"/>
      <c r="BD390" s="132"/>
      <c r="BE390" s="132">
        <f>SUM(BE391:BE392)</f>
        <v>0</v>
      </c>
      <c r="BF390" s="129">
        <f t="shared" si="470"/>
        <v>429581349.06</v>
      </c>
      <c r="BG390" s="138">
        <f>SUM(BG391:BG392)</f>
        <v>429581349.06</v>
      </c>
      <c r="BH390" s="131">
        <f t="shared" si="414"/>
        <v>0</v>
      </c>
      <c r="BI390" s="5"/>
      <c r="BJ390" s="5"/>
    </row>
    <row r="391" spans="1:62" s="17" customFormat="1" ht="39" thickBot="1" x14ac:dyDescent="0.25">
      <c r="A391" s="18" t="s">
        <v>744</v>
      </c>
      <c r="B391" s="78" t="s">
        <v>745</v>
      </c>
      <c r="C391" s="26">
        <v>68</v>
      </c>
      <c r="D391" s="160" t="s">
        <v>746</v>
      </c>
      <c r="E391" s="133">
        <v>0</v>
      </c>
      <c r="F391" s="134">
        <v>0</v>
      </c>
      <c r="G391" s="135">
        <v>0</v>
      </c>
      <c r="H391" s="135">
        <v>0</v>
      </c>
      <c r="I391" s="135">
        <v>0</v>
      </c>
      <c r="J391" s="135">
        <v>0</v>
      </c>
      <c r="K391" s="135">
        <v>0</v>
      </c>
      <c r="L391" s="135">
        <v>0</v>
      </c>
      <c r="M391" s="135">
        <v>0</v>
      </c>
      <c r="N391" s="135">
        <v>0</v>
      </c>
      <c r="O391" s="135">
        <v>0</v>
      </c>
      <c r="P391" s="135">
        <v>0</v>
      </c>
      <c r="Q391" s="135">
        <v>0</v>
      </c>
      <c r="R391" s="136">
        <v>0</v>
      </c>
      <c r="S391" s="136">
        <v>0</v>
      </c>
      <c r="T391" s="135">
        <f>P391+R391-S391</f>
        <v>0</v>
      </c>
      <c r="U391" s="136">
        <v>0</v>
      </c>
      <c r="V391" s="136">
        <v>398245870.06</v>
      </c>
      <c r="W391" s="136">
        <v>0</v>
      </c>
      <c r="X391" s="135">
        <f>T391+V391-W391</f>
        <v>398245870.06</v>
      </c>
      <c r="Y391" s="135">
        <v>0</v>
      </c>
      <c r="Z391" s="135">
        <v>0</v>
      </c>
      <c r="AA391" s="135">
        <v>0</v>
      </c>
      <c r="AB391" s="135">
        <f>X391+Z391-AA391</f>
        <v>398245870.06</v>
      </c>
      <c r="AC391" s="135">
        <v>0</v>
      </c>
      <c r="AD391" s="135">
        <v>0</v>
      </c>
      <c r="AE391" s="135">
        <v>0</v>
      </c>
      <c r="AF391" s="135">
        <f>AB391+AD391-AE391</f>
        <v>398245870.06</v>
      </c>
      <c r="AG391" s="135">
        <v>0</v>
      </c>
      <c r="AH391" s="135">
        <v>0</v>
      </c>
      <c r="AI391" s="135">
        <v>0</v>
      </c>
      <c r="AJ391" s="135">
        <f>AF391+AH391-AI391</f>
        <v>398245870.06</v>
      </c>
      <c r="AK391" s="135">
        <v>0</v>
      </c>
      <c r="AL391" s="135">
        <v>0</v>
      </c>
      <c r="AM391" s="135">
        <v>0</v>
      </c>
      <c r="AN391" s="135">
        <f>AJ391+AL391-AM391</f>
        <v>398245870.06</v>
      </c>
      <c r="AO391" s="135">
        <v>398245870.06</v>
      </c>
      <c r="AP391" s="136">
        <v>0</v>
      </c>
      <c r="AQ391" s="136">
        <v>0</v>
      </c>
      <c r="AR391" s="135">
        <f>AN391+AP391-AQ391</f>
        <v>398245870.06</v>
      </c>
      <c r="AS391" s="135">
        <v>0</v>
      </c>
      <c r="AT391" s="135"/>
      <c r="AU391" s="135"/>
      <c r="AV391" s="135"/>
      <c r="AW391" s="135"/>
      <c r="AX391" s="135"/>
      <c r="AY391" s="135"/>
      <c r="AZ391" s="135"/>
      <c r="BA391" s="135"/>
      <c r="BB391" s="135">
        <f>F391+J391+N391+R391+V391+Z391+AD391+AH391+AL391+AP391</f>
        <v>398245870.06</v>
      </c>
      <c r="BC391" s="135"/>
      <c r="BD391" s="135"/>
      <c r="BE391" s="135">
        <f>G391+K391+O391+S391+W391+AA391+AE391+AI391+AM391+AQ391</f>
        <v>0</v>
      </c>
      <c r="BF391" s="135">
        <f>E391+BB391-BE391</f>
        <v>398245870.06</v>
      </c>
      <c r="BG391" s="137">
        <f>I391+M391+Q391+U391+Y391+AC391+AG391+AK391+AO391+AS391</f>
        <v>398245870.06</v>
      </c>
      <c r="BH391" s="131">
        <f t="shared" si="414"/>
        <v>0</v>
      </c>
      <c r="BI391" s="13"/>
      <c r="BJ391" s="13"/>
    </row>
    <row r="392" spans="1:62" s="17" customFormat="1" ht="39" thickBot="1" x14ac:dyDescent="0.25">
      <c r="A392" s="18" t="s">
        <v>747</v>
      </c>
      <c r="B392" s="78" t="s">
        <v>748</v>
      </c>
      <c r="C392" s="26">
        <v>71</v>
      </c>
      <c r="D392" s="160" t="s">
        <v>749</v>
      </c>
      <c r="E392" s="133">
        <v>0</v>
      </c>
      <c r="F392" s="134">
        <v>0</v>
      </c>
      <c r="G392" s="135">
        <v>0</v>
      </c>
      <c r="H392" s="135">
        <v>0</v>
      </c>
      <c r="I392" s="135">
        <v>0</v>
      </c>
      <c r="J392" s="135">
        <v>0</v>
      </c>
      <c r="K392" s="135">
        <v>0</v>
      </c>
      <c r="L392" s="135">
        <v>0</v>
      </c>
      <c r="M392" s="135">
        <v>0</v>
      </c>
      <c r="N392" s="135">
        <v>0</v>
      </c>
      <c r="O392" s="135">
        <v>0</v>
      </c>
      <c r="P392" s="135">
        <v>0</v>
      </c>
      <c r="Q392" s="135">
        <v>0</v>
      </c>
      <c r="R392" s="136">
        <v>0</v>
      </c>
      <c r="S392" s="136">
        <v>0</v>
      </c>
      <c r="T392" s="135">
        <f>P392+R392-S392</f>
        <v>0</v>
      </c>
      <c r="U392" s="136">
        <v>0</v>
      </c>
      <c r="V392" s="136">
        <v>31335479</v>
      </c>
      <c r="W392" s="136">
        <v>0</v>
      </c>
      <c r="X392" s="135">
        <f>T392+V392-W392</f>
        <v>31335479</v>
      </c>
      <c r="Y392" s="135">
        <v>0</v>
      </c>
      <c r="Z392" s="135">
        <v>0</v>
      </c>
      <c r="AA392" s="135">
        <v>0</v>
      </c>
      <c r="AB392" s="135">
        <f>X392+Z392-AA392</f>
        <v>31335479</v>
      </c>
      <c r="AC392" s="135">
        <v>0</v>
      </c>
      <c r="AD392" s="135">
        <v>0</v>
      </c>
      <c r="AE392" s="135">
        <v>0</v>
      </c>
      <c r="AF392" s="135">
        <f>AB392+AD392-AE392</f>
        <v>31335479</v>
      </c>
      <c r="AG392" s="135">
        <v>0</v>
      </c>
      <c r="AH392" s="135">
        <v>0</v>
      </c>
      <c r="AI392" s="135">
        <v>0</v>
      </c>
      <c r="AJ392" s="135">
        <f>AF392+AH392-AI392</f>
        <v>31335479</v>
      </c>
      <c r="AK392" s="135">
        <v>0</v>
      </c>
      <c r="AL392" s="135">
        <v>0</v>
      </c>
      <c r="AM392" s="135">
        <v>0</v>
      </c>
      <c r="AN392" s="135">
        <f>AJ392+AL392-AM392</f>
        <v>31335479</v>
      </c>
      <c r="AO392" s="135">
        <v>31335479</v>
      </c>
      <c r="AP392" s="136">
        <v>0</v>
      </c>
      <c r="AQ392" s="136">
        <v>0</v>
      </c>
      <c r="AR392" s="135">
        <f>AN392+AP392-AQ392</f>
        <v>31335479</v>
      </c>
      <c r="AS392" s="135">
        <v>0</v>
      </c>
      <c r="AT392" s="135"/>
      <c r="AU392" s="135"/>
      <c r="AV392" s="135"/>
      <c r="AW392" s="135"/>
      <c r="AX392" s="135"/>
      <c r="AY392" s="135"/>
      <c r="AZ392" s="135"/>
      <c r="BA392" s="135"/>
      <c r="BB392" s="135">
        <f>F392+J392+N392+R392+V392+Z392+AD392+AH392+AL392+AP392</f>
        <v>31335479</v>
      </c>
      <c r="BC392" s="135"/>
      <c r="BD392" s="135"/>
      <c r="BE392" s="135">
        <f>G392+K392+O392+S392+W392+AA392+AE392+AI392+AM392+AQ392</f>
        <v>0</v>
      </c>
      <c r="BF392" s="135">
        <f>E392+BB392-BE392</f>
        <v>31335479</v>
      </c>
      <c r="BG392" s="137">
        <f>I392+M392+Q392+U392+Y392+AC392+AG392+AK392+AO392+AS392</f>
        <v>31335479</v>
      </c>
      <c r="BH392" s="131">
        <f t="shared" si="414"/>
        <v>0</v>
      </c>
      <c r="BI392" s="13"/>
      <c r="BJ392" s="13"/>
    </row>
    <row r="393" spans="1:62" s="3" customFormat="1" ht="26.25" thickBot="1" x14ac:dyDescent="0.3">
      <c r="A393" s="8" t="s">
        <v>750</v>
      </c>
      <c r="B393" s="77" t="s">
        <v>751</v>
      </c>
      <c r="C393" s="7"/>
      <c r="D393" s="161"/>
      <c r="E393" s="132">
        <f>SUM(E394:E395)</f>
        <v>0</v>
      </c>
      <c r="F393" s="132">
        <f t="shared" ref="F393:U393" si="485">SUM(F394:F395)</f>
        <v>0</v>
      </c>
      <c r="G393" s="132">
        <f t="shared" si="485"/>
        <v>0</v>
      </c>
      <c r="H393" s="132">
        <f t="shared" si="485"/>
        <v>0</v>
      </c>
      <c r="I393" s="132">
        <f t="shared" si="485"/>
        <v>0</v>
      </c>
      <c r="J393" s="132">
        <f t="shared" si="485"/>
        <v>0</v>
      </c>
      <c r="K393" s="132">
        <f t="shared" si="485"/>
        <v>0</v>
      </c>
      <c r="L393" s="132">
        <f t="shared" si="485"/>
        <v>0</v>
      </c>
      <c r="M393" s="132">
        <f t="shared" si="485"/>
        <v>0</v>
      </c>
      <c r="N393" s="132">
        <f t="shared" si="485"/>
        <v>0</v>
      </c>
      <c r="O393" s="132">
        <f t="shared" si="485"/>
        <v>0</v>
      </c>
      <c r="P393" s="132">
        <f t="shared" si="485"/>
        <v>0</v>
      </c>
      <c r="Q393" s="132">
        <f t="shared" si="485"/>
        <v>0</v>
      </c>
      <c r="R393" s="132">
        <f t="shared" si="485"/>
        <v>0</v>
      </c>
      <c r="S393" s="132">
        <f t="shared" si="485"/>
        <v>0</v>
      </c>
      <c r="T393" s="132">
        <f t="shared" si="485"/>
        <v>0</v>
      </c>
      <c r="U393" s="132">
        <f t="shared" si="485"/>
        <v>0</v>
      </c>
      <c r="V393" s="132">
        <f t="shared" ref="V393:AW393" si="486">SUM(V394:V395)</f>
        <v>290385176.75</v>
      </c>
      <c r="W393" s="132">
        <f t="shared" si="486"/>
        <v>0</v>
      </c>
      <c r="X393" s="132">
        <f t="shared" si="486"/>
        <v>290385176.75</v>
      </c>
      <c r="Y393" s="132">
        <f t="shared" si="486"/>
        <v>0</v>
      </c>
      <c r="Z393" s="132">
        <f t="shared" si="486"/>
        <v>0</v>
      </c>
      <c r="AA393" s="132">
        <f t="shared" si="486"/>
        <v>0</v>
      </c>
      <c r="AB393" s="132">
        <f t="shared" si="486"/>
        <v>290385176.75</v>
      </c>
      <c r="AC393" s="132">
        <f t="shared" si="486"/>
        <v>0</v>
      </c>
      <c r="AD393" s="132">
        <f t="shared" si="486"/>
        <v>0</v>
      </c>
      <c r="AE393" s="132">
        <f t="shared" si="486"/>
        <v>0</v>
      </c>
      <c r="AF393" s="132">
        <f t="shared" si="486"/>
        <v>290385176.75</v>
      </c>
      <c r="AG393" s="132">
        <f t="shared" si="486"/>
        <v>0</v>
      </c>
      <c r="AH393" s="132">
        <f t="shared" si="486"/>
        <v>0</v>
      </c>
      <c r="AI393" s="132">
        <f t="shared" si="486"/>
        <v>0</v>
      </c>
      <c r="AJ393" s="132">
        <f t="shared" si="486"/>
        <v>290385176.75</v>
      </c>
      <c r="AK393" s="132">
        <f t="shared" si="486"/>
        <v>0</v>
      </c>
      <c r="AL393" s="132">
        <f t="shared" si="486"/>
        <v>0</v>
      </c>
      <c r="AM393" s="132">
        <f t="shared" si="486"/>
        <v>0</v>
      </c>
      <c r="AN393" s="132">
        <f t="shared" si="486"/>
        <v>290385176.75</v>
      </c>
      <c r="AO393" s="132">
        <f t="shared" si="486"/>
        <v>290385176.75</v>
      </c>
      <c r="AP393" s="132">
        <f t="shared" si="486"/>
        <v>0</v>
      </c>
      <c r="AQ393" s="132">
        <f t="shared" si="486"/>
        <v>0</v>
      </c>
      <c r="AR393" s="132">
        <f t="shared" si="486"/>
        <v>290385176.75</v>
      </c>
      <c r="AS393" s="132">
        <f t="shared" si="486"/>
        <v>0</v>
      </c>
      <c r="AT393" s="132">
        <f t="shared" si="486"/>
        <v>0</v>
      </c>
      <c r="AU393" s="132">
        <f t="shared" si="486"/>
        <v>0</v>
      </c>
      <c r="AV393" s="132">
        <f t="shared" si="486"/>
        <v>0</v>
      </c>
      <c r="AW393" s="132">
        <f t="shared" si="486"/>
        <v>0</v>
      </c>
      <c r="AX393" s="132"/>
      <c r="AY393" s="132"/>
      <c r="AZ393" s="132"/>
      <c r="BA393" s="132"/>
      <c r="BB393" s="132">
        <f>SUM(BB394:BB395)</f>
        <v>290385176.75</v>
      </c>
      <c r="BC393" s="132"/>
      <c r="BD393" s="132"/>
      <c r="BE393" s="132">
        <f>SUM(BE394:BE395)</f>
        <v>0</v>
      </c>
      <c r="BF393" s="129">
        <f t="shared" ref="BF393" si="487">+E393+BB393-BE393</f>
        <v>290385176.75</v>
      </c>
      <c r="BG393" s="138">
        <f>SUM(BG394:BG395)</f>
        <v>290385176.75</v>
      </c>
      <c r="BH393" s="131">
        <f t="shared" si="414"/>
        <v>0</v>
      </c>
      <c r="BI393" s="5"/>
      <c r="BJ393" s="5"/>
    </row>
    <row r="394" spans="1:62" s="17" customFormat="1" ht="26.25" thickBot="1" x14ac:dyDescent="0.25">
      <c r="A394" s="18" t="s">
        <v>752</v>
      </c>
      <c r="B394" s="78" t="s">
        <v>753</v>
      </c>
      <c r="C394" s="26">
        <v>60</v>
      </c>
      <c r="D394" s="160" t="s">
        <v>754</v>
      </c>
      <c r="E394" s="133">
        <v>0</v>
      </c>
      <c r="F394" s="134">
        <v>0</v>
      </c>
      <c r="G394" s="135">
        <v>0</v>
      </c>
      <c r="H394" s="135">
        <v>0</v>
      </c>
      <c r="I394" s="135">
        <v>0</v>
      </c>
      <c r="J394" s="135">
        <v>0</v>
      </c>
      <c r="K394" s="135">
        <v>0</v>
      </c>
      <c r="L394" s="135">
        <v>0</v>
      </c>
      <c r="M394" s="135">
        <v>0</v>
      </c>
      <c r="N394" s="135">
        <v>0</v>
      </c>
      <c r="O394" s="135">
        <v>0</v>
      </c>
      <c r="P394" s="135">
        <v>0</v>
      </c>
      <c r="Q394" s="135">
        <v>0</v>
      </c>
      <c r="R394" s="136">
        <v>0</v>
      </c>
      <c r="S394" s="136">
        <v>0</v>
      </c>
      <c r="T394" s="135">
        <f>P394+R394-S394</f>
        <v>0</v>
      </c>
      <c r="U394" s="136">
        <v>0</v>
      </c>
      <c r="V394" s="136">
        <v>162903693.75</v>
      </c>
      <c r="W394" s="136">
        <v>0</v>
      </c>
      <c r="X394" s="135">
        <f>T394+V394-W394</f>
        <v>162903693.75</v>
      </c>
      <c r="Y394" s="135">
        <v>0</v>
      </c>
      <c r="Z394" s="135">
        <v>0</v>
      </c>
      <c r="AA394" s="135">
        <v>0</v>
      </c>
      <c r="AB394" s="135">
        <f>X394+Z394-AA394</f>
        <v>162903693.75</v>
      </c>
      <c r="AC394" s="135">
        <v>0</v>
      </c>
      <c r="AD394" s="135">
        <v>0</v>
      </c>
      <c r="AE394" s="135">
        <v>0</v>
      </c>
      <c r="AF394" s="135">
        <f>AB394+AD394-AE394</f>
        <v>162903693.75</v>
      </c>
      <c r="AG394" s="135">
        <v>0</v>
      </c>
      <c r="AH394" s="135">
        <v>0</v>
      </c>
      <c r="AI394" s="135">
        <v>0</v>
      </c>
      <c r="AJ394" s="135">
        <f>AF394+AH394-AI394</f>
        <v>162903693.75</v>
      </c>
      <c r="AK394" s="135">
        <v>0</v>
      </c>
      <c r="AL394" s="135">
        <v>0</v>
      </c>
      <c r="AM394" s="135">
        <v>0</v>
      </c>
      <c r="AN394" s="135">
        <f>AJ394+AL394-AM394</f>
        <v>162903693.75</v>
      </c>
      <c r="AO394" s="135">
        <v>162903693.75</v>
      </c>
      <c r="AP394" s="136">
        <v>0</v>
      </c>
      <c r="AQ394" s="136">
        <v>0</v>
      </c>
      <c r="AR394" s="135">
        <f>AN394+AP394-AQ394</f>
        <v>162903693.75</v>
      </c>
      <c r="AS394" s="135">
        <v>0</v>
      </c>
      <c r="AT394" s="135"/>
      <c r="AU394" s="135"/>
      <c r="AV394" s="135"/>
      <c r="AW394" s="135"/>
      <c r="AX394" s="135"/>
      <c r="AY394" s="135"/>
      <c r="AZ394" s="135"/>
      <c r="BA394" s="135"/>
      <c r="BB394" s="135">
        <f>F394+J394+N394+R394+V394+Z394+AD394+AH394+AL394+AP394</f>
        <v>162903693.75</v>
      </c>
      <c r="BC394" s="135"/>
      <c r="BD394" s="135"/>
      <c r="BE394" s="135">
        <f>G394+K394+O394+S394+W394+AA394+AE394+AI394+AM394+AQ394</f>
        <v>0</v>
      </c>
      <c r="BF394" s="135">
        <f>E394+BB394-BE394</f>
        <v>162903693.75</v>
      </c>
      <c r="BG394" s="137">
        <f>I394+M394+Q394+U394+Y394+AC394+AG394+AK394+AO394+AS394</f>
        <v>162903693.75</v>
      </c>
      <c r="BH394" s="131">
        <f t="shared" si="414"/>
        <v>0</v>
      </c>
      <c r="BI394" s="13"/>
      <c r="BJ394" s="13"/>
    </row>
    <row r="395" spans="1:62" s="17" customFormat="1" ht="39" thickBot="1" x14ac:dyDescent="0.25">
      <c r="A395" s="18" t="s">
        <v>755</v>
      </c>
      <c r="B395" s="78" t="s">
        <v>756</v>
      </c>
      <c r="C395" s="26">
        <v>73</v>
      </c>
      <c r="D395" s="160" t="s">
        <v>757</v>
      </c>
      <c r="E395" s="133">
        <v>0</v>
      </c>
      <c r="F395" s="134">
        <v>0</v>
      </c>
      <c r="G395" s="135">
        <v>0</v>
      </c>
      <c r="H395" s="135">
        <v>0</v>
      </c>
      <c r="I395" s="135">
        <v>0</v>
      </c>
      <c r="J395" s="135">
        <v>0</v>
      </c>
      <c r="K395" s="135">
        <v>0</v>
      </c>
      <c r="L395" s="135">
        <v>0</v>
      </c>
      <c r="M395" s="135">
        <v>0</v>
      </c>
      <c r="N395" s="135">
        <v>0</v>
      </c>
      <c r="O395" s="135">
        <v>0</v>
      </c>
      <c r="P395" s="135">
        <v>0</v>
      </c>
      <c r="Q395" s="135">
        <v>0</v>
      </c>
      <c r="R395" s="136">
        <v>0</v>
      </c>
      <c r="S395" s="136">
        <v>0</v>
      </c>
      <c r="T395" s="135">
        <f>P395+R395-S395</f>
        <v>0</v>
      </c>
      <c r="U395" s="136">
        <v>0</v>
      </c>
      <c r="V395" s="136">
        <v>127481483</v>
      </c>
      <c r="W395" s="136">
        <v>0</v>
      </c>
      <c r="X395" s="135">
        <f>T395+V395-W395</f>
        <v>127481483</v>
      </c>
      <c r="Y395" s="135">
        <v>0</v>
      </c>
      <c r="Z395" s="135">
        <v>0</v>
      </c>
      <c r="AA395" s="135">
        <v>0</v>
      </c>
      <c r="AB395" s="135">
        <f>X395+Z395-AA395</f>
        <v>127481483</v>
      </c>
      <c r="AC395" s="135">
        <v>0</v>
      </c>
      <c r="AD395" s="135">
        <v>0</v>
      </c>
      <c r="AE395" s="135">
        <v>0</v>
      </c>
      <c r="AF395" s="135">
        <f>AB395+AD395-AE395</f>
        <v>127481483</v>
      </c>
      <c r="AG395" s="135">
        <v>0</v>
      </c>
      <c r="AH395" s="135">
        <v>0</v>
      </c>
      <c r="AI395" s="135">
        <v>0</v>
      </c>
      <c r="AJ395" s="135">
        <f>AF395+AH395-AI395</f>
        <v>127481483</v>
      </c>
      <c r="AK395" s="135">
        <v>0</v>
      </c>
      <c r="AL395" s="135">
        <v>0</v>
      </c>
      <c r="AM395" s="135">
        <v>0</v>
      </c>
      <c r="AN395" s="135">
        <f>AJ395+AL395-AM395</f>
        <v>127481483</v>
      </c>
      <c r="AO395" s="135">
        <v>127481483</v>
      </c>
      <c r="AP395" s="136">
        <v>0</v>
      </c>
      <c r="AQ395" s="136">
        <v>0</v>
      </c>
      <c r="AR395" s="135">
        <f>AN395+AP395-AQ395</f>
        <v>127481483</v>
      </c>
      <c r="AS395" s="135">
        <v>0</v>
      </c>
      <c r="AT395" s="135"/>
      <c r="AU395" s="135"/>
      <c r="AV395" s="135"/>
      <c r="AW395" s="135"/>
      <c r="AX395" s="135"/>
      <c r="AY395" s="135"/>
      <c r="AZ395" s="135"/>
      <c r="BA395" s="135"/>
      <c r="BB395" s="135">
        <f>F395+J395+N395+R395+V395+Z395+AD395+AH395+AL395+AP395</f>
        <v>127481483</v>
      </c>
      <c r="BC395" s="135"/>
      <c r="BD395" s="135"/>
      <c r="BE395" s="135">
        <f>G395+K395+O395+S395+W395+AA395+AE395+AI395+AM395+AQ395</f>
        <v>0</v>
      </c>
      <c r="BF395" s="135">
        <f>E395+BB395-BE395</f>
        <v>127481483</v>
      </c>
      <c r="BG395" s="137">
        <f>I395+M395+Q395+U395+Y395+AC395+AG395+AK395+AO395+AS395</f>
        <v>127481483</v>
      </c>
      <c r="BH395" s="131">
        <f t="shared" si="414"/>
        <v>0</v>
      </c>
      <c r="BI395" s="13"/>
      <c r="BJ395" s="13"/>
    </row>
    <row r="396" spans="1:62" s="3" customFormat="1" ht="26.25" thickBot="1" x14ac:dyDescent="0.3">
      <c r="A396" s="8" t="s">
        <v>758</v>
      </c>
      <c r="B396" s="77" t="s">
        <v>759</v>
      </c>
      <c r="C396" s="7"/>
      <c r="D396" s="159"/>
      <c r="E396" s="132">
        <f>SUM(E397:E407)</f>
        <v>0</v>
      </c>
      <c r="F396" s="132">
        <f t="shared" ref="F396:U396" si="488">SUM(F397:F407)</f>
        <v>0</v>
      </c>
      <c r="G396" s="132">
        <f t="shared" si="488"/>
        <v>0</v>
      </c>
      <c r="H396" s="132">
        <f t="shared" si="488"/>
        <v>0</v>
      </c>
      <c r="I396" s="132">
        <f t="shared" si="488"/>
        <v>0</v>
      </c>
      <c r="J396" s="132">
        <f t="shared" si="488"/>
        <v>108333000</v>
      </c>
      <c r="K396" s="132">
        <f t="shared" si="488"/>
        <v>0</v>
      </c>
      <c r="L396" s="132">
        <f t="shared" si="488"/>
        <v>108333000</v>
      </c>
      <c r="M396" s="132">
        <f t="shared" si="488"/>
        <v>108333000</v>
      </c>
      <c r="N396" s="132">
        <f t="shared" si="488"/>
        <v>0</v>
      </c>
      <c r="O396" s="132">
        <f t="shared" si="488"/>
        <v>0</v>
      </c>
      <c r="P396" s="132">
        <f t="shared" si="488"/>
        <v>108333000</v>
      </c>
      <c r="Q396" s="132">
        <f t="shared" si="488"/>
        <v>0</v>
      </c>
      <c r="R396" s="132">
        <f t="shared" si="488"/>
        <v>0</v>
      </c>
      <c r="S396" s="132">
        <f t="shared" si="488"/>
        <v>0</v>
      </c>
      <c r="T396" s="132">
        <f t="shared" si="488"/>
        <v>108333000</v>
      </c>
      <c r="U396" s="132">
        <f t="shared" si="488"/>
        <v>0</v>
      </c>
      <c r="V396" s="132">
        <f t="shared" ref="V396:AW396" si="489">SUM(V397:V407)</f>
        <v>1772172011.99</v>
      </c>
      <c r="W396" s="132">
        <f t="shared" si="489"/>
        <v>0</v>
      </c>
      <c r="X396" s="132">
        <f t="shared" si="489"/>
        <v>1880505011.99</v>
      </c>
      <c r="Y396" s="132">
        <f t="shared" si="489"/>
        <v>0</v>
      </c>
      <c r="Z396" s="132">
        <f t="shared" si="489"/>
        <v>0</v>
      </c>
      <c r="AA396" s="132">
        <f t="shared" si="489"/>
        <v>0</v>
      </c>
      <c r="AB396" s="132">
        <f t="shared" si="489"/>
        <v>1880505011.99</v>
      </c>
      <c r="AC396" s="132">
        <f t="shared" si="489"/>
        <v>0</v>
      </c>
      <c r="AD396" s="132">
        <f t="shared" si="489"/>
        <v>0</v>
      </c>
      <c r="AE396" s="132">
        <f t="shared" si="489"/>
        <v>0</v>
      </c>
      <c r="AF396" s="132">
        <f t="shared" si="489"/>
        <v>1880505011.99</v>
      </c>
      <c r="AG396" s="132">
        <f t="shared" si="489"/>
        <v>0</v>
      </c>
      <c r="AH396" s="132">
        <f t="shared" si="489"/>
        <v>0</v>
      </c>
      <c r="AI396" s="132">
        <f t="shared" si="489"/>
        <v>0</v>
      </c>
      <c r="AJ396" s="132">
        <f t="shared" si="489"/>
        <v>1880505011.99</v>
      </c>
      <c r="AK396" s="132">
        <f t="shared" si="489"/>
        <v>0</v>
      </c>
      <c r="AL396" s="132">
        <f t="shared" si="489"/>
        <v>0</v>
      </c>
      <c r="AM396" s="132">
        <f t="shared" si="489"/>
        <v>0</v>
      </c>
      <c r="AN396" s="132">
        <f t="shared" si="489"/>
        <v>1880505011.99</v>
      </c>
      <c r="AO396" s="132">
        <f t="shared" si="489"/>
        <v>1772172011.99</v>
      </c>
      <c r="AP396" s="132">
        <f t="shared" si="489"/>
        <v>0</v>
      </c>
      <c r="AQ396" s="132">
        <f t="shared" si="489"/>
        <v>0</v>
      </c>
      <c r="AR396" s="132">
        <f t="shared" si="489"/>
        <v>1880505011.99</v>
      </c>
      <c r="AS396" s="132">
        <f t="shared" si="489"/>
        <v>0</v>
      </c>
      <c r="AT396" s="132">
        <f t="shared" si="489"/>
        <v>0</v>
      </c>
      <c r="AU396" s="132">
        <f t="shared" si="489"/>
        <v>0</v>
      </c>
      <c r="AV396" s="132">
        <f t="shared" si="489"/>
        <v>0</v>
      </c>
      <c r="AW396" s="132">
        <f t="shared" si="489"/>
        <v>0</v>
      </c>
      <c r="AX396" s="132">
        <f>AX397</f>
        <v>0</v>
      </c>
      <c r="AY396" s="132">
        <f>AY397</f>
        <v>0</v>
      </c>
      <c r="AZ396" s="132">
        <f>AZ397</f>
        <v>0</v>
      </c>
      <c r="BA396" s="132">
        <f>BA397</f>
        <v>0</v>
      </c>
      <c r="BB396" s="132">
        <f>SUM(BB397:BB407)</f>
        <v>1880505011.99</v>
      </c>
      <c r="BC396" s="132"/>
      <c r="BD396" s="132"/>
      <c r="BE396" s="132">
        <f>SUM(BE397:BE407)</f>
        <v>0</v>
      </c>
      <c r="BF396" s="129">
        <f t="shared" ref="BF396" si="490">+E396+BB396-BE396</f>
        <v>1880505011.99</v>
      </c>
      <c r="BG396" s="138">
        <f>SUM(BG397:BG407)</f>
        <v>1880505011.99</v>
      </c>
      <c r="BH396" s="131">
        <f t="shared" si="414"/>
        <v>0</v>
      </c>
      <c r="BI396" s="5"/>
      <c r="BJ396" s="5"/>
    </row>
    <row r="397" spans="1:62" ht="39" thickBot="1" x14ac:dyDescent="0.25">
      <c r="A397" s="18" t="s">
        <v>760</v>
      </c>
      <c r="B397" s="78" t="s">
        <v>761</v>
      </c>
      <c r="C397" s="26">
        <v>62</v>
      </c>
      <c r="D397" s="158" t="s">
        <v>762</v>
      </c>
      <c r="E397" s="133">
        <v>0</v>
      </c>
      <c r="F397" s="134">
        <v>0</v>
      </c>
      <c r="G397" s="135">
        <v>0</v>
      </c>
      <c r="H397" s="135">
        <v>0</v>
      </c>
      <c r="I397" s="135">
        <v>0</v>
      </c>
      <c r="J397" s="135">
        <v>108333000</v>
      </c>
      <c r="K397" s="135">
        <v>0</v>
      </c>
      <c r="L397" s="135">
        <f>J397</f>
        <v>108333000</v>
      </c>
      <c r="M397" s="135">
        <f>J397</f>
        <v>108333000</v>
      </c>
      <c r="N397" s="135">
        <v>0</v>
      </c>
      <c r="O397" s="135">
        <v>0</v>
      </c>
      <c r="P397" s="135">
        <f>L397+N397</f>
        <v>108333000</v>
      </c>
      <c r="Q397" s="135">
        <v>0</v>
      </c>
      <c r="R397" s="135">
        <v>0</v>
      </c>
      <c r="S397" s="135">
        <v>0</v>
      </c>
      <c r="T397" s="135">
        <f t="shared" ref="T397:T407" si="491">P397+R397-S397</f>
        <v>108333000</v>
      </c>
      <c r="U397" s="135">
        <v>0</v>
      </c>
      <c r="V397" s="136">
        <v>0</v>
      </c>
      <c r="W397" s="136">
        <v>0</v>
      </c>
      <c r="X397" s="135">
        <f t="shared" ref="X397:X407" si="492">T397+V397-W397</f>
        <v>108333000</v>
      </c>
      <c r="Y397" s="135">
        <v>0</v>
      </c>
      <c r="Z397" s="135">
        <v>0</v>
      </c>
      <c r="AA397" s="135">
        <v>0</v>
      </c>
      <c r="AB397" s="135">
        <f t="shared" ref="AB397:AB407" si="493">X397+Z397-AA397</f>
        <v>108333000</v>
      </c>
      <c r="AC397" s="135">
        <v>0</v>
      </c>
      <c r="AD397" s="135">
        <v>0</v>
      </c>
      <c r="AE397" s="135">
        <v>0</v>
      </c>
      <c r="AF397" s="135">
        <f t="shared" ref="AF397:AF407" si="494">AB397+AD397-AE397</f>
        <v>108333000</v>
      </c>
      <c r="AG397" s="135">
        <v>0</v>
      </c>
      <c r="AH397" s="135">
        <v>0</v>
      </c>
      <c r="AI397" s="135">
        <v>0</v>
      </c>
      <c r="AJ397" s="135">
        <f t="shared" ref="AJ397:AJ407" si="495">AF397+AH397-AI397</f>
        <v>108333000</v>
      </c>
      <c r="AK397" s="135">
        <v>0</v>
      </c>
      <c r="AL397" s="135">
        <v>0</v>
      </c>
      <c r="AM397" s="135">
        <v>0</v>
      </c>
      <c r="AN397" s="135">
        <f t="shared" ref="AN397:AN407" si="496">AJ397+AL397-AM397</f>
        <v>108333000</v>
      </c>
      <c r="AO397" s="135">
        <v>0</v>
      </c>
      <c r="AP397" s="136">
        <v>0</v>
      </c>
      <c r="AQ397" s="136">
        <v>0</v>
      </c>
      <c r="AR397" s="135">
        <f t="shared" ref="AR397:AR407" si="497">AN397+AP397-AQ397</f>
        <v>108333000</v>
      </c>
      <c r="AS397" s="135">
        <v>0</v>
      </c>
      <c r="AT397" s="135"/>
      <c r="AU397" s="135"/>
      <c r="AV397" s="135"/>
      <c r="AW397" s="135"/>
      <c r="AX397" s="135"/>
      <c r="AY397" s="135"/>
      <c r="AZ397" s="135"/>
      <c r="BA397" s="135"/>
      <c r="BB397" s="135">
        <f t="shared" ref="BB397:BB407" si="498">F397+J397+N397+R397+V397+Z397+AD397+AH397+AL397+AP397</f>
        <v>108333000</v>
      </c>
      <c r="BC397" s="135"/>
      <c r="BD397" s="135"/>
      <c r="BE397" s="135">
        <f t="shared" ref="BE397:BE407" si="499">G397+K397+O397+S397+W397+AA397+AE397+AI397+AM397+AQ397</f>
        <v>0</v>
      </c>
      <c r="BF397" s="135">
        <f t="shared" ref="BF397:BF407" si="500">E397+BB397-BE397</f>
        <v>108333000</v>
      </c>
      <c r="BG397" s="137">
        <f t="shared" ref="BG397:BG407" si="501">I397+M397+Q397+U397+Y397+AC397+AG397+AK397+AO397+AS397</f>
        <v>108333000</v>
      </c>
      <c r="BH397" s="131">
        <f t="shared" si="414"/>
        <v>0</v>
      </c>
    </row>
    <row r="398" spans="1:62" ht="39" thickBot="1" x14ac:dyDescent="0.25">
      <c r="A398" s="18" t="s">
        <v>763</v>
      </c>
      <c r="B398" s="78" t="s">
        <v>764</v>
      </c>
      <c r="C398" s="26">
        <v>62</v>
      </c>
      <c r="D398" s="160" t="s">
        <v>762</v>
      </c>
      <c r="E398" s="133">
        <v>0</v>
      </c>
      <c r="F398" s="134">
        <v>0</v>
      </c>
      <c r="G398" s="135">
        <v>0</v>
      </c>
      <c r="H398" s="135">
        <v>0</v>
      </c>
      <c r="I398" s="135">
        <v>0</v>
      </c>
      <c r="J398" s="135">
        <v>0</v>
      </c>
      <c r="K398" s="135">
        <v>0</v>
      </c>
      <c r="L398" s="135">
        <v>0</v>
      </c>
      <c r="M398" s="135">
        <v>0</v>
      </c>
      <c r="N398" s="135">
        <v>0</v>
      </c>
      <c r="O398" s="135">
        <v>0</v>
      </c>
      <c r="P398" s="135">
        <v>0</v>
      </c>
      <c r="Q398" s="135">
        <v>0</v>
      </c>
      <c r="R398" s="135">
        <v>0</v>
      </c>
      <c r="S398" s="135">
        <v>0</v>
      </c>
      <c r="T398" s="135">
        <f t="shared" si="491"/>
        <v>0</v>
      </c>
      <c r="U398" s="135">
        <v>0</v>
      </c>
      <c r="V398" s="135">
        <v>847045.56</v>
      </c>
      <c r="W398" s="136">
        <v>0</v>
      </c>
      <c r="X398" s="135">
        <f t="shared" si="492"/>
        <v>847045.56</v>
      </c>
      <c r="Y398" s="135">
        <v>0</v>
      </c>
      <c r="Z398" s="135">
        <v>0</v>
      </c>
      <c r="AA398" s="135">
        <v>0</v>
      </c>
      <c r="AB398" s="135">
        <f t="shared" si="493"/>
        <v>847045.56</v>
      </c>
      <c r="AC398" s="135">
        <v>0</v>
      </c>
      <c r="AD398" s="135">
        <v>0</v>
      </c>
      <c r="AE398" s="135">
        <v>0</v>
      </c>
      <c r="AF398" s="135">
        <f t="shared" si="494"/>
        <v>847045.56</v>
      </c>
      <c r="AG398" s="135">
        <v>0</v>
      </c>
      <c r="AH398" s="135">
        <v>0</v>
      </c>
      <c r="AI398" s="135">
        <v>0</v>
      </c>
      <c r="AJ398" s="135">
        <f t="shared" si="495"/>
        <v>847045.56</v>
      </c>
      <c r="AK398" s="135">
        <v>0</v>
      </c>
      <c r="AL398" s="135">
        <v>0</v>
      </c>
      <c r="AM398" s="135">
        <v>0</v>
      </c>
      <c r="AN398" s="135">
        <f t="shared" si="496"/>
        <v>847045.56</v>
      </c>
      <c r="AO398" s="135">
        <v>847045.56</v>
      </c>
      <c r="AP398" s="136">
        <v>0</v>
      </c>
      <c r="AQ398" s="136">
        <v>0</v>
      </c>
      <c r="AR398" s="135">
        <f t="shared" si="497"/>
        <v>847045.56</v>
      </c>
      <c r="AS398" s="135">
        <v>0</v>
      </c>
      <c r="AT398" s="135"/>
      <c r="AU398" s="135"/>
      <c r="AV398" s="135"/>
      <c r="AW398" s="135"/>
      <c r="AX398" s="135"/>
      <c r="AY398" s="135"/>
      <c r="AZ398" s="135"/>
      <c r="BA398" s="135"/>
      <c r="BB398" s="135">
        <f t="shared" si="498"/>
        <v>847045.56</v>
      </c>
      <c r="BC398" s="135"/>
      <c r="BD398" s="135"/>
      <c r="BE398" s="135">
        <f t="shared" si="499"/>
        <v>0</v>
      </c>
      <c r="BF398" s="135">
        <f t="shared" si="500"/>
        <v>847045.56</v>
      </c>
      <c r="BG398" s="137">
        <f t="shared" si="501"/>
        <v>847045.56</v>
      </c>
      <c r="BH398" s="131">
        <f t="shared" si="414"/>
        <v>0</v>
      </c>
    </row>
    <row r="399" spans="1:62" ht="26.25" thickBot="1" x14ac:dyDescent="0.25">
      <c r="A399" s="18" t="s">
        <v>765</v>
      </c>
      <c r="B399" s="78" t="s">
        <v>766</v>
      </c>
      <c r="C399" s="26">
        <v>55</v>
      </c>
      <c r="D399" s="160" t="s">
        <v>124</v>
      </c>
      <c r="E399" s="133">
        <v>0</v>
      </c>
      <c r="F399" s="134">
        <v>0</v>
      </c>
      <c r="G399" s="135">
        <v>0</v>
      </c>
      <c r="H399" s="135">
        <v>0</v>
      </c>
      <c r="I399" s="135">
        <v>0</v>
      </c>
      <c r="J399" s="135">
        <v>0</v>
      </c>
      <c r="K399" s="135">
        <v>0</v>
      </c>
      <c r="L399" s="135">
        <v>0</v>
      </c>
      <c r="M399" s="135">
        <v>0</v>
      </c>
      <c r="N399" s="135">
        <v>0</v>
      </c>
      <c r="O399" s="135">
        <v>0</v>
      </c>
      <c r="P399" s="135">
        <v>0</v>
      </c>
      <c r="Q399" s="135">
        <v>0</v>
      </c>
      <c r="R399" s="135">
        <v>0</v>
      </c>
      <c r="S399" s="135">
        <v>0</v>
      </c>
      <c r="T399" s="135">
        <f t="shared" si="491"/>
        <v>0</v>
      </c>
      <c r="U399" s="135">
        <v>0</v>
      </c>
      <c r="V399" s="135">
        <v>148114851.61000001</v>
      </c>
      <c r="W399" s="136">
        <v>0</v>
      </c>
      <c r="X399" s="135">
        <f t="shared" si="492"/>
        <v>148114851.61000001</v>
      </c>
      <c r="Y399" s="135">
        <v>0</v>
      </c>
      <c r="Z399" s="135">
        <v>0</v>
      </c>
      <c r="AA399" s="135">
        <v>0</v>
      </c>
      <c r="AB399" s="135">
        <f t="shared" si="493"/>
        <v>148114851.61000001</v>
      </c>
      <c r="AC399" s="135">
        <v>0</v>
      </c>
      <c r="AD399" s="135">
        <v>0</v>
      </c>
      <c r="AE399" s="135">
        <v>0</v>
      </c>
      <c r="AF399" s="135">
        <f t="shared" si="494"/>
        <v>148114851.61000001</v>
      </c>
      <c r="AG399" s="135">
        <v>0</v>
      </c>
      <c r="AH399" s="135">
        <v>0</v>
      </c>
      <c r="AI399" s="135">
        <v>0</v>
      </c>
      <c r="AJ399" s="135">
        <f t="shared" si="495"/>
        <v>148114851.61000001</v>
      </c>
      <c r="AK399" s="135">
        <v>0</v>
      </c>
      <c r="AL399" s="135">
        <v>0</v>
      </c>
      <c r="AM399" s="135">
        <v>0</v>
      </c>
      <c r="AN399" s="135">
        <f t="shared" si="496"/>
        <v>148114851.61000001</v>
      </c>
      <c r="AO399" s="135">
        <v>148114851.61000001</v>
      </c>
      <c r="AP399" s="136">
        <v>0</v>
      </c>
      <c r="AQ399" s="136">
        <v>0</v>
      </c>
      <c r="AR399" s="135">
        <f t="shared" si="497"/>
        <v>148114851.61000001</v>
      </c>
      <c r="AS399" s="135">
        <v>0</v>
      </c>
      <c r="AT399" s="135"/>
      <c r="AU399" s="135"/>
      <c r="AV399" s="135"/>
      <c r="AW399" s="135"/>
      <c r="AX399" s="135"/>
      <c r="AY399" s="135"/>
      <c r="AZ399" s="135"/>
      <c r="BA399" s="135"/>
      <c r="BB399" s="135">
        <f t="shared" si="498"/>
        <v>148114851.61000001</v>
      </c>
      <c r="BC399" s="135"/>
      <c r="BD399" s="135"/>
      <c r="BE399" s="135">
        <f t="shared" si="499"/>
        <v>0</v>
      </c>
      <c r="BF399" s="135">
        <f t="shared" si="500"/>
        <v>148114851.61000001</v>
      </c>
      <c r="BG399" s="137">
        <f t="shared" si="501"/>
        <v>148114851.61000001</v>
      </c>
      <c r="BH399" s="131">
        <f t="shared" si="414"/>
        <v>0</v>
      </c>
    </row>
    <row r="400" spans="1:62" ht="39" thickBot="1" x14ac:dyDescent="0.25">
      <c r="A400" s="18" t="s">
        <v>767</v>
      </c>
      <c r="B400" s="78" t="s">
        <v>768</v>
      </c>
      <c r="C400" s="26">
        <v>62</v>
      </c>
      <c r="D400" s="160" t="s">
        <v>762</v>
      </c>
      <c r="E400" s="133">
        <v>0</v>
      </c>
      <c r="F400" s="134">
        <v>0</v>
      </c>
      <c r="G400" s="135">
        <v>0</v>
      </c>
      <c r="H400" s="135">
        <v>0</v>
      </c>
      <c r="I400" s="135">
        <v>0</v>
      </c>
      <c r="J400" s="135">
        <v>0</v>
      </c>
      <c r="K400" s="135">
        <v>0</v>
      </c>
      <c r="L400" s="135">
        <v>0</v>
      </c>
      <c r="M400" s="135">
        <v>0</v>
      </c>
      <c r="N400" s="135">
        <v>0</v>
      </c>
      <c r="O400" s="135">
        <v>0</v>
      </c>
      <c r="P400" s="135">
        <v>0</v>
      </c>
      <c r="Q400" s="135">
        <v>0</v>
      </c>
      <c r="R400" s="135">
        <v>0</v>
      </c>
      <c r="S400" s="135">
        <v>0</v>
      </c>
      <c r="T400" s="135">
        <f t="shared" si="491"/>
        <v>0</v>
      </c>
      <c r="U400" s="135">
        <v>0</v>
      </c>
      <c r="V400" s="135">
        <v>9230614.3200000003</v>
      </c>
      <c r="W400" s="136">
        <v>0</v>
      </c>
      <c r="X400" s="135">
        <f t="shared" si="492"/>
        <v>9230614.3200000003</v>
      </c>
      <c r="Y400" s="135">
        <v>0</v>
      </c>
      <c r="Z400" s="135">
        <v>0</v>
      </c>
      <c r="AA400" s="135">
        <v>0</v>
      </c>
      <c r="AB400" s="135">
        <f t="shared" si="493"/>
        <v>9230614.3200000003</v>
      </c>
      <c r="AC400" s="135">
        <v>0</v>
      </c>
      <c r="AD400" s="135">
        <v>0</v>
      </c>
      <c r="AE400" s="135">
        <v>0</v>
      </c>
      <c r="AF400" s="135">
        <f t="shared" si="494"/>
        <v>9230614.3200000003</v>
      </c>
      <c r="AG400" s="135">
        <v>0</v>
      </c>
      <c r="AH400" s="135">
        <v>0</v>
      </c>
      <c r="AI400" s="135">
        <v>0</v>
      </c>
      <c r="AJ400" s="135">
        <f t="shared" si="495"/>
        <v>9230614.3200000003</v>
      </c>
      <c r="AK400" s="135">
        <v>0</v>
      </c>
      <c r="AL400" s="135">
        <v>0</v>
      </c>
      <c r="AM400" s="135">
        <v>0</v>
      </c>
      <c r="AN400" s="135">
        <f t="shared" si="496"/>
        <v>9230614.3200000003</v>
      </c>
      <c r="AO400" s="135">
        <v>9230614.3200000003</v>
      </c>
      <c r="AP400" s="136">
        <v>0</v>
      </c>
      <c r="AQ400" s="136">
        <v>0</v>
      </c>
      <c r="AR400" s="135">
        <f t="shared" si="497"/>
        <v>9230614.3200000003</v>
      </c>
      <c r="AS400" s="135">
        <v>0</v>
      </c>
      <c r="AT400" s="135"/>
      <c r="AU400" s="135"/>
      <c r="AV400" s="135"/>
      <c r="AW400" s="135"/>
      <c r="AX400" s="135"/>
      <c r="AY400" s="135"/>
      <c r="AZ400" s="135"/>
      <c r="BA400" s="135"/>
      <c r="BB400" s="135">
        <f t="shared" si="498"/>
        <v>9230614.3200000003</v>
      </c>
      <c r="BC400" s="135"/>
      <c r="BD400" s="135"/>
      <c r="BE400" s="135">
        <f t="shared" si="499"/>
        <v>0</v>
      </c>
      <c r="BF400" s="135">
        <f t="shared" si="500"/>
        <v>9230614.3200000003</v>
      </c>
      <c r="BG400" s="137">
        <f t="shared" si="501"/>
        <v>9230614.3200000003</v>
      </c>
      <c r="BH400" s="131">
        <f t="shared" si="414"/>
        <v>0</v>
      </c>
    </row>
    <row r="401" spans="1:62" ht="39" thickBot="1" x14ac:dyDescent="0.25">
      <c r="A401" s="18" t="s">
        <v>769</v>
      </c>
      <c r="B401" s="78" t="s">
        <v>770</v>
      </c>
      <c r="C401" s="26">
        <v>75</v>
      </c>
      <c r="D401" s="160" t="s">
        <v>771</v>
      </c>
      <c r="E401" s="133">
        <v>0</v>
      </c>
      <c r="F401" s="134">
        <v>0</v>
      </c>
      <c r="G401" s="135">
        <v>0</v>
      </c>
      <c r="H401" s="135">
        <v>0</v>
      </c>
      <c r="I401" s="135">
        <v>0</v>
      </c>
      <c r="J401" s="135">
        <v>0</v>
      </c>
      <c r="K401" s="135">
        <v>0</v>
      </c>
      <c r="L401" s="135">
        <v>0</v>
      </c>
      <c r="M401" s="135">
        <v>0</v>
      </c>
      <c r="N401" s="135">
        <v>0</v>
      </c>
      <c r="O401" s="135">
        <v>0</v>
      </c>
      <c r="P401" s="135">
        <v>0</v>
      </c>
      <c r="Q401" s="135">
        <v>0</v>
      </c>
      <c r="R401" s="135">
        <v>0</v>
      </c>
      <c r="S401" s="135">
        <v>0</v>
      </c>
      <c r="T401" s="135">
        <f t="shared" si="491"/>
        <v>0</v>
      </c>
      <c r="U401" s="135">
        <v>0</v>
      </c>
      <c r="V401" s="135">
        <v>1638611.61</v>
      </c>
      <c r="W401" s="136">
        <v>0</v>
      </c>
      <c r="X401" s="135">
        <f t="shared" si="492"/>
        <v>1638611.61</v>
      </c>
      <c r="Y401" s="135">
        <v>0</v>
      </c>
      <c r="Z401" s="135">
        <v>0</v>
      </c>
      <c r="AA401" s="135">
        <v>0</v>
      </c>
      <c r="AB401" s="135">
        <f t="shared" si="493"/>
        <v>1638611.61</v>
      </c>
      <c r="AC401" s="135">
        <v>0</v>
      </c>
      <c r="AD401" s="135">
        <v>0</v>
      </c>
      <c r="AE401" s="135">
        <v>0</v>
      </c>
      <c r="AF401" s="135">
        <f t="shared" si="494"/>
        <v>1638611.61</v>
      </c>
      <c r="AG401" s="135">
        <v>0</v>
      </c>
      <c r="AH401" s="135">
        <v>0</v>
      </c>
      <c r="AI401" s="135">
        <v>0</v>
      </c>
      <c r="AJ401" s="135">
        <f t="shared" si="495"/>
        <v>1638611.61</v>
      </c>
      <c r="AK401" s="135">
        <v>0</v>
      </c>
      <c r="AL401" s="135">
        <v>0</v>
      </c>
      <c r="AM401" s="135">
        <v>0</v>
      </c>
      <c r="AN401" s="135">
        <f t="shared" si="496"/>
        <v>1638611.61</v>
      </c>
      <c r="AO401" s="135">
        <v>1638611.61</v>
      </c>
      <c r="AP401" s="136">
        <v>0</v>
      </c>
      <c r="AQ401" s="136">
        <v>0</v>
      </c>
      <c r="AR401" s="135">
        <f t="shared" si="497"/>
        <v>1638611.61</v>
      </c>
      <c r="AS401" s="135">
        <v>0</v>
      </c>
      <c r="AT401" s="135"/>
      <c r="AU401" s="135"/>
      <c r="AV401" s="135"/>
      <c r="AW401" s="135"/>
      <c r="AX401" s="135"/>
      <c r="AY401" s="135"/>
      <c r="AZ401" s="135"/>
      <c r="BA401" s="135"/>
      <c r="BB401" s="135">
        <f t="shared" si="498"/>
        <v>1638611.61</v>
      </c>
      <c r="BC401" s="135"/>
      <c r="BD401" s="135"/>
      <c r="BE401" s="135">
        <f t="shared" si="499"/>
        <v>0</v>
      </c>
      <c r="BF401" s="135">
        <f t="shared" si="500"/>
        <v>1638611.61</v>
      </c>
      <c r="BG401" s="137">
        <f t="shared" si="501"/>
        <v>1638611.61</v>
      </c>
      <c r="BH401" s="131">
        <f t="shared" si="414"/>
        <v>0</v>
      </c>
    </row>
    <row r="402" spans="1:62" ht="15" thickBot="1" x14ac:dyDescent="0.25">
      <c r="A402" s="18" t="s">
        <v>772</v>
      </c>
      <c r="B402" s="78" t="s">
        <v>773</v>
      </c>
      <c r="C402" s="26">
        <v>69</v>
      </c>
      <c r="D402" s="160" t="s">
        <v>774</v>
      </c>
      <c r="E402" s="133">
        <v>0</v>
      </c>
      <c r="F402" s="134">
        <v>0</v>
      </c>
      <c r="G402" s="135">
        <v>0</v>
      </c>
      <c r="H402" s="135">
        <v>0</v>
      </c>
      <c r="I402" s="135">
        <v>0</v>
      </c>
      <c r="J402" s="135">
        <v>0</v>
      </c>
      <c r="K402" s="135">
        <v>0</v>
      </c>
      <c r="L402" s="135">
        <v>0</v>
      </c>
      <c r="M402" s="135">
        <v>0</v>
      </c>
      <c r="N402" s="135">
        <v>0</v>
      </c>
      <c r="O402" s="135">
        <v>0</v>
      </c>
      <c r="P402" s="135">
        <v>0</v>
      </c>
      <c r="Q402" s="135">
        <v>0</v>
      </c>
      <c r="R402" s="135">
        <v>0</v>
      </c>
      <c r="S402" s="135">
        <v>0</v>
      </c>
      <c r="T402" s="135">
        <f t="shared" si="491"/>
        <v>0</v>
      </c>
      <c r="U402" s="135">
        <v>0</v>
      </c>
      <c r="V402" s="135">
        <v>600828.5</v>
      </c>
      <c r="W402" s="136">
        <v>0</v>
      </c>
      <c r="X402" s="135">
        <f t="shared" si="492"/>
        <v>600828.5</v>
      </c>
      <c r="Y402" s="135">
        <v>0</v>
      </c>
      <c r="Z402" s="135">
        <v>0</v>
      </c>
      <c r="AA402" s="135">
        <v>0</v>
      </c>
      <c r="AB402" s="135">
        <f t="shared" si="493"/>
        <v>600828.5</v>
      </c>
      <c r="AC402" s="135">
        <v>0</v>
      </c>
      <c r="AD402" s="135">
        <v>0</v>
      </c>
      <c r="AE402" s="135">
        <v>0</v>
      </c>
      <c r="AF402" s="135">
        <f t="shared" si="494"/>
        <v>600828.5</v>
      </c>
      <c r="AG402" s="135">
        <v>0</v>
      </c>
      <c r="AH402" s="135">
        <v>0</v>
      </c>
      <c r="AI402" s="135">
        <v>0</v>
      </c>
      <c r="AJ402" s="135">
        <f t="shared" si="495"/>
        <v>600828.5</v>
      </c>
      <c r="AK402" s="135">
        <v>0</v>
      </c>
      <c r="AL402" s="135">
        <v>0</v>
      </c>
      <c r="AM402" s="135">
        <v>0</v>
      </c>
      <c r="AN402" s="135">
        <f t="shared" si="496"/>
        <v>600828.5</v>
      </c>
      <c r="AO402" s="135">
        <v>600828.5</v>
      </c>
      <c r="AP402" s="136">
        <v>0</v>
      </c>
      <c r="AQ402" s="136">
        <v>0</v>
      </c>
      <c r="AR402" s="135">
        <f t="shared" si="497"/>
        <v>600828.5</v>
      </c>
      <c r="AS402" s="135">
        <v>0</v>
      </c>
      <c r="AT402" s="135"/>
      <c r="AU402" s="135"/>
      <c r="AV402" s="135"/>
      <c r="AW402" s="135"/>
      <c r="AX402" s="135"/>
      <c r="AY402" s="135"/>
      <c r="AZ402" s="135"/>
      <c r="BA402" s="135"/>
      <c r="BB402" s="135">
        <f t="shared" si="498"/>
        <v>600828.5</v>
      </c>
      <c r="BC402" s="135"/>
      <c r="BD402" s="135"/>
      <c r="BE402" s="135">
        <f t="shared" si="499"/>
        <v>0</v>
      </c>
      <c r="BF402" s="135">
        <f t="shared" si="500"/>
        <v>600828.5</v>
      </c>
      <c r="BG402" s="137">
        <f t="shared" si="501"/>
        <v>600828.5</v>
      </c>
      <c r="BH402" s="131">
        <f t="shared" si="414"/>
        <v>0</v>
      </c>
    </row>
    <row r="403" spans="1:62" ht="26.25" thickBot="1" x14ac:dyDescent="0.25">
      <c r="A403" s="18" t="s">
        <v>775</v>
      </c>
      <c r="B403" s="78" t="s">
        <v>776</v>
      </c>
      <c r="C403" s="26">
        <v>67</v>
      </c>
      <c r="D403" s="160" t="s">
        <v>776</v>
      </c>
      <c r="E403" s="133">
        <v>0</v>
      </c>
      <c r="F403" s="134">
        <v>0</v>
      </c>
      <c r="G403" s="135">
        <v>0</v>
      </c>
      <c r="H403" s="135">
        <v>0</v>
      </c>
      <c r="I403" s="135">
        <v>0</v>
      </c>
      <c r="J403" s="135">
        <v>0</v>
      </c>
      <c r="K403" s="135">
        <v>0</v>
      </c>
      <c r="L403" s="135">
        <v>0</v>
      </c>
      <c r="M403" s="135">
        <v>0</v>
      </c>
      <c r="N403" s="135">
        <v>0</v>
      </c>
      <c r="O403" s="135">
        <v>0</v>
      </c>
      <c r="P403" s="135">
        <v>0</v>
      </c>
      <c r="Q403" s="135">
        <v>0</v>
      </c>
      <c r="R403" s="135">
        <v>0</v>
      </c>
      <c r="S403" s="135">
        <v>0</v>
      </c>
      <c r="T403" s="135">
        <f t="shared" si="491"/>
        <v>0</v>
      </c>
      <c r="U403" s="135">
        <v>0</v>
      </c>
      <c r="V403" s="135">
        <v>601910953.36000001</v>
      </c>
      <c r="W403" s="136">
        <v>0</v>
      </c>
      <c r="X403" s="135">
        <f t="shared" si="492"/>
        <v>601910953.36000001</v>
      </c>
      <c r="Y403" s="135">
        <v>0</v>
      </c>
      <c r="Z403" s="135">
        <v>0</v>
      </c>
      <c r="AA403" s="135">
        <v>0</v>
      </c>
      <c r="AB403" s="135">
        <f t="shared" si="493"/>
        <v>601910953.36000001</v>
      </c>
      <c r="AC403" s="135">
        <v>0</v>
      </c>
      <c r="AD403" s="135">
        <v>0</v>
      </c>
      <c r="AE403" s="135">
        <v>0</v>
      </c>
      <c r="AF403" s="135">
        <f t="shared" si="494"/>
        <v>601910953.36000001</v>
      </c>
      <c r="AG403" s="135">
        <v>0</v>
      </c>
      <c r="AH403" s="135">
        <v>0</v>
      </c>
      <c r="AI403" s="135">
        <v>0</v>
      </c>
      <c r="AJ403" s="135">
        <f t="shared" si="495"/>
        <v>601910953.36000001</v>
      </c>
      <c r="AK403" s="135">
        <v>0</v>
      </c>
      <c r="AL403" s="135">
        <v>0</v>
      </c>
      <c r="AM403" s="135">
        <v>0</v>
      </c>
      <c r="AN403" s="135">
        <f t="shared" si="496"/>
        <v>601910953.36000001</v>
      </c>
      <c r="AO403" s="135">
        <v>601910953.36000001</v>
      </c>
      <c r="AP403" s="136">
        <v>0</v>
      </c>
      <c r="AQ403" s="136">
        <v>0</v>
      </c>
      <c r="AR403" s="135">
        <f t="shared" si="497"/>
        <v>601910953.36000001</v>
      </c>
      <c r="AS403" s="135">
        <v>0</v>
      </c>
      <c r="AT403" s="135"/>
      <c r="AU403" s="135"/>
      <c r="AV403" s="135"/>
      <c r="AW403" s="135"/>
      <c r="AX403" s="135"/>
      <c r="AY403" s="135"/>
      <c r="AZ403" s="135"/>
      <c r="BA403" s="135"/>
      <c r="BB403" s="135">
        <f t="shared" si="498"/>
        <v>601910953.36000001</v>
      </c>
      <c r="BC403" s="135"/>
      <c r="BD403" s="135"/>
      <c r="BE403" s="135">
        <f t="shared" si="499"/>
        <v>0</v>
      </c>
      <c r="BF403" s="135">
        <f t="shared" si="500"/>
        <v>601910953.36000001</v>
      </c>
      <c r="BG403" s="137">
        <f t="shared" si="501"/>
        <v>601910953.36000001</v>
      </c>
      <c r="BH403" s="131">
        <f t="shared" si="414"/>
        <v>0</v>
      </c>
    </row>
    <row r="404" spans="1:62" ht="39" thickBot="1" x14ac:dyDescent="0.25">
      <c r="A404" s="18" t="s">
        <v>777</v>
      </c>
      <c r="B404" s="78" t="s">
        <v>778</v>
      </c>
      <c r="C404" s="26">
        <v>49</v>
      </c>
      <c r="D404" s="160" t="s">
        <v>696</v>
      </c>
      <c r="E404" s="133">
        <v>0</v>
      </c>
      <c r="F404" s="134">
        <v>0</v>
      </c>
      <c r="G404" s="135">
        <v>0</v>
      </c>
      <c r="H404" s="135">
        <v>0</v>
      </c>
      <c r="I404" s="135">
        <v>0</v>
      </c>
      <c r="J404" s="135">
        <v>0</v>
      </c>
      <c r="K404" s="135">
        <v>0</v>
      </c>
      <c r="L404" s="135">
        <v>0</v>
      </c>
      <c r="M404" s="135">
        <v>0</v>
      </c>
      <c r="N404" s="135">
        <v>0</v>
      </c>
      <c r="O404" s="135">
        <v>0</v>
      </c>
      <c r="P404" s="135">
        <v>0</v>
      </c>
      <c r="Q404" s="135">
        <v>0</v>
      </c>
      <c r="R404" s="135">
        <v>0</v>
      </c>
      <c r="S404" s="135">
        <v>0</v>
      </c>
      <c r="T404" s="135">
        <f t="shared" si="491"/>
        <v>0</v>
      </c>
      <c r="U404" s="135">
        <v>0</v>
      </c>
      <c r="V404" s="135">
        <v>275610174.35000002</v>
      </c>
      <c r="W404" s="136">
        <v>0</v>
      </c>
      <c r="X404" s="135">
        <f t="shared" si="492"/>
        <v>275610174.35000002</v>
      </c>
      <c r="Y404" s="135">
        <v>0</v>
      </c>
      <c r="Z404" s="135">
        <v>0</v>
      </c>
      <c r="AA404" s="135">
        <v>0</v>
      </c>
      <c r="AB404" s="135">
        <f t="shared" si="493"/>
        <v>275610174.35000002</v>
      </c>
      <c r="AC404" s="135">
        <v>0</v>
      </c>
      <c r="AD404" s="135">
        <v>0</v>
      </c>
      <c r="AE404" s="135">
        <v>0</v>
      </c>
      <c r="AF404" s="135">
        <f t="shared" si="494"/>
        <v>275610174.35000002</v>
      </c>
      <c r="AG404" s="135">
        <v>0</v>
      </c>
      <c r="AH404" s="135">
        <v>0</v>
      </c>
      <c r="AI404" s="135">
        <v>0</v>
      </c>
      <c r="AJ404" s="135">
        <f t="shared" si="495"/>
        <v>275610174.35000002</v>
      </c>
      <c r="AK404" s="135">
        <v>0</v>
      </c>
      <c r="AL404" s="135">
        <v>0</v>
      </c>
      <c r="AM404" s="135">
        <v>0</v>
      </c>
      <c r="AN404" s="135">
        <f t="shared" si="496"/>
        <v>275610174.35000002</v>
      </c>
      <c r="AO404" s="135">
        <v>275610174.35000002</v>
      </c>
      <c r="AP404" s="136">
        <v>0</v>
      </c>
      <c r="AQ404" s="136">
        <v>0</v>
      </c>
      <c r="AR404" s="135">
        <f t="shared" si="497"/>
        <v>275610174.35000002</v>
      </c>
      <c r="AS404" s="135">
        <v>0</v>
      </c>
      <c r="AT404" s="135"/>
      <c r="AU404" s="135"/>
      <c r="AV404" s="135"/>
      <c r="AW404" s="135"/>
      <c r="AX404" s="135"/>
      <c r="AY404" s="135"/>
      <c r="AZ404" s="135"/>
      <c r="BA404" s="135"/>
      <c r="BB404" s="135">
        <f t="shared" si="498"/>
        <v>275610174.35000002</v>
      </c>
      <c r="BC404" s="135"/>
      <c r="BD404" s="135"/>
      <c r="BE404" s="135">
        <f t="shared" si="499"/>
        <v>0</v>
      </c>
      <c r="BF404" s="135">
        <f t="shared" si="500"/>
        <v>275610174.35000002</v>
      </c>
      <c r="BG404" s="137">
        <f t="shared" si="501"/>
        <v>275610174.35000002</v>
      </c>
      <c r="BH404" s="131">
        <f t="shared" si="414"/>
        <v>0</v>
      </c>
    </row>
    <row r="405" spans="1:62" ht="26.25" thickBot="1" x14ac:dyDescent="0.25">
      <c r="A405" s="18" t="s">
        <v>779</v>
      </c>
      <c r="B405" s="78" t="s">
        <v>780</v>
      </c>
      <c r="C405" s="26">
        <v>64</v>
      </c>
      <c r="D405" s="160" t="s">
        <v>781</v>
      </c>
      <c r="E405" s="133">
        <v>0</v>
      </c>
      <c r="F405" s="134">
        <v>0</v>
      </c>
      <c r="G405" s="135">
        <v>0</v>
      </c>
      <c r="H405" s="135">
        <v>0</v>
      </c>
      <c r="I405" s="135">
        <v>0</v>
      </c>
      <c r="J405" s="135">
        <v>0</v>
      </c>
      <c r="K405" s="135">
        <v>0</v>
      </c>
      <c r="L405" s="135">
        <v>0</v>
      </c>
      <c r="M405" s="135">
        <v>0</v>
      </c>
      <c r="N405" s="135">
        <v>0</v>
      </c>
      <c r="O405" s="135">
        <v>0</v>
      </c>
      <c r="P405" s="135">
        <v>0</v>
      </c>
      <c r="Q405" s="135">
        <v>0</v>
      </c>
      <c r="R405" s="135">
        <v>0</v>
      </c>
      <c r="S405" s="135">
        <v>0</v>
      </c>
      <c r="T405" s="135">
        <f t="shared" si="491"/>
        <v>0</v>
      </c>
      <c r="U405" s="135">
        <v>0</v>
      </c>
      <c r="V405" s="135">
        <v>157031359.97999999</v>
      </c>
      <c r="W405" s="136">
        <v>0</v>
      </c>
      <c r="X405" s="135">
        <f t="shared" si="492"/>
        <v>157031359.97999999</v>
      </c>
      <c r="Y405" s="135">
        <v>0</v>
      </c>
      <c r="Z405" s="135">
        <v>0</v>
      </c>
      <c r="AA405" s="135">
        <v>0</v>
      </c>
      <c r="AB405" s="135">
        <f t="shared" si="493"/>
        <v>157031359.97999999</v>
      </c>
      <c r="AC405" s="135">
        <v>0</v>
      </c>
      <c r="AD405" s="135">
        <v>0</v>
      </c>
      <c r="AE405" s="135">
        <v>0</v>
      </c>
      <c r="AF405" s="135">
        <f t="shared" si="494"/>
        <v>157031359.97999999</v>
      </c>
      <c r="AG405" s="135">
        <v>0</v>
      </c>
      <c r="AH405" s="135">
        <v>0</v>
      </c>
      <c r="AI405" s="135">
        <v>0</v>
      </c>
      <c r="AJ405" s="135">
        <f t="shared" si="495"/>
        <v>157031359.97999999</v>
      </c>
      <c r="AK405" s="135">
        <v>0</v>
      </c>
      <c r="AL405" s="135">
        <v>0</v>
      </c>
      <c r="AM405" s="135">
        <v>0</v>
      </c>
      <c r="AN405" s="135">
        <f t="shared" si="496"/>
        <v>157031359.97999999</v>
      </c>
      <c r="AO405" s="135">
        <v>157031359.97999999</v>
      </c>
      <c r="AP405" s="136">
        <v>0</v>
      </c>
      <c r="AQ405" s="136">
        <v>0</v>
      </c>
      <c r="AR405" s="135">
        <f t="shared" si="497"/>
        <v>157031359.97999999</v>
      </c>
      <c r="AS405" s="135">
        <v>0</v>
      </c>
      <c r="AT405" s="135"/>
      <c r="AU405" s="135"/>
      <c r="AV405" s="135"/>
      <c r="AW405" s="135"/>
      <c r="AX405" s="135"/>
      <c r="AY405" s="135"/>
      <c r="AZ405" s="135"/>
      <c r="BA405" s="135"/>
      <c r="BB405" s="135">
        <f t="shared" si="498"/>
        <v>157031359.97999999</v>
      </c>
      <c r="BC405" s="135"/>
      <c r="BD405" s="135"/>
      <c r="BE405" s="135">
        <f t="shared" si="499"/>
        <v>0</v>
      </c>
      <c r="BF405" s="135">
        <f t="shared" si="500"/>
        <v>157031359.97999999</v>
      </c>
      <c r="BG405" s="137">
        <f t="shared" si="501"/>
        <v>157031359.97999999</v>
      </c>
      <c r="BH405" s="131">
        <f t="shared" si="414"/>
        <v>0</v>
      </c>
    </row>
    <row r="406" spans="1:62" ht="26.25" thickBot="1" x14ac:dyDescent="0.25">
      <c r="A406" s="18" t="s">
        <v>782</v>
      </c>
      <c r="B406" s="78" t="s">
        <v>783</v>
      </c>
      <c r="C406" s="26">
        <v>63</v>
      </c>
      <c r="D406" s="160" t="s">
        <v>784</v>
      </c>
      <c r="E406" s="133">
        <v>0</v>
      </c>
      <c r="F406" s="134">
        <v>0</v>
      </c>
      <c r="G406" s="135">
        <v>0</v>
      </c>
      <c r="H406" s="135">
        <v>0</v>
      </c>
      <c r="I406" s="135">
        <v>0</v>
      </c>
      <c r="J406" s="135">
        <v>0</v>
      </c>
      <c r="K406" s="135">
        <v>0</v>
      </c>
      <c r="L406" s="135">
        <v>0</v>
      </c>
      <c r="M406" s="135">
        <v>0</v>
      </c>
      <c r="N406" s="135">
        <v>0</v>
      </c>
      <c r="O406" s="135">
        <v>0</v>
      </c>
      <c r="P406" s="135">
        <v>0</v>
      </c>
      <c r="Q406" s="135">
        <v>0</v>
      </c>
      <c r="R406" s="135">
        <v>0</v>
      </c>
      <c r="S406" s="135">
        <v>0</v>
      </c>
      <c r="T406" s="135">
        <f t="shared" si="491"/>
        <v>0</v>
      </c>
      <c r="U406" s="135">
        <v>0</v>
      </c>
      <c r="V406" s="135">
        <v>493918105.79000002</v>
      </c>
      <c r="W406" s="136">
        <v>0</v>
      </c>
      <c r="X406" s="135">
        <f t="shared" si="492"/>
        <v>493918105.79000002</v>
      </c>
      <c r="Y406" s="135">
        <v>0</v>
      </c>
      <c r="Z406" s="135">
        <v>0</v>
      </c>
      <c r="AA406" s="135">
        <v>0</v>
      </c>
      <c r="AB406" s="135">
        <f t="shared" si="493"/>
        <v>493918105.79000002</v>
      </c>
      <c r="AC406" s="135">
        <v>0</v>
      </c>
      <c r="AD406" s="135">
        <v>0</v>
      </c>
      <c r="AE406" s="135">
        <v>0</v>
      </c>
      <c r="AF406" s="135">
        <f t="shared" si="494"/>
        <v>493918105.79000002</v>
      </c>
      <c r="AG406" s="135">
        <v>0</v>
      </c>
      <c r="AH406" s="135">
        <v>0</v>
      </c>
      <c r="AI406" s="135">
        <v>0</v>
      </c>
      <c r="AJ406" s="135">
        <f t="shared" si="495"/>
        <v>493918105.79000002</v>
      </c>
      <c r="AK406" s="135">
        <v>0</v>
      </c>
      <c r="AL406" s="135">
        <v>0</v>
      </c>
      <c r="AM406" s="135">
        <v>0</v>
      </c>
      <c r="AN406" s="135">
        <f t="shared" si="496"/>
        <v>493918105.79000002</v>
      </c>
      <c r="AO406" s="135">
        <v>493918105.79000002</v>
      </c>
      <c r="AP406" s="136">
        <v>0</v>
      </c>
      <c r="AQ406" s="136">
        <v>0</v>
      </c>
      <c r="AR406" s="135">
        <f t="shared" si="497"/>
        <v>493918105.79000002</v>
      </c>
      <c r="AS406" s="135">
        <v>0</v>
      </c>
      <c r="AT406" s="135"/>
      <c r="AU406" s="135"/>
      <c r="AV406" s="135"/>
      <c r="AW406" s="135"/>
      <c r="AX406" s="135"/>
      <c r="AY406" s="135"/>
      <c r="AZ406" s="135"/>
      <c r="BA406" s="135"/>
      <c r="BB406" s="135">
        <f t="shared" si="498"/>
        <v>493918105.79000002</v>
      </c>
      <c r="BC406" s="135"/>
      <c r="BD406" s="135"/>
      <c r="BE406" s="135">
        <f t="shared" si="499"/>
        <v>0</v>
      </c>
      <c r="BF406" s="135">
        <f t="shared" si="500"/>
        <v>493918105.79000002</v>
      </c>
      <c r="BG406" s="137">
        <f t="shared" si="501"/>
        <v>493918105.79000002</v>
      </c>
      <c r="BH406" s="131">
        <f t="shared" ref="BH406:BH469" si="502">+BG406-BF406</f>
        <v>0</v>
      </c>
    </row>
    <row r="407" spans="1:62" ht="26.25" thickBot="1" x14ac:dyDescent="0.25">
      <c r="A407" s="18" t="s">
        <v>785</v>
      </c>
      <c r="B407" s="78" t="s">
        <v>786</v>
      </c>
      <c r="C407" s="26">
        <v>65</v>
      </c>
      <c r="D407" s="160" t="s">
        <v>787</v>
      </c>
      <c r="E407" s="133">
        <v>0</v>
      </c>
      <c r="F407" s="134">
        <v>0</v>
      </c>
      <c r="G407" s="135">
        <v>0</v>
      </c>
      <c r="H407" s="135">
        <v>0</v>
      </c>
      <c r="I407" s="135">
        <v>0</v>
      </c>
      <c r="J407" s="135">
        <v>0</v>
      </c>
      <c r="K407" s="135">
        <v>0</v>
      </c>
      <c r="L407" s="135">
        <v>0</v>
      </c>
      <c r="M407" s="135">
        <v>0</v>
      </c>
      <c r="N407" s="135">
        <v>0</v>
      </c>
      <c r="O407" s="135">
        <v>0</v>
      </c>
      <c r="P407" s="135">
        <v>0</v>
      </c>
      <c r="Q407" s="135">
        <v>0</v>
      </c>
      <c r="R407" s="135">
        <v>0</v>
      </c>
      <c r="S407" s="135">
        <v>0</v>
      </c>
      <c r="T407" s="135">
        <f t="shared" si="491"/>
        <v>0</v>
      </c>
      <c r="U407" s="135">
        <v>0</v>
      </c>
      <c r="V407" s="135">
        <v>83269466.909999996</v>
      </c>
      <c r="W407" s="136">
        <v>0</v>
      </c>
      <c r="X407" s="135">
        <f t="shared" si="492"/>
        <v>83269466.909999996</v>
      </c>
      <c r="Y407" s="135">
        <v>0</v>
      </c>
      <c r="Z407" s="135">
        <v>0</v>
      </c>
      <c r="AA407" s="135">
        <v>0</v>
      </c>
      <c r="AB407" s="135">
        <f t="shared" si="493"/>
        <v>83269466.909999996</v>
      </c>
      <c r="AC407" s="135">
        <v>0</v>
      </c>
      <c r="AD407" s="135">
        <v>0</v>
      </c>
      <c r="AE407" s="135">
        <v>0</v>
      </c>
      <c r="AF407" s="135">
        <f t="shared" si="494"/>
        <v>83269466.909999996</v>
      </c>
      <c r="AG407" s="135">
        <v>0</v>
      </c>
      <c r="AH407" s="135">
        <v>0</v>
      </c>
      <c r="AI407" s="135">
        <v>0</v>
      </c>
      <c r="AJ407" s="135">
        <f t="shared" si="495"/>
        <v>83269466.909999996</v>
      </c>
      <c r="AK407" s="135">
        <v>0</v>
      </c>
      <c r="AL407" s="135">
        <v>0</v>
      </c>
      <c r="AM407" s="135">
        <v>0</v>
      </c>
      <c r="AN407" s="135">
        <f t="shared" si="496"/>
        <v>83269466.909999996</v>
      </c>
      <c r="AO407" s="135">
        <v>83269466.909999996</v>
      </c>
      <c r="AP407" s="136">
        <v>0</v>
      </c>
      <c r="AQ407" s="136">
        <v>0</v>
      </c>
      <c r="AR407" s="135">
        <f t="shared" si="497"/>
        <v>83269466.909999996</v>
      </c>
      <c r="AS407" s="135">
        <v>0</v>
      </c>
      <c r="AT407" s="135"/>
      <c r="AU407" s="135"/>
      <c r="AV407" s="135"/>
      <c r="AW407" s="135"/>
      <c r="AX407" s="135"/>
      <c r="AY407" s="135"/>
      <c r="AZ407" s="135"/>
      <c r="BA407" s="135"/>
      <c r="BB407" s="135">
        <f t="shared" si="498"/>
        <v>83269466.909999996</v>
      </c>
      <c r="BC407" s="135"/>
      <c r="BD407" s="135"/>
      <c r="BE407" s="135">
        <f t="shared" si="499"/>
        <v>0</v>
      </c>
      <c r="BF407" s="135">
        <f t="shared" si="500"/>
        <v>83269466.909999996</v>
      </c>
      <c r="BG407" s="137">
        <f t="shared" si="501"/>
        <v>83269466.909999996</v>
      </c>
      <c r="BH407" s="131">
        <f t="shared" si="502"/>
        <v>0</v>
      </c>
    </row>
    <row r="408" spans="1:62" s="3" customFormat="1" ht="26.25" thickBot="1" x14ac:dyDescent="0.3">
      <c r="A408" s="8" t="s">
        <v>788</v>
      </c>
      <c r="B408" s="77" t="s">
        <v>480</v>
      </c>
      <c r="C408" s="7"/>
      <c r="D408" s="159"/>
      <c r="E408" s="132">
        <f>E409</f>
        <v>0</v>
      </c>
      <c r="F408" s="132">
        <f t="shared" ref="F408:BG408" si="503">F409</f>
        <v>0</v>
      </c>
      <c r="G408" s="132">
        <f t="shared" si="503"/>
        <v>0</v>
      </c>
      <c r="H408" s="132">
        <f t="shared" si="503"/>
        <v>0</v>
      </c>
      <c r="I408" s="132">
        <f t="shared" si="503"/>
        <v>0</v>
      </c>
      <c r="J408" s="132">
        <f t="shared" si="503"/>
        <v>0</v>
      </c>
      <c r="K408" s="132">
        <f t="shared" si="503"/>
        <v>0</v>
      </c>
      <c r="L408" s="132">
        <f t="shared" si="503"/>
        <v>0</v>
      </c>
      <c r="M408" s="132">
        <f t="shared" si="503"/>
        <v>0</v>
      </c>
      <c r="N408" s="132">
        <f t="shared" si="503"/>
        <v>0</v>
      </c>
      <c r="O408" s="132">
        <f t="shared" si="503"/>
        <v>0</v>
      </c>
      <c r="P408" s="132">
        <f t="shared" si="503"/>
        <v>0</v>
      </c>
      <c r="Q408" s="132">
        <f t="shared" si="503"/>
        <v>0</v>
      </c>
      <c r="R408" s="132">
        <f t="shared" si="503"/>
        <v>0</v>
      </c>
      <c r="S408" s="132">
        <f t="shared" si="503"/>
        <v>0</v>
      </c>
      <c r="T408" s="132">
        <f t="shared" si="503"/>
        <v>0</v>
      </c>
      <c r="U408" s="132">
        <f t="shared" si="503"/>
        <v>0</v>
      </c>
      <c r="V408" s="132">
        <f t="shared" si="503"/>
        <v>2755629707.5</v>
      </c>
      <c r="W408" s="132">
        <f t="shared" si="503"/>
        <v>0</v>
      </c>
      <c r="X408" s="132">
        <f t="shared" si="503"/>
        <v>2755629707.5</v>
      </c>
      <c r="Y408" s="132">
        <f t="shared" si="503"/>
        <v>2755629707.5</v>
      </c>
      <c r="Z408" s="132">
        <f t="shared" si="503"/>
        <v>0</v>
      </c>
      <c r="AA408" s="132">
        <f t="shared" si="503"/>
        <v>0</v>
      </c>
      <c r="AB408" s="132">
        <f t="shared" si="503"/>
        <v>2755629707.5</v>
      </c>
      <c r="AC408" s="132">
        <f t="shared" si="503"/>
        <v>0</v>
      </c>
      <c r="AD408" s="132">
        <f t="shared" si="503"/>
        <v>0</v>
      </c>
      <c r="AE408" s="132">
        <f t="shared" si="503"/>
        <v>0</v>
      </c>
      <c r="AF408" s="132">
        <f t="shared" si="503"/>
        <v>2755629707.5</v>
      </c>
      <c r="AG408" s="132">
        <f t="shared" si="503"/>
        <v>0</v>
      </c>
      <c r="AH408" s="132">
        <f t="shared" si="503"/>
        <v>0</v>
      </c>
      <c r="AI408" s="132">
        <f t="shared" si="503"/>
        <v>0</v>
      </c>
      <c r="AJ408" s="132">
        <f t="shared" si="503"/>
        <v>2755629707.5</v>
      </c>
      <c r="AK408" s="132">
        <f t="shared" si="503"/>
        <v>0</v>
      </c>
      <c r="AL408" s="132">
        <f t="shared" si="503"/>
        <v>0</v>
      </c>
      <c r="AM408" s="132">
        <f t="shared" si="503"/>
        <v>0</v>
      </c>
      <c r="AN408" s="132">
        <f t="shared" si="503"/>
        <v>2755629707.5</v>
      </c>
      <c r="AO408" s="132">
        <f t="shared" si="503"/>
        <v>0</v>
      </c>
      <c r="AP408" s="132">
        <f t="shared" si="503"/>
        <v>0</v>
      </c>
      <c r="AQ408" s="132">
        <f t="shared" si="503"/>
        <v>0</v>
      </c>
      <c r="AR408" s="132">
        <f t="shared" si="503"/>
        <v>2755629707.5</v>
      </c>
      <c r="AS408" s="132">
        <f t="shared" si="503"/>
        <v>0</v>
      </c>
      <c r="AT408" s="132">
        <f t="shared" si="503"/>
        <v>0</v>
      </c>
      <c r="AU408" s="132">
        <f t="shared" si="503"/>
        <v>0</v>
      </c>
      <c r="AV408" s="132">
        <f t="shared" si="503"/>
        <v>0</v>
      </c>
      <c r="AW408" s="132">
        <f t="shared" si="503"/>
        <v>0</v>
      </c>
      <c r="AX408" s="132">
        <f t="shared" si="503"/>
        <v>0</v>
      </c>
      <c r="AY408" s="132">
        <f t="shared" si="503"/>
        <v>0</v>
      </c>
      <c r="AZ408" s="132">
        <f t="shared" si="503"/>
        <v>0</v>
      </c>
      <c r="BA408" s="132">
        <f t="shared" si="503"/>
        <v>0</v>
      </c>
      <c r="BB408" s="132">
        <f t="shared" si="503"/>
        <v>2755629707.5</v>
      </c>
      <c r="BC408" s="132"/>
      <c r="BD408" s="132"/>
      <c r="BE408" s="132">
        <f t="shared" si="503"/>
        <v>0</v>
      </c>
      <c r="BF408" s="129">
        <f t="shared" ref="BF408:BF416" si="504">+E408+BB408-BE408</f>
        <v>2755629707.5</v>
      </c>
      <c r="BG408" s="138">
        <f t="shared" si="503"/>
        <v>2755629707.5</v>
      </c>
      <c r="BH408" s="131">
        <f t="shared" si="502"/>
        <v>0</v>
      </c>
      <c r="BI408" s="5"/>
      <c r="BJ408" s="5"/>
    </row>
    <row r="409" spans="1:62" s="3" customFormat="1" ht="26.25" thickBot="1" x14ac:dyDescent="0.3">
      <c r="A409" s="8" t="s">
        <v>789</v>
      </c>
      <c r="B409" s="77" t="s">
        <v>352</v>
      </c>
      <c r="C409" s="7"/>
      <c r="D409" s="159"/>
      <c r="E409" s="132">
        <f t="shared" ref="E409:U409" si="505">E410+E416</f>
        <v>0</v>
      </c>
      <c r="F409" s="132">
        <f t="shared" si="505"/>
        <v>0</v>
      </c>
      <c r="G409" s="132">
        <f t="shared" si="505"/>
        <v>0</v>
      </c>
      <c r="H409" s="132">
        <f t="shared" si="505"/>
        <v>0</v>
      </c>
      <c r="I409" s="132">
        <f t="shared" si="505"/>
        <v>0</v>
      </c>
      <c r="J409" s="132">
        <f t="shared" si="505"/>
        <v>0</v>
      </c>
      <c r="K409" s="132">
        <f t="shared" si="505"/>
        <v>0</v>
      </c>
      <c r="L409" s="132">
        <f t="shared" si="505"/>
        <v>0</v>
      </c>
      <c r="M409" s="132">
        <f t="shared" si="505"/>
        <v>0</v>
      </c>
      <c r="N409" s="132">
        <f t="shared" si="505"/>
        <v>0</v>
      </c>
      <c r="O409" s="132">
        <f t="shared" si="505"/>
        <v>0</v>
      </c>
      <c r="P409" s="132">
        <f t="shared" si="505"/>
        <v>0</v>
      </c>
      <c r="Q409" s="132">
        <f t="shared" si="505"/>
        <v>0</v>
      </c>
      <c r="R409" s="132">
        <f t="shared" si="505"/>
        <v>0</v>
      </c>
      <c r="S409" s="132">
        <f t="shared" si="505"/>
        <v>0</v>
      </c>
      <c r="T409" s="132">
        <f t="shared" si="505"/>
        <v>0</v>
      </c>
      <c r="U409" s="132">
        <f t="shared" si="505"/>
        <v>0</v>
      </c>
      <c r="V409" s="132">
        <f t="shared" ref="V409:AW409" si="506">V410+V416</f>
        <v>2755629707.5</v>
      </c>
      <c r="W409" s="132">
        <f t="shared" si="506"/>
        <v>0</v>
      </c>
      <c r="X409" s="132">
        <f t="shared" si="506"/>
        <v>2755629707.5</v>
      </c>
      <c r="Y409" s="132">
        <f t="shared" si="506"/>
        <v>2755629707.5</v>
      </c>
      <c r="Z409" s="132">
        <f t="shared" si="506"/>
        <v>0</v>
      </c>
      <c r="AA409" s="132">
        <f t="shared" si="506"/>
        <v>0</v>
      </c>
      <c r="AB409" s="132">
        <f t="shared" si="506"/>
        <v>2755629707.5</v>
      </c>
      <c r="AC409" s="132">
        <f t="shared" si="506"/>
        <v>0</v>
      </c>
      <c r="AD409" s="132">
        <f t="shared" si="506"/>
        <v>0</v>
      </c>
      <c r="AE409" s="132">
        <f t="shared" si="506"/>
        <v>0</v>
      </c>
      <c r="AF409" s="132">
        <f t="shared" si="506"/>
        <v>2755629707.5</v>
      </c>
      <c r="AG409" s="132">
        <f t="shared" si="506"/>
        <v>0</v>
      </c>
      <c r="AH409" s="132">
        <f t="shared" si="506"/>
        <v>0</v>
      </c>
      <c r="AI409" s="132">
        <f t="shared" si="506"/>
        <v>0</v>
      </c>
      <c r="AJ409" s="132">
        <f t="shared" si="506"/>
        <v>2755629707.5</v>
      </c>
      <c r="AK409" s="132">
        <f t="shared" ref="AK409:AT409" si="507">AK410+AK416</f>
        <v>0</v>
      </c>
      <c r="AL409" s="132">
        <f t="shared" si="507"/>
        <v>0</v>
      </c>
      <c r="AM409" s="132">
        <f t="shared" si="507"/>
        <v>0</v>
      </c>
      <c r="AN409" s="132">
        <f t="shared" si="507"/>
        <v>2755629707.5</v>
      </c>
      <c r="AO409" s="132">
        <f t="shared" si="507"/>
        <v>0</v>
      </c>
      <c r="AP409" s="132">
        <f t="shared" si="507"/>
        <v>0</v>
      </c>
      <c r="AQ409" s="132">
        <f t="shared" si="507"/>
        <v>0</v>
      </c>
      <c r="AR409" s="132">
        <f t="shared" si="507"/>
        <v>2755629707.5</v>
      </c>
      <c r="AS409" s="132">
        <f t="shared" si="507"/>
        <v>0</v>
      </c>
      <c r="AT409" s="132">
        <f t="shared" si="507"/>
        <v>0</v>
      </c>
      <c r="AU409" s="132">
        <f t="shared" si="506"/>
        <v>0</v>
      </c>
      <c r="AV409" s="132">
        <f t="shared" si="506"/>
        <v>0</v>
      </c>
      <c r="AW409" s="132">
        <f t="shared" si="506"/>
        <v>0</v>
      </c>
      <c r="AX409" s="132">
        <f t="shared" ref="AX409:BG409" si="508">AX410+AX416</f>
        <v>0</v>
      </c>
      <c r="AY409" s="132">
        <f t="shared" si="508"/>
        <v>0</v>
      </c>
      <c r="AZ409" s="132">
        <f t="shared" si="508"/>
        <v>0</v>
      </c>
      <c r="BA409" s="132">
        <f t="shared" si="508"/>
        <v>0</v>
      </c>
      <c r="BB409" s="132">
        <f t="shared" si="508"/>
        <v>2755629707.5</v>
      </c>
      <c r="BC409" s="132"/>
      <c r="BD409" s="132"/>
      <c r="BE409" s="132">
        <f t="shared" si="508"/>
        <v>0</v>
      </c>
      <c r="BF409" s="129">
        <f t="shared" si="504"/>
        <v>2755629707.5</v>
      </c>
      <c r="BG409" s="138">
        <f t="shared" si="508"/>
        <v>2755629707.5</v>
      </c>
      <c r="BH409" s="131">
        <f t="shared" si="502"/>
        <v>0</v>
      </c>
      <c r="BI409" s="5"/>
      <c r="BJ409" s="5"/>
    </row>
    <row r="410" spans="1:62" s="3" customFormat="1" ht="26.25" thickBot="1" x14ac:dyDescent="0.3">
      <c r="A410" s="8" t="s">
        <v>790</v>
      </c>
      <c r="B410" s="77" t="s">
        <v>296</v>
      </c>
      <c r="C410" s="7"/>
      <c r="D410" s="159"/>
      <c r="E410" s="132">
        <f>E411</f>
        <v>0</v>
      </c>
      <c r="F410" s="132">
        <f t="shared" ref="F410:BG410" si="509">F411</f>
        <v>0</v>
      </c>
      <c r="G410" s="132">
        <f t="shared" si="509"/>
        <v>0</v>
      </c>
      <c r="H410" s="132">
        <f t="shared" si="509"/>
        <v>0</v>
      </c>
      <c r="I410" s="132">
        <f t="shared" si="509"/>
        <v>0</v>
      </c>
      <c r="J410" s="132">
        <f t="shared" si="509"/>
        <v>0</v>
      </c>
      <c r="K410" s="132">
        <f t="shared" si="509"/>
        <v>0</v>
      </c>
      <c r="L410" s="132">
        <f t="shared" si="509"/>
        <v>0</v>
      </c>
      <c r="M410" s="132">
        <f t="shared" si="509"/>
        <v>0</v>
      </c>
      <c r="N410" s="132">
        <f t="shared" si="509"/>
        <v>0</v>
      </c>
      <c r="O410" s="132">
        <f t="shared" si="509"/>
        <v>0</v>
      </c>
      <c r="P410" s="132">
        <f t="shared" si="509"/>
        <v>0</v>
      </c>
      <c r="Q410" s="132">
        <f t="shared" si="509"/>
        <v>0</v>
      </c>
      <c r="R410" s="132">
        <f t="shared" si="509"/>
        <v>0</v>
      </c>
      <c r="S410" s="132">
        <f t="shared" si="509"/>
        <v>0</v>
      </c>
      <c r="T410" s="132">
        <f t="shared" si="509"/>
        <v>0</v>
      </c>
      <c r="U410" s="132">
        <f t="shared" si="509"/>
        <v>0</v>
      </c>
      <c r="V410" s="132">
        <f t="shared" si="509"/>
        <v>599605983.5</v>
      </c>
      <c r="W410" s="132">
        <f t="shared" si="509"/>
        <v>0</v>
      </c>
      <c r="X410" s="132">
        <f t="shared" si="509"/>
        <v>599605983.5</v>
      </c>
      <c r="Y410" s="132">
        <f t="shared" si="509"/>
        <v>599605983.5</v>
      </c>
      <c r="Z410" s="132">
        <f t="shared" si="509"/>
        <v>0</v>
      </c>
      <c r="AA410" s="132">
        <f t="shared" si="509"/>
        <v>0</v>
      </c>
      <c r="AB410" s="132">
        <f t="shared" si="509"/>
        <v>599605983.5</v>
      </c>
      <c r="AC410" s="132">
        <f t="shared" si="509"/>
        <v>0</v>
      </c>
      <c r="AD410" s="132">
        <f t="shared" si="509"/>
        <v>0</v>
      </c>
      <c r="AE410" s="132">
        <f t="shared" si="509"/>
        <v>0</v>
      </c>
      <c r="AF410" s="132">
        <f t="shared" si="509"/>
        <v>599605983.5</v>
      </c>
      <c r="AG410" s="132">
        <f t="shared" si="509"/>
        <v>0</v>
      </c>
      <c r="AH410" s="132">
        <f t="shared" si="509"/>
        <v>0</v>
      </c>
      <c r="AI410" s="132">
        <f t="shared" si="509"/>
        <v>0</v>
      </c>
      <c r="AJ410" s="132">
        <f t="shared" si="509"/>
        <v>599605983.5</v>
      </c>
      <c r="AK410" s="132">
        <f t="shared" si="509"/>
        <v>0</v>
      </c>
      <c r="AL410" s="132">
        <f t="shared" si="509"/>
        <v>0</v>
      </c>
      <c r="AM410" s="132">
        <f t="shared" si="509"/>
        <v>0</v>
      </c>
      <c r="AN410" s="132">
        <f t="shared" si="509"/>
        <v>599605983.5</v>
      </c>
      <c r="AO410" s="132">
        <f t="shared" si="509"/>
        <v>0</v>
      </c>
      <c r="AP410" s="132">
        <f t="shared" si="509"/>
        <v>0</v>
      </c>
      <c r="AQ410" s="132">
        <f t="shared" si="509"/>
        <v>0</v>
      </c>
      <c r="AR410" s="132">
        <f t="shared" si="509"/>
        <v>599605983.5</v>
      </c>
      <c r="AS410" s="132">
        <f t="shared" si="509"/>
        <v>0</v>
      </c>
      <c r="AT410" s="132">
        <f t="shared" si="509"/>
        <v>0</v>
      </c>
      <c r="AU410" s="132">
        <f t="shared" si="509"/>
        <v>0</v>
      </c>
      <c r="AV410" s="132">
        <f t="shared" si="509"/>
        <v>0</v>
      </c>
      <c r="AW410" s="132">
        <f t="shared" si="509"/>
        <v>0</v>
      </c>
      <c r="AX410" s="132">
        <f t="shared" si="509"/>
        <v>0</v>
      </c>
      <c r="AY410" s="132">
        <f t="shared" si="509"/>
        <v>0</v>
      </c>
      <c r="AZ410" s="132">
        <f t="shared" si="509"/>
        <v>0</v>
      </c>
      <c r="BA410" s="132">
        <f t="shared" si="509"/>
        <v>0</v>
      </c>
      <c r="BB410" s="132">
        <f t="shared" si="509"/>
        <v>599605983.5</v>
      </c>
      <c r="BC410" s="132"/>
      <c r="BD410" s="132"/>
      <c r="BE410" s="132">
        <f t="shared" si="509"/>
        <v>0</v>
      </c>
      <c r="BF410" s="129">
        <f t="shared" si="504"/>
        <v>599605983.5</v>
      </c>
      <c r="BG410" s="138">
        <f t="shared" si="509"/>
        <v>599605983.5</v>
      </c>
      <c r="BH410" s="131">
        <f t="shared" si="502"/>
        <v>0</v>
      </c>
      <c r="BI410" s="5"/>
      <c r="BJ410" s="5"/>
    </row>
    <row r="411" spans="1:62" s="3" customFormat="1" ht="15.75" thickBot="1" x14ac:dyDescent="0.3">
      <c r="A411" s="8" t="s">
        <v>791</v>
      </c>
      <c r="B411" s="77" t="s">
        <v>792</v>
      </c>
      <c r="C411" s="7"/>
      <c r="D411" s="159"/>
      <c r="E411" s="132">
        <f>E412+E414</f>
        <v>0</v>
      </c>
      <c r="F411" s="132">
        <f t="shared" ref="F411:U411" si="510">F412+F414</f>
        <v>0</v>
      </c>
      <c r="G411" s="132">
        <f t="shared" si="510"/>
        <v>0</v>
      </c>
      <c r="H411" s="132">
        <f t="shared" si="510"/>
        <v>0</v>
      </c>
      <c r="I411" s="132">
        <f t="shared" si="510"/>
        <v>0</v>
      </c>
      <c r="J411" s="132">
        <f t="shared" si="510"/>
        <v>0</v>
      </c>
      <c r="K411" s="132">
        <f t="shared" si="510"/>
        <v>0</v>
      </c>
      <c r="L411" s="132">
        <f t="shared" si="510"/>
        <v>0</v>
      </c>
      <c r="M411" s="132">
        <f t="shared" si="510"/>
        <v>0</v>
      </c>
      <c r="N411" s="132">
        <f t="shared" si="510"/>
        <v>0</v>
      </c>
      <c r="O411" s="132">
        <f t="shared" si="510"/>
        <v>0</v>
      </c>
      <c r="P411" s="132">
        <f t="shared" si="510"/>
        <v>0</v>
      </c>
      <c r="Q411" s="132">
        <f t="shared" si="510"/>
        <v>0</v>
      </c>
      <c r="R411" s="132">
        <f t="shared" si="510"/>
        <v>0</v>
      </c>
      <c r="S411" s="132">
        <f t="shared" si="510"/>
        <v>0</v>
      </c>
      <c r="T411" s="132">
        <f t="shared" si="510"/>
        <v>0</v>
      </c>
      <c r="U411" s="132">
        <f t="shared" si="510"/>
        <v>0</v>
      </c>
      <c r="V411" s="132">
        <f t="shared" ref="V411:AW411" si="511">V412+V414</f>
        <v>599605983.5</v>
      </c>
      <c r="W411" s="132">
        <f t="shared" si="511"/>
        <v>0</v>
      </c>
      <c r="X411" s="132">
        <f t="shared" si="511"/>
        <v>599605983.5</v>
      </c>
      <c r="Y411" s="132">
        <f t="shared" si="511"/>
        <v>599605983.5</v>
      </c>
      <c r="Z411" s="132">
        <f t="shared" si="511"/>
        <v>0</v>
      </c>
      <c r="AA411" s="132">
        <f t="shared" si="511"/>
        <v>0</v>
      </c>
      <c r="AB411" s="132">
        <f t="shared" si="511"/>
        <v>599605983.5</v>
      </c>
      <c r="AC411" s="132">
        <f t="shared" si="511"/>
        <v>0</v>
      </c>
      <c r="AD411" s="132">
        <f t="shared" si="511"/>
        <v>0</v>
      </c>
      <c r="AE411" s="132">
        <f t="shared" si="511"/>
        <v>0</v>
      </c>
      <c r="AF411" s="132">
        <f t="shared" si="511"/>
        <v>599605983.5</v>
      </c>
      <c r="AG411" s="132">
        <f t="shared" si="511"/>
        <v>0</v>
      </c>
      <c r="AH411" s="132">
        <f t="shared" si="511"/>
        <v>0</v>
      </c>
      <c r="AI411" s="132">
        <f t="shared" si="511"/>
        <v>0</v>
      </c>
      <c r="AJ411" s="132">
        <f t="shared" si="511"/>
        <v>599605983.5</v>
      </c>
      <c r="AK411" s="132">
        <f t="shared" ref="AK411:AT411" si="512">AK412+AK414</f>
        <v>0</v>
      </c>
      <c r="AL411" s="132">
        <f t="shared" si="512"/>
        <v>0</v>
      </c>
      <c r="AM411" s="132">
        <f t="shared" si="512"/>
        <v>0</v>
      </c>
      <c r="AN411" s="132">
        <f t="shared" si="512"/>
        <v>599605983.5</v>
      </c>
      <c r="AO411" s="132">
        <f t="shared" si="512"/>
        <v>0</v>
      </c>
      <c r="AP411" s="132">
        <f t="shared" si="512"/>
        <v>0</v>
      </c>
      <c r="AQ411" s="132">
        <f t="shared" si="512"/>
        <v>0</v>
      </c>
      <c r="AR411" s="132">
        <f t="shared" si="512"/>
        <v>599605983.5</v>
      </c>
      <c r="AS411" s="132">
        <f t="shared" si="512"/>
        <v>0</v>
      </c>
      <c r="AT411" s="132">
        <f t="shared" si="512"/>
        <v>0</v>
      </c>
      <c r="AU411" s="132">
        <f t="shared" si="511"/>
        <v>0</v>
      </c>
      <c r="AV411" s="132">
        <f t="shared" si="511"/>
        <v>0</v>
      </c>
      <c r="AW411" s="132">
        <f t="shared" si="511"/>
        <v>0</v>
      </c>
      <c r="AX411" s="132">
        <f t="shared" ref="AX411:BG411" si="513">AX412+AX414</f>
        <v>0</v>
      </c>
      <c r="AY411" s="132">
        <f t="shared" si="513"/>
        <v>0</v>
      </c>
      <c r="AZ411" s="132">
        <f t="shared" si="513"/>
        <v>0</v>
      </c>
      <c r="BA411" s="132">
        <f t="shared" si="513"/>
        <v>0</v>
      </c>
      <c r="BB411" s="132">
        <f t="shared" si="513"/>
        <v>599605983.5</v>
      </c>
      <c r="BC411" s="132"/>
      <c r="BD411" s="132"/>
      <c r="BE411" s="132">
        <f t="shared" si="513"/>
        <v>0</v>
      </c>
      <c r="BF411" s="129">
        <f t="shared" si="504"/>
        <v>599605983.5</v>
      </c>
      <c r="BG411" s="138">
        <f t="shared" si="513"/>
        <v>599605983.5</v>
      </c>
      <c r="BH411" s="131">
        <f t="shared" si="502"/>
        <v>0</v>
      </c>
      <c r="BI411" s="5"/>
      <c r="BJ411" s="5"/>
    </row>
    <row r="412" spans="1:62" s="3" customFormat="1" ht="26.25" thickBot="1" x14ac:dyDescent="0.3">
      <c r="A412" s="8" t="s">
        <v>793</v>
      </c>
      <c r="B412" s="77" t="s">
        <v>794</v>
      </c>
      <c r="C412" s="7"/>
      <c r="D412" s="159"/>
      <c r="E412" s="132">
        <f>E413</f>
        <v>0</v>
      </c>
      <c r="F412" s="132">
        <f t="shared" ref="F412:BG412" si="514">F413</f>
        <v>0</v>
      </c>
      <c r="G412" s="132">
        <f t="shared" si="514"/>
        <v>0</v>
      </c>
      <c r="H412" s="132">
        <f t="shared" si="514"/>
        <v>0</v>
      </c>
      <c r="I412" s="132">
        <f t="shared" si="514"/>
        <v>0</v>
      </c>
      <c r="J412" s="132">
        <f t="shared" si="514"/>
        <v>0</v>
      </c>
      <c r="K412" s="132">
        <f t="shared" si="514"/>
        <v>0</v>
      </c>
      <c r="L412" s="132">
        <f t="shared" si="514"/>
        <v>0</v>
      </c>
      <c r="M412" s="132">
        <f t="shared" si="514"/>
        <v>0</v>
      </c>
      <c r="N412" s="132">
        <f t="shared" si="514"/>
        <v>0</v>
      </c>
      <c r="O412" s="132">
        <f t="shared" si="514"/>
        <v>0</v>
      </c>
      <c r="P412" s="132">
        <f t="shared" si="514"/>
        <v>0</v>
      </c>
      <c r="Q412" s="132">
        <f t="shared" si="514"/>
        <v>0</v>
      </c>
      <c r="R412" s="132">
        <f t="shared" si="514"/>
        <v>0</v>
      </c>
      <c r="S412" s="132">
        <f t="shared" si="514"/>
        <v>0</v>
      </c>
      <c r="T412" s="132">
        <f t="shared" si="514"/>
        <v>0</v>
      </c>
      <c r="U412" s="132">
        <f t="shared" si="514"/>
        <v>0</v>
      </c>
      <c r="V412" s="132">
        <f t="shared" si="514"/>
        <v>216251153</v>
      </c>
      <c r="W412" s="132">
        <f t="shared" si="514"/>
        <v>0</v>
      </c>
      <c r="X412" s="132">
        <f t="shared" si="514"/>
        <v>216251153</v>
      </c>
      <c r="Y412" s="132">
        <f t="shared" si="514"/>
        <v>216251153</v>
      </c>
      <c r="Z412" s="132">
        <f t="shared" si="514"/>
        <v>0</v>
      </c>
      <c r="AA412" s="132">
        <f t="shared" si="514"/>
        <v>0</v>
      </c>
      <c r="AB412" s="132">
        <f t="shared" si="514"/>
        <v>216251153</v>
      </c>
      <c r="AC412" s="132">
        <f t="shared" si="514"/>
        <v>0</v>
      </c>
      <c r="AD412" s="132">
        <f t="shared" si="514"/>
        <v>0</v>
      </c>
      <c r="AE412" s="132">
        <f t="shared" si="514"/>
        <v>0</v>
      </c>
      <c r="AF412" s="132">
        <f t="shared" si="514"/>
        <v>216251153</v>
      </c>
      <c r="AG412" s="132">
        <f t="shared" si="514"/>
        <v>0</v>
      </c>
      <c r="AH412" s="132">
        <f t="shared" si="514"/>
        <v>0</v>
      </c>
      <c r="AI412" s="132">
        <f t="shared" si="514"/>
        <v>0</v>
      </c>
      <c r="AJ412" s="132">
        <f t="shared" si="514"/>
        <v>216251153</v>
      </c>
      <c r="AK412" s="132">
        <f t="shared" si="514"/>
        <v>0</v>
      </c>
      <c r="AL412" s="132">
        <f t="shared" si="514"/>
        <v>0</v>
      </c>
      <c r="AM412" s="132">
        <f t="shared" si="514"/>
        <v>0</v>
      </c>
      <c r="AN412" s="132">
        <f t="shared" si="514"/>
        <v>216251153</v>
      </c>
      <c r="AO412" s="132">
        <f t="shared" si="514"/>
        <v>0</v>
      </c>
      <c r="AP412" s="132">
        <f t="shared" si="514"/>
        <v>0</v>
      </c>
      <c r="AQ412" s="132">
        <f t="shared" si="514"/>
        <v>0</v>
      </c>
      <c r="AR412" s="132">
        <f t="shared" si="514"/>
        <v>216251153</v>
      </c>
      <c r="AS412" s="132">
        <f t="shared" si="514"/>
        <v>0</v>
      </c>
      <c r="AT412" s="132">
        <f t="shared" si="514"/>
        <v>0</v>
      </c>
      <c r="AU412" s="132">
        <f t="shared" si="514"/>
        <v>0</v>
      </c>
      <c r="AV412" s="132">
        <f t="shared" si="514"/>
        <v>0</v>
      </c>
      <c r="AW412" s="132">
        <f t="shared" si="514"/>
        <v>0</v>
      </c>
      <c r="AX412" s="132">
        <f t="shared" si="514"/>
        <v>0</v>
      </c>
      <c r="AY412" s="132">
        <f t="shared" si="514"/>
        <v>0</v>
      </c>
      <c r="AZ412" s="132">
        <f t="shared" si="514"/>
        <v>0</v>
      </c>
      <c r="BA412" s="132">
        <f t="shared" si="514"/>
        <v>0</v>
      </c>
      <c r="BB412" s="132">
        <f t="shared" si="514"/>
        <v>216251153</v>
      </c>
      <c r="BC412" s="132"/>
      <c r="BD412" s="132"/>
      <c r="BE412" s="132">
        <f t="shared" si="514"/>
        <v>0</v>
      </c>
      <c r="BF412" s="129">
        <f t="shared" si="504"/>
        <v>216251153</v>
      </c>
      <c r="BG412" s="138">
        <f t="shared" si="514"/>
        <v>216251153</v>
      </c>
      <c r="BH412" s="131">
        <f t="shared" si="502"/>
        <v>0</v>
      </c>
      <c r="BI412" s="5"/>
      <c r="BJ412" s="5"/>
    </row>
    <row r="413" spans="1:62" ht="39" thickBot="1" x14ac:dyDescent="0.25">
      <c r="A413" s="18" t="s">
        <v>795</v>
      </c>
      <c r="B413" s="78" t="s">
        <v>796</v>
      </c>
      <c r="C413" s="26">
        <v>354</v>
      </c>
      <c r="D413" s="158" t="s">
        <v>796</v>
      </c>
      <c r="E413" s="133">
        <v>0</v>
      </c>
      <c r="F413" s="134">
        <v>0</v>
      </c>
      <c r="G413" s="135">
        <v>0</v>
      </c>
      <c r="H413" s="135">
        <v>0</v>
      </c>
      <c r="I413" s="135">
        <v>0</v>
      </c>
      <c r="J413" s="135">
        <v>0</v>
      </c>
      <c r="K413" s="135">
        <v>0</v>
      </c>
      <c r="L413" s="135">
        <f>H413+J413-K413</f>
        <v>0</v>
      </c>
      <c r="M413" s="135">
        <v>0</v>
      </c>
      <c r="N413" s="135">
        <v>0</v>
      </c>
      <c r="O413" s="135">
        <v>0</v>
      </c>
      <c r="P413" s="135">
        <v>0</v>
      </c>
      <c r="Q413" s="135">
        <v>0</v>
      </c>
      <c r="R413" s="136">
        <v>0</v>
      </c>
      <c r="S413" s="136">
        <v>0</v>
      </c>
      <c r="T413" s="135">
        <f>P413+R413-S413</f>
        <v>0</v>
      </c>
      <c r="U413" s="136">
        <v>0</v>
      </c>
      <c r="V413" s="136">
        <v>216251153</v>
      </c>
      <c r="W413" s="136">
        <v>0</v>
      </c>
      <c r="X413" s="135">
        <f>T413+V413-W413</f>
        <v>216251153</v>
      </c>
      <c r="Y413" s="135">
        <v>216251153</v>
      </c>
      <c r="Z413" s="135">
        <v>0</v>
      </c>
      <c r="AA413" s="135">
        <v>0</v>
      </c>
      <c r="AB413" s="135">
        <f>X413+Z413-AA413</f>
        <v>216251153</v>
      </c>
      <c r="AC413" s="135">
        <v>0</v>
      </c>
      <c r="AD413" s="135">
        <v>0</v>
      </c>
      <c r="AE413" s="135">
        <v>0</v>
      </c>
      <c r="AF413" s="135">
        <f>AB413+AD413-AE413</f>
        <v>216251153</v>
      </c>
      <c r="AG413" s="135">
        <v>0</v>
      </c>
      <c r="AH413" s="135">
        <v>0</v>
      </c>
      <c r="AI413" s="135">
        <v>0</v>
      </c>
      <c r="AJ413" s="135">
        <f>AF413+AH413-AI413</f>
        <v>216251153</v>
      </c>
      <c r="AK413" s="135">
        <v>0</v>
      </c>
      <c r="AL413" s="135">
        <v>0</v>
      </c>
      <c r="AM413" s="135">
        <v>0</v>
      </c>
      <c r="AN413" s="135">
        <f>AJ413+AL413-AM413</f>
        <v>216251153</v>
      </c>
      <c r="AO413" s="135">
        <v>0</v>
      </c>
      <c r="AP413" s="136">
        <v>0</v>
      </c>
      <c r="AQ413" s="136">
        <v>0</v>
      </c>
      <c r="AR413" s="135">
        <f>AN413+AP413-AQ413</f>
        <v>216251153</v>
      </c>
      <c r="AS413" s="135">
        <v>0</v>
      </c>
      <c r="AT413" s="135"/>
      <c r="AU413" s="135"/>
      <c r="AV413" s="135"/>
      <c r="AW413" s="135"/>
      <c r="AX413" s="135"/>
      <c r="AY413" s="135"/>
      <c r="AZ413" s="135"/>
      <c r="BA413" s="135"/>
      <c r="BB413" s="135">
        <f>F413+J413+N413+R413+V413+Z413+AD413+AH413+AL413+AP413</f>
        <v>216251153</v>
      </c>
      <c r="BC413" s="135"/>
      <c r="BD413" s="135"/>
      <c r="BE413" s="135">
        <f>G413+K413+O413+S413+W413+AA413+AE413+AI413+AM413+AQ413</f>
        <v>0</v>
      </c>
      <c r="BF413" s="135">
        <f>E413+BB413-BE413</f>
        <v>216251153</v>
      </c>
      <c r="BG413" s="137">
        <f>I413+M413+Q413+U413+Y413+AC413+AG413+AK413+AO413+AS413</f>
        <v>216251153</v>
      </c>
      <c r="BH413" s="131">
        <f t="shared" si="502"/>
        <v>0</v>
      </c>
    </row>
    <row r="414" spans="1:62" s="3" customFormat="1" ht="39" thickBot="1" x14ac:dyDescent="0.3">
      <c r="A414" s="8" t="s">
        <v>797</v>
      </c>
      <c r="B414" s="77" t="s">
        <v>798</v>
      </c>
      <c r="C414" s="7"/>
      <c r="D414" s="159"/>
      <c r="E414" s="132">
        <f>E415</f>
        <v>0</v>
      </c>
      <c r="F414" s="132">
        <f t="shared" ref="F414:BG414" si="515">F415</f>
        <v>0</v>
      </c>
      <c r="G414" s="132">
        <f t="shared" si="515"/>
        <v>0</v>
      </c>
      <c r="H414" s="132">
        <f t="shared" si="515"/>
        <v>0</v>
      </c>
      <c r="I414" s="132">
        <f t="shared" si="515"/>
        <v>0</v>
      </c>
      <c r="J414" s="132">
        <f t="shared" si="515"/>
        <v>0</v>
      </c>
      <c r="K414" s="132">
        <f t="shared" si="515"/>
        <v>0</v>
      </c>
      <c r="L414" s="132">
        <f t="shared" si="515"/>
        <v>0</v>
      </c>
      <c r="M414" s="132">
        <f t="shared" si="515"/>
        <v>0</v>
      </c>
      <c r="N414" s="132">
        <f t="shared" si="515"/>
        <v>0</v>
      </c>
      <c r="O414" s="132">
        <f t="shared" si="515"/>
        <v>0</v>
      </c>
      <c r="P414" s="132">
        <f t="shared" si="515"/>
        <v>0</v>
      </c>
      <c r="Q414" s="132">
        <f t="shared" si="515"/>
        <v>0</v>
      </c>
      <c r="R414" s="132">
        <f t="shared" si="515"/>
        <v>0</v>
      </c>
      <c r="S414" s="132">
        <f t="shared" si="515"/>
        <v>0</v>
      </c>
      <c r="T414" s="132">
        <f t="shared" si="515"/>
        <v>0</v>
      </c>
      <c r="U414" s="132">
        <f t="shared" si="515"/>
        <v>0</v>
      </c>
      <c r="V414" s="132">
        <f t="shared" si="515"/>
        <v>383354830.5</v>
      </c>
      <c r="W414" s="132">
        <f t="shared" si="515"/>
        <v>0</v>
      </c>
      <c r="X414" s="132">
        <f t="shared" si="515"/>
        <v>383354830.5</v>
      </c>
      <c r="Y414" s="132">
        <f t="shared" si="515"/>
        <v>383354830.5</v>
      </c>
      <c r="Z414" s="132">
        <f t="shared" si="515"/>
        <v>0</v>
      </c>
      <c r="AA414" s="132">
        <f t="shared" si="515"/>
        <v>0</v>
      </c>
      <c r="AB414" s="132">
        <f t="shared" si="515"/>
        <v>383354830.5</v>
      </c>
      <c r="AC414" s="132">
        <f t="shared" si="515"/>
        <v>0</v>
      </c>
      <c r="AD414" s="132">
        <f t="shared" si="515"/>
        <v>0</v>
      </c>
      <c r="AE414" s="132">
        <f t="shared" si="515"/>
        <v>0</v>
      </c>
      <c r="AF414" s="132">
        <f t="shared" si="515"/>
        <v>383354830.5</v>
      </c>
      <c r="AG414" s="132">
        <f t="shared" si="515"/>
        <v>0</v>
      </c>
      <c r="AH414" s="132">
        <f t="shared" si="515"/>
        <v>0</v>
      </c>
      <c r="AI414" s="132">
        <f t="shared" si="515"/>
        <v>0</v>
      </c>
      <c r="AJ414" s="132">
        <f t="shared" si="515"/>
        <v>383354830.5</v>
      </c>
      <c r="AK414" s="132">
        <f t="shared" si="515"/>
        <v>0</v>
      </c>
      <c r="AL414" s="132">
        <f t="shared" si="515"/>
        <v>0</v>
      </c>
      <c r="AM414" s="132">
        <f t="shared" si="515"/>
        <v>0</v>
      </c>
      <c r="AN414" s="132">
        <f t="shared" si="515"/>
        <v>383354830.5</v>
      </c>
      <c r="AO414" s="132">
        <f t="shared" si="515"/>
        <v>0</v>
      </c>
      <c r="AP414" s="132">
        <f t="shared" si="515"/>
        <v>0</v>
      </c>
      <c r="AQ414" s="132">
        <f t="shared" si="515"/>
        <v>0</v>
      </c>
      <c r="AR414" s="132">
        <f t="shared" si="515"/>
        <v>383354830.5</v>
      </c>
      <c r="AS414" s="132">
        <f t="shared" si="515"/>
        <v>0</v>
      </c>
      <c r="AT414" s="132">
        <f t="shared" si="515"/>
        <v>0</v>
      </c>
      <c r="AU414" s="132">
        <f t="shared" si="515"/>
        <v>0</v>
      </c>
      <c r="AV414" s="132">
        <f t="shared" si="515"/>
        <v>0</v>
      </c>
      <c r="AW414" s="132">
        <f t="shared" si="515"/>
        <v>0</v>
      </c>
      <c r="AX414" s="132">
        <f t="shared" si="515"/>
        <v>0</v>
      </c>
      <c r="AY414" s="132">
        <f t="shared" si="515"/>
        <v>0</v>
      </c>
      <c r="AZ414" s="132">
        <f t="shared" si="515"/>
        <v>0</v>
      </c>
      <c r="BA414" s="132">
        <f t="shared" si="515"/>
        <v>0</v>
      </c>
      <c r="BB414" s="132">
        <f t="shared" si="515"/>
        <v>383354830.5</v>
      </c>
      <c r="BC414" s="132"/>
      <c r="BD414" s="132"/>
      <c r="BE414" s="132">
        <f t="shared" si="515"/>
        <v>0</v>
      </c>
      <c r="BF414" s="129">
        <f t="shared" si="504"/>
        <v>383354830.5</v>
      </c>
      <c r="BG414" s="138">
        <f t="shared" si="515"/>
        <v>383354830.5</v>
      </c>
      <c r="BH414" s="131">
        <f t="shared" si="502"/>
        <v>0</v>
      </c>
      <c r="BI414" s="5"/>
      <c r="BJ414" s="5"/>
    </row>
    <row r="415" spans="1:62" ht="26.25" thickBot="1" x14ac:dyDescent="0.25">
      <c r="A415" s="18" t="s">
        <v>799</v>
      </c>
      <c r="B415" s="78" t="s">
        <v>800</v>
      </c>
      <c r="C415" s="26">
        <v>355</v>
      </c>
      <c r="D415" s="158" t="s">
        <v>800</v>
      </c>
      <c r="E415" s="133">
        <v>0</v>
      </c>
      <c r="F415" s="134">
        <v>0</v>
      </c>
      <c r="G415" s="135">
        <v>0</v>
      </c>
      <c r="H415" s="135">
        <v>0</v>
      </c>
      <c r="I415" s="135">
        <v>0</v>
      </c>
      <c r="J415" s="135">
        <v>0</v>
      </c>
      <c r="K415" s="135">
        <v>0</v>
      </c>
      <c r="L415" s="135">
        <f>H415+J415-K415</f>
        <v>0</v>
      </c>
      <c r="M415" s="135">
        <v>0</v>
      </c>
      <c r="N415" s="135">
        <v>0</v>
      </c>
      <c r="O415" s="135">
        <v>0</v>
      </c>
      <c r="P415" s="135">
        <v>0</v>
      </c>
      <c r="Q415" s="135">
        <v>0</v>
      </c>
      <c r="R415" s="136">
        <v>0</v>
      </c>
      <c r="S415" s="136">
        <v>0</v>
      </c>
      <c r="T415" s="135">
        <f>P415+R415-S415</f>
        <v>0</v>
      </c>
      <c r="U415" s="136">
        <v>0</v>
      </c>
      <c r="V415" s="136">
        <v>383354830.5</v>
      </c>
      <c r="W415" s="136">
        <v>0</v>
      </c>
      <c r="X415" s="135">
        <f>T415+V415-W415</f>
        <v>383354830.5</v>
      </c>
      <c r="Y415" s="135">
        <v>383354830.5</v>
      </c>
      <c r="Z415" s="135">
        <v>0</v>
      </c>
      <c r="AA415" s="135">
        <v>0</v>
      </c>
      <c r="AB415" s="135">
        <f>X415+Z415-AA415</f>
        <v>383354830.5</v>
      </c>
      <c r="AC415" s="135">
        <v>0</v>
      </c>
      <c r="AD415" s="135">
        <v>0</v>
      </c>
      <c r="AE415" s="135">
        <v>0</v>
      </c>
      <c r="AF415" s="135">
        <f>AB415+AD415-AE415</f>
        <v>383354830.5</v>
      </c>
      <c r="AG415" s="135">
        <v>0</v>
      </c>
      <c r="AH415" s="135">
        <v>0</v>
      </c>
      <c r="AI415" s="135">
        <v>0</v>
      </c>
      <c r="AJ415" s="135">
        <f>AF415+AH415-AI415</f>
        <v>383354830.5</v>
      </c>
      <c r="AK415" s="135">
        <v>0</v>
      </c>
      <c r="AL415" s="135">
        <v>0</v>
      </c>
      <c r="AM415" s="135">
        <v>0</v>
      </c>
      <c r="AN415" s="135">
        <f>AJ415+AL415-AM415</f>
        <v>383354830.5</v>
      </c>
      <c r="AO415" s="135">
        <v>0</v>
      </c>
      <c r="AP415" s="136">
        <v>0</v>
      </c>
      <c r="AQ415" s="136">
        <v>0</v>
      </c>
      <c r="AR415" s="135">
        <f>AN415+AP415-AQ415</f>
        <v>383354830.5</v>
      </c>
      <c r="AS415" s="135">
        <v>0</v>
      </c>
      <c r="AT415" s="135"/>
      <c r="AU415" s="135"/>
      <c r="AV415" s="135"/>
      <c r="AW415" s="135"/>
      <c r="AX415" s="135"/>
      <c r="AY415" s="135"/>
      <c r="AZ415" s="135"/>
      <c r="BA415" s="135"/>
      <c r="BB415" s="135">
        <f>F415+J415+N415+R415+V415+Z415+AD415+AH415+AL415+AP415</f>
        <v>383354830.5</v>
      </c>
      <c r="BC415" s="135"/>
      <c r="BD415" s="135"/>
      <c r="BE415" s="135">
        <f>G415+K415+O415+S415+W415+AA415+AE415+AI415+AM415+AQ415</f>
        <v>0</v>
      </c>
      <c r="BF415" s="135">
        <f>E415+BB415-BE415</f>
        <v>383354830.5</v>
      </c>
      <c r="BG415" s="137">
        <f>I415+M415+Q415+U415+Y415+AC415+AG415+AK415+AO415+AS415</f>
        <v>383354830.5</v>
      </c>
      <c r="BH415" s="131">
        <f t="shared" si="502"/>
        <v>0</v>
      </c>
    </row>
    <row r="416" spans="1:62" s="3" customFormat="1" ht="39" thickBot="1" x14ac:dyDescent="0.3">
      <c r="A416" s="8" t="s">
        <v>801</v>
      </c>
      <c r="B416" s="77" t="s">
        <v>301</v>
      </c>
      <c r="C416" s="7"/>
      <c r="D416" s="159"/>
      <c r="E416" s="132">
        <f>E417+E418+E419+E420+E421</f>
        <v>0</v>
      </c>
      <c r="F416" s="132">
        <f t="shared" ref="F416:BG416" si="516">F417+F418+F419+F420+F421</f>
        <v>0</v>
      </c>
      <c r="G416" s="132">
        <f t="shared" si="516"/>
        <v>0</v>
      </c>
      <c r="H416" s="132">
        <f t="shared" si="516"/>
        <v>0</v>
      </c>
      <c r="I416" s="132">
        <f t="shared" si="516"/>
        <v>0</v>
      </c>
      <c r="J416" s="132">
        <f t="shared" si="516"/>
        <v>0</v>
      </c>
      <c r="K416" s="132">
        <f t="shared" si="516"/>
        <v>0</v>
      </c>
      <c r="L416" s="132">
        <f t="shared" si="516"/>
        <v>0</v>
      </c>
      <c r="M416" s="132">
        <f t="shared" si="516"/>
        <v>0</v>
      </c>
      <c r="N416" s="132">
        <f t="shared" si="516"/>
        <v>0</v>
      </c>
      <c r="O416" s="132">
        <f t="shared" si="516"/>
        <v>0</v>
      </c>
      <c r="P416" s="132">
        <f t="shared" si="516"/>
        <v>0</v>
      </c>
      <c r="Q416" s="132">
        <f t="shared" si="516"/>
        <v>0</v>
      </c>
      <c r="R416" s="132">
        <f t="shared" si="516"/>
        <v>0</v>
      </c>
      <c r="S416" s="132">
        <f t="shared" si="516"/>
        <v>0</v>
      </c>
      <c r="T416" s="132">
        <f t="shared" si="516"/>
        <v>0</v>
      </c>
      <c r="U416" s="132">
        <f t="shared" si="516"/>
        <v>0</v>
      </c>
      <c r="V416" s="132">
        <f t="shared" si="516"/>
        <v>2156023724</v>
      </c>
      <c r="W416" s="132">
        <f t="shared" si="516"/>
        <v>0</v>
      </c>
      <c r="X416" s="132">
        <f t="shared" si="516"/>
        <v>2156023724</v>
      </c>
      <c r="Y416" s="132">
        <f t="shared" si="516"/>
        <v>2156023724</v>
      </c>
      <c r="Z416" s="132">
        <f t="shared" si="516"/>
        <v>0</v>
      </c>
      <c r="AA416" s="132">
        <f t="shared" si="516"/>
        <v>0</v>
      </c>
      <c r="AB416" s="132">
        <f t="shared" si="516"/>
        <v>2156023724</v>
      </c>
      <c r="AC416" s="132">
        <f t="shared" si="516"/>
        <v>0</v>
      </c>
      <c r="AD416" s="132">
        <f t="shared" si="516"/>
        <v>0</v>
      </c>
      <c r="AE416" s="132">
        <f t="shared" si="516"/>
        <v>0</v>
      </c>
      <c r="AF416" s="132">
        <f t="shared" si="516"/>
        <v>2156023724</v>
      </c>
      <c r="AG416" s="132">
        <f t="shared" si="516"/>
        <v>0</v>
      </c>
      <c r="AH416" s="132">
        <f t="shared" si="516"/>
        <v>0</v>
      </c>
      <c r="AI416" s="132">
        <f t="shared" si="516"/>
        <v>0</v>
      </c>
      <c r="AJ416" s="132">
        <f t="shared" si="516"/>
        <v>2156023724</v>
      </c>
      <c r="AK416" s="132">
        <f t="shared" si="516"/>
        <v>0</v>
      </c>
      <c r="AL416" s="132">
        <f t="shared" si="516"/>
        <v>0</v>
      </c>
      <c r="AM416" s="132">
        <f t="shared" si="516"/>
        <v>0</v>
      </c>
      <c r="AN416" s="132">
        <f t="shared" si="516"/>
        <v>2156023724</v>
      </c>
      <c r="AO416" s="132">
        <f t="shared" si="516"/>
        <v>0</v>
      </c>
      <c r="AP416" s="132">
        <f t="shared" si="516"/>
        <v>0</v>
      </c>
      <c r="AQ416" s="132">
        <f t="shared" si="516"/>
        <v>0</v>
      </c>
      <c r="AR416" s="132">
        <f t="shared" si="516"/>
        <v>2156023724</v>
      </c>
      <c r="AS416" s="132">
        <f t="shared" si="516"/>
        <v>0</v>
      </c>
      <c r="AT416" s="132">
        <f t="shared" si="516"/>
        <v>0</v>
      </c>
      <c r="AU416" s="132">
        <f t="shared" si="516"/>
        <v>0</v>
      </c>
      <c r="AV416" s="132">
        <f t="shared" si="516"/>
        <v>0</v>
      </c>
      <c r="AW416" s="132">
        <f t="shared" si="516"/>
        <v>0</v>
      </c>
      <c r="AX416" s="132">
        <f t="shared" si="516"/>
        <v>0</v>
      </c>
      <c r="AY416" s="132">
        <f t="shared" si="516"/>
        <v>0</v>
      </c>
      <c r="AZ416" s="132">
        <f t="shared" si="516"/>
        <v>0</v>
      </c>
      <c r="BA416" s="132">
        <f t="shared" si="516"/>
        <v>0</v>
      </c>
      <c r="BB416" s="132">
        <f t="shared" si="516"/>
        <v>2156023724</v>
      </c>
      <c r="BC416" s="132"/>
      <c r="BD416" s="132"/>
      <c r="BE416" s="132">
        <f t="shared" si="516"/>
        <v>0</v>
      </c>
      <c r="BF416" s="129">
        <f t="shared" si="504"/>
        <v>2156023724</v>
      </c>
      <c r="BG416" s="138">
        <f t="shared" si="516"/>
        <v>2156023724</v>
      </c>
      <c r="BH416" s="131">
        <f t="shared" si="502"/>
        <v>0</v>
      </c>
      <c r="BI416" s="5"/>
      <c r="BJ416" s="5"/>
    </row>
    <row r="417" spans="1:62" ht="39" thickBot="1" x14ac:dyDescent="0.25">
      <c r="A417" s="18" t="s">
        <v>802</v>
      </c>
      <c r="B417" s="78" t="s">
        <v>355</v>
      </c>
      <c r="C417" s="26">
        <v>353</v>
      </c>
      <c r="D417" s="158" t="s">
        <v>258</v>
      </c>
      <c r="E417" s="133">
        <v>0</v>
      </c>
      <c r="F417" s="134">
        <v>0</v>
      </c>
      <c r="G417" s="135">
        <v>0</v>
      </c>
      <c r="H417" s="135">
        <v>0</v>
      </c>
      <c r="I417" s="135">
        <v>0</v>
      </c>
      <c r="J417" s="135">
        <v>0</v>
      </c>
      <c r="K417" s="135">
        <v>0</v>
      </c>
      <c r="L417" s="135">
        <f>H417+J417-K417</f>
        <v>0</v>
      </c>
      <c r="M417" s="135">
        <v>0</v>
      </c>
      <c r="N417" s="135">
        <v>0</v>
      </c>
      <c r="O417" s="135">
        <v>0</v>
      </c>
      <c r="P417" s="135">
        <v>0</v>
      </c>
      <c r="Q417" s="135">
        <v>0</v>
      </c>
      <c r="R417" s="136">
        <v>0</v>
      </c>
      <c r="S417" s="136">
        <v>0</v>
      </c>
      <c r="T417" s="135">
        <f>P417+R417-S417</f>
        <v>0</v>
      </c>
      <c r="U417" s="136">
        <v>0</v>
      </c>
      <c r="V417" s="136">
        <v>1287850340</v>
      </c>
      <c r="W417" s="136">
        <v>0</v>
      </c>
      <c r="X417" s="135">
        <f>T417+V417-W417</f>
        <v>1287850340</v>
      </c>
      <c r="Y417" s="135">
        <v>1287850340</v>
      </c>
      <c r="Z417" s="135">
        <v>0</v>
      </c>
      <c r="AA417" s="135">
        <v>0</v>
      </c>
      <c r="AB417" s="135">
        <f>X417+Z417-AA417</f>
        <v>1287850340</v>
      </c>
      <c r="AC417" s="135">
        <v>0</v>
      </c>
      <c r="AD417" s="135">
        <v>0</v>
      </c>
      <c r="AE417" s="135">
        <v>0</v>
      </c>
      <c r="AF417" s="135">
        <f>AB417+AD417-AE417</f>
        <v>1287850340</v>
      </c>
      <c r="AG417" s="135">
        <v>0</v>
      </c>
      <c r="AH417" s="135">
        <v>0</v>
      </c>
      <c r="AI417" s="135">
        <v>0</v>
      </c>
      <c r="AJ417" s="135">
        <f>AF417+AH417-AI417</f>
        <v>1287850340</v>
      </c>
      <c r="AK417" s="135">
        <v>0</v>
      </c>
      <c r="AL417" s="135">
        <v>0</v>
      </c>
      <c r="AM417" s="135">
        <v>0</v>
      </c>
      <c r="AN417" s="135">
        <f>AJ417+AL417-AM417</f>
        <v>1287850340</v>
      </c>
      <c r="AO417" s="135">
        <v>0</v>
      </c>
      <c r="AP417" s="136">
        <v>0</v>
      </c>
      <c r="AQ417" s="136">
        <v>0</v>
      </c>
      <c r="AR417" s="135">
        <f>AN417+AP417-AQ417</f>
        <v>1287850340</v>
      </c>
      <c r="AS417" s="135">
        <v>0</v>
      </c>
      <c r="AT417" s="135"/>
      <c r="AU417" s="135"/>
      <c r="AV417" s="135"/>
      <c r="AW417" s="135"/>
      <c r="AX417" s="135"/>
      <c r="AY417" s="135"/>
      <c r="AZ417" s="135"/>
      <c r="BA417" s="135"/>
      <c r="BB417" s="135">
        <f>F417+J417+N417+R417+V417+Z417+AD417+AH417+AL417+AP417</f>
        <v>1287850340</v>
      </c>
      <c r="BC417" s="135"/>
      <c r="BD417" s="135"/>
      <c r="BE417" s="135">
        <f>G417+K417+O417+S417+W417+AA417+AE417+AI417+AM417+AQ417</f>
        <v>0</v>
      </c>
      <c r="BF417" s="135">
        <f>E417+BB417-BE417</f>
        <v>1287850340</v>
      </c>
      <c r="BG417" s="137">
        <f>I417+M417+Q417+U417+Y417+AC417+AG417+AK417+AO417+AS417</f>
        <v>1287850340</v>
      </c>
      <c r="BH417" s="131">
        <f t="shared" si="502"/>
        <v>0</v>
      </c>
    </row>
    <row r="418" spans="1:62" ht="39" thickBot="1" x14ac:dyDescent="0.25">
      <c r="A418" s="18" t="s">
        <v>803</v>
      </c>
      <c r="B418" s="78" t="s">
        <v>804</v>
      </c>
      <c r="C418" s="26">
        <v>357</v>
      </c>
      <c r="D418" s="158" t="s">
        <v>805</v>
      </c>
      <c r="E418" s="133">
        <v>0</v>
      </c>
      <c r="F418" s="134">
        <v>0</v>
      </c>
      <c r="G418" s="135">
        <v>0</v>
      </c>
      <c r="H418" s="135">
        <v>0</v>
      </c>
      <c r="I418" s="135">
        <v>0</v>
      </c>
      <c r="J418" s="135">
        <v>0</v>
      </c>
      <c r="K418" s="135">
        <v>0</v>
      </c>
      <c r="L418" s="135">
        <f>H418+J418-K418</f>
        <v>0</v>
      </c>
      <c r="M418" s="135">
        <v>0</v>
      </c>
      <c r="N418" s="135">
        <v>0</v>
      </c>
      <c r="O418" s="135">
        <v>0</v>
      </c>
      <c r="P418" s="135">
        <v>0</v>
      </c>
      <c r="Q418" s="135">
        <v>0</v>
      </c>
      <c r="R418" s="136">
        <v>0</v>
      </c>
      <c r="S418" s="136">
        <v>0</v>
      </c>
      <c r="T418" s="135">
        <f>P418+R418-S418</f>
        <v>0</v>
      </c>
      <c r="U418" s="136">
        <v>0</v>
      </c>
      <c r="V418" s="136">
        <v>40674130</v>
      </c>
      <c r="W418" s="136">
        <v>0</v>
      </c>
      <c r="X418" s="135">
        <f>T418+V418-W418</f>
        <v>40674130</v>
      </c>
      <c r="Y418" s="135">
        <v>40674130</v>
      </c>
      <c r="Z418" s="135">
        <v>0</v>
      </c>
      <c r="AA418" s="135">
        <v>0</v>
      </c>
      <c r="AB418" s="135">
        <f>X418+Z418-AA418</f>
        <v>40674130</v>
      </c>
      <c r="AC418" s="135">
        <v>0</v>
      </c>
      <c r="AD418" s="135">
        <v>0</v>
      </c>
      <c r="AE418" s="135">
        <v>0</v>
      </c>
      <c r="AF418" s="135">
        <f>AB418+AD418-AE418</f>
        <v>40674130</v>
      </c>
      <c r="AG418" s="135">
        <v>0</v>
      </c>
      <c r="AH418" s="135">
        <v>0</v>
      </c>
      <c r="AI418" s="135">
        <v>0</v>
      </c>
      <c r="AJ418" s="135">
        <f>AF418+AH418-AI418</f>
        <v>40674130</v>
      </c>
      <c r="AK418" s="135">
        <v>0</v>
      </c>
      <c r="AL418" s="135">
        <v>0</v>
      </c>
      <c r="AM418" s="135">
        <v>0</v>
      </c>
      <c r="AN418" s="135">
        <f>AJ418+AL418-AM418</f>
        <v>40674130</v>
      </c>
      <c r="AO418" s="135">
        <v>0</v>
      </c>
      <c r="AP418" s="136">
        <v>0</v>
      </c>
      <c r="AQ418" s="136">
        <v>0</v>
      </c>
      <c r="AR418" s="135">
        <f>AN418+AP418-AQ418</f>
        <v>40674130</v>
      </c>
      <c r="AS418" s="135">
        <v>0</v>
      </c>
      <c r="AT418" s="135"/>
      <c r="AU418" s="135"/>
      <c r="AV418" s="135"/>
      <c r="AW418" s="135"/>
      <c r="AX418" s="135"/>
      <c r="AY418" s="135"/>
      <c r="AZ418" s="135"/>
      <c r="BA418" s="135"/>
      <c r="BB418" s="135">
        <f>F418+J418+N418+R418+V418+Z418+AD418+AH418+AL418+AP418</f>
        <v>40674130</v>
      </c>
      <c r="BC418" s="135"/>
      <c r="BD418" s="135"/>
      <c r="BE418" s="135">
        <f>G418+K418+O418+S418+W418+AA418+AE418+AI418+AM418+AQ418</f>
        <v>0</v>
      </c>
      <c r="BF418" s="135">
        <f>E418+BB418-BE418</f>
        <v>40674130</v>
      </c>
      <c r="BG418" s="137">
        <f>I418+M418+Q418+U418+Y418+AC418+AG418+AK418+AO418+AS418</f>
        <v>40674130</v>
      </c>
      <c r="BH418" s="131">
        <f t="shared" si="502"/>
        <v>0</v>
      </c>
    </row>
    <row r="419" spans="1:62" ht="39" thickBot="1" x14ac:dyDescent="0.25">
      <c r="A419" s="18" t="s">
        <v>806</v>
      </c>
      <c r="B419" s="78" t="s">
        <v>807</v>
      </c>
      <c r="C419" s="26">
        <v>358</v>
      </c>
      <c r="D419" s="158" t="s">
        <v>808</v>
      </c>
      <c r="E419" s="133">
        <v>0</v>
      </c>
      <c r="F419" s="134">
        <v>0</v>
      </c>
      <c r="G419" s="135">
        <v>0</v>
      </c>
      <c r="H419" s="135">
        <v>0</v>
      </c>
      <c r="I419" s="135">
        <v>0</v>
      </c>
      <c r="J419" s="135">
        <v>0</v>
      </c>
      <c r="K419" s="135">
        <v>0</v>
      </c>
      <c r="L419" s="135">
        <f>H419+J419-K419</f>
        <v>0</v>
      </c>
      <c r="M419" s="135">
        <v>0</v>
      </c>
      <c r="N419" s="135">
        <v>0</v>
      </c>
      <c r="O419" s="135">
        <v>0</v>
      </c>
      <c r="P419" s="135">
        <v>0</v>
      </c>
      <c r="Q419" s="135">
        <v>0</v>
      </c>
      <c r="R419" s="136">
        <v>0</v>
      </c>
      <c r="S419" s="136">
        <v>0</v>
      </c>
      <c r="T419" s="135">
        <f>P419+R419-S419</f>
        <v>0</v>
      </c>
      <c r="U419" s="136">
        <v>0</v>
      </c>
      <c r="V419" s="136">
        <v>437742112</v>
      </c>
      <c r="W419" s="136">
        <v>0</v>
      </c>
      <c r="X419" s="135">
        <f>T419+V419-W419</f>
        <v>437742112</v>
      </c>
      <c r="Y419" s="135">
        <v>437742112</v>
      </c>
      <c r="Z419" s="135">
        <v>0</v>
      </c>
      <c r="AA419" s="135">
        <v>0</v>
      </c>
      <c r="AB419" s="135">
        <f>X419+Z419-AA419</f>
        <v>437742112</v>
      </c>
      <c r="AC419" s="135">
        <v>0</v>
      </c>
      <c r="AD419" s="135">
        <v>0</v>
      </c>
      <c r="AE419" s="135">
        <v>0</v>
      </c>
      <c r="AF419" s="135">
        <f>AB419+AD419-AE419</f>
        <v>437742112</v>
      </c>
      <c r="AG419" s="135">
        <v>0</v>
      </c>
      <c r="AH419" s="135">
        <v>0</v>
      </c>
      <c r="AI419" s="135">
        <v>0</v>
      </c>
      <c r="AJ419" s="135">
        <f>AF419+AH419-AI419</f>
        <v>437742112</v>
      </c>
      <c r="AK419" s="135">
        <v>0</v>
      </c>
      <c r="AL419" s="135">
        <v>0</v>
      </c>
      <c r="AM419" s="135">
        <v>0</v>
      </c>
      <c r="AN419" s="135">
        <f>AJ419+AL419-AM419</f>
        <v>437742112</v>
      </c>
      <c r="AO419" s="135">
        <v>0</v>
      </c>
      <c r="AP419" s="136">
        <v>0</v>
      </c>
      <c r="AQ419" s="136">
        <v>0</v>
      </c>
      <c r="AR419" s="135">
        <f>AN419+AP419-AQ419</f>
        <v>437742112</v>
      </c>
      <c r="AS419" s="135">
        <v>0</v>
      </c>
      <c r="AT419" s="135"/>
      <c r="AU419" s="135"/>
      <c r="AV419" s="135"/>
      <c r="AW419" s="135"/>
      <c r="AX419" s="135"/>
      <c r="AY419" s="135"/>
      <c r="AZ419" s="135"/>
      <c r="BA419" s="135"/>
      <c r="BB419" s="135">
        <f>F419+J419+N419+R419+V419+Z419+AD419+AH419+AL419+AP419</f>
        <v>437742112</v>
      </c>
      <c r="BC419" s="135"/>
      <c r="BD419" s="135"/>
      <c r="BE419" s="135">
        <f>G419+K419+O419+S419+W419+AA419+AE419+AI419+AM419+AQ419</f>
        <v>0</v>
      </c>
      <c r="BF419" s="135">
        <f>E419+BB419-BE419</f>
        <v>437742112</v>
      </c>
      <c r="BG419" s="137">
        <f>I419+M419+Q419+U419+Y419+AC419+AG419+AK419+AO419+AS419</f>
        <v>437742112</v>
      </c>
      <c r="BH419" s="131">
        <f t="shared" si="502"/>
        <v>0</v>
      </c>
    </row>
    <row r="420" spans="1:62" ht="39" thickBot="1" x14ac:dyDescent="0.25">
      <c r="A420" s="18" t="s">
        <v>809</v>
      </c>
      <c r="B420" s="78" t="s">
        <v>810</v>
      </c>
      <c r="C420" s="26">
        <v>359</v>
      </c>
      <c r="D420" s="158" t="s">
        <v>811</v>
      </c>
      <c r="E420" s="133">
        <v>0</v>
      </c>
      <c r="F420" s="134">
        <v>0</v>
      </c>
      <c r="G420" s="135">
        <v>0</v>
      </c>
      <c r="H420" s="135">
        <v>0</v>
      </c>
      <c r="I420" s="135">
        <v>0</v>
      </c>
      <c r="J420" s="135">
        <v>0</v>
      </c>
      <c r="K420" s="135">
        <v>0</v>
      </c>
      <c r="L420" s="135">
        <f>H420+J420-K420</f>
        <v>0</v>
      </c>
      <c r="M420" s="135">
        <v>0</v>
      </c>
      <c r="N420" s="135">
        <v>0</v>
      </c>
      <c r="O420" s="135">
        <v>0</v>
      </c>
      <c r="P420" s="135">
        <v>0</v>
      </c>
      <c r="Q420" s="135">
        <v>0</v>
      </c>
      <c r="R420" s="136">
        <v>0</v>
      </c>
      <c r="S420" s="136">
        <v>0</v>
      </c>
      <c r="T420" s="135">
        <f>P420+R420-S420</f>
        <v>0</v>
      </c>
      <c r="U420" s="136">
        <v>0</v>
      </c>
      <c r="V420" s="136">
        <v>375757142</v>
      </c>
      <c r="W420" s="136">
        <v>0</v>
      </c>
      <c r="X420" s="135">
        <f>T420+V420-W420</f>
        <v>375757142</v>
      </c>
      <c r="Y420" s="135">
        <v>375757142</v>
      </c>
      <c r="Z420" s="135">
        <v>0</v>
      </c>
      <c r="AA420" s="135">
        <v>0</v>
      </c>
      <c r="AB420" s="135">
        <f>X420+Z420-AA420</f>
        <v>375757142</v>
      </c>
      <c r="AC420" s="135">
        <v>0</v>
      </c>
      <c r="AD420" s="135">
        <v>0</v>
      </c>
      <c r="AE420" s="135">
        <v>0</v>
      </c>
      <c r="AF420" s="135">
        <f>AB420+AD420-AE420</f>
        <v>375757142</v>
      </c>
      <c r="AG420" s="135">
        <v>0</v>
      </c>
      <c r="AH420" s="135">
        <v>0</v>
      </c>
      <c r="AI420" s="135">
        <v>0</v>
      </c>
      <c r="AJ420" s="135">
        <f>AF420+AH420-AI420</f>
        <v>375757142</v>
      </c>
      <c r="AK420" s="135">
        <v>0</v>
      </c>
      <c r="AL420" s="135">
        <v>0</v>
      </c>
      <c r="AM420" s="135">
        <v>0</v>
      </c>
      <c r="AN420" s="135">
        <f>AJ420+AL420-AM420</f>
        <v>375757142</v>
      </c>
      <c r="AO420" s="135">
        <v>0</v>
      </c>
      <c r="AP420" s="136">
        <v>0</v>
      </c>
      <c r="AQ420" s="136">
        <v>0</v>
      </c>
      <c r="AR420" s="135">
        <f>AN420+AP420-AQ420</f>
        <v>375757142</v>
      </c>
      <c r="AS420" s="135">
        <v>0</v>
      </c>
      <c r="AT420" s="135"/>
      <c r="AU420" s="135"/>
      <c r="AV420" s="135"/>
      <c r="AW420" s="135"/>
      <c r="AX420" s="135"/>
      <c r="AY420" s="135"/>
      <c r="AZ420" s="135"/>
      <c r="BA420" s="135"/>
      <c r="BB420" s="135">
        <f>F420+J420+N420+R420+V420+Z420+AD420+AH420+AL420+AP420</f>
        <v>375757142</v>
      </c>
      <c r="BC420" s="135"/>
      <c r="BD420" s="135"/>
      <c r="BE420" s="135">
        <f>G420+K420+O420+S420+W420+AA420+AE420+AI420+AM420+AQ420</f>
        <v>0</v>
      </c>
      <c r="BF420" s="135">
        <f>E420+BB420-BE420</f>
        <v>375757142</v>
      </c>
      <c r="BG420" s="137">
        <f>I420+M420+Q420+U420+Y420+AC420+AG420+AK420+AO420+AS420</f>
        <v>375757142</v>
      </c>
      <c r="BH420" s="131">
        <f t="shared" si="502"/>
        <v>0</v>
      </c>
    </row>
    <row r="421" spans="1:62" ht="26.25" thickBot="1" x14ac:dyDescent="0.25">
      <c r="A421" s="18" t="s">
        <v>812</v>
      </c>
      <c r="B421" s="78" t="s">
        <v>813</v>
      </c>
      <c r="C421" s="26">
        <v>356</v>
      </c>
      <c r="D421" s="158" t="s">
        <v>814</v>
      </c>
      <c r="E421" s="133">
        <v>0</v>
      </c>
      <c r="F421" s="134">
        <v>0</v>
      </c>
      <c r="G421" s="135">
        <v>0</v>
      </c>
      <c r="H421" s="135">
        <v>0</v>
      </c>
      <c r="I421" s="135">
        <v>0</v>
      </c>
      <c r="J421" s="135">
        <v>0</v>
      </c>
      <c r="K421" s="135">
        <v>0</v>
      </c>
      <c r="L421" s="135">
        <f>H421+J421-K421</f>
        <v>0</v>
      </c>
      <c r="M421" s="135">
        <v>0</v>
      </c>
      <c r="N421" s="135">
        <v>0</v>
      </c>
      <c r="O421" s="135">
        <v>0</v>
      </c>
      <c r="P421" s="135">
        <v>0</v>
      </c>
      <c r="Q421" s="135">
        <v>0</v>
      </c>
      <c r="R421" s="136">
        <v>0</v>
      </c>
      <c r="S421" s="136">
        <v>0</v>
      </c>
      <c r="T421" s="135">
        <f>P421+R421-S421</f>
        <v>0</v>
      </c>
      <c r="U421" s="136">
        <v>0</v>
      </c>
      <c r="V421" s="136">
        <v>14000000</v>
      </c>
      <c r="W421" s="136">
        <v>0</v>
      </c>
      <c r="X421" s="135">
        <f>T421+V421-W421</f>
        <v>14000000</v>
      </c>
      <c r="Y421" s="135">
        <v>14000000</v>
      </c>
      <c r="Z421" s="135">
        <v>0</v>
      </c>
      <c r="AA421" s="135">
        <v>0</v>
      </c>
      <c r="AB421" s="135">
        <f>X421+Z421-AA421</f>
        <v>14000000</v>
      </c>
      <c r="AC421" s="135">
        <v>0</v>
      </c>
      <c r="AD421" s="135">
        <v>0</v>
      </c>
      <c r="AE421" s="135">
        <v>0</v>
      </c>
      <c r="AF421" s="135">
        <f>AB421+AD421-AE421</f>
        <v>14000000</v>
      </c>
      <c r="AG421" s="135">
        <v>0</v>
      </c>
      <c r="AH421" s="135">
        <v>0</v>
      </c>
      <c r="AI421" s="135">
        <v>0</v>
      </c>
      <c r="AJ421" s="135">
        <f>AF421+AH421-AI421</f>
        <v>14000000</v>
      </c>
      <c r="AK421" s="135">
        <v>0</v>
      </c>
      <c r="AL421" s="135">
        <v>0</v>
      </c>
      <c r="AM421" s="135">
        <v>0</v>
      </c>
      <c r="AN421" s="135">
        <f>AJ421+AL421-AM421</f>
        <v>14000000</v>
      </c>
      <c r="AO421" s="135">
        <v>0</v>
      </c>
      <c r="AP421" s="136">
        <v>0</v>
      </c>
      <c r="AQ421" s="136">
        <v>0</v>
      </c>
      <c r="AR421" s="135">
        <f>AN421+AP421-AQ421</f>
        <v>14000000</v>
      </c>
      <c r="AS421" s="135">
        <v>0</v>
      </c>
      <c r="AT421" s="135"/>
      <c r="AU421" s="135"/>
      <c r="AV421" s="135"/>
      <c r="AW421" s="135"/>
      <c r="AX421" s="135"/>
      <c r="AY421" s="135"/>
      <c r="AZ421" s="135"/>
      <c r="BA421" s="135"/>
      <c r="BB421" s="135">
        <f>F421+J421+N421+R421+V421+Z421+AD421+AH421+AL421+AP421</f>
        <v>14000000</v>
      </c>
      <c r="BC421" s="135"/>
      <c r="BD421" s="135"/>
      <c r="BE421" s="135">
        <f>G421+K421+O421+S421+W421+AA421+AE421+AI421+AM421+AQ421</f>
        <v>0</v>
      </c>
      <c r="BF421" s="135">
        <f>E421+BB421-BE421</f>
        <v>14000000</v>
      </c>
      <c r="BG421" s="137">
        <f>I421+M421+Q421+U421+Y421+AC421+AG421+AK421+AO421+AS421</f>
        <v>14000000</v>
      </c>
      <c r="BH421" s="131">
        <f t="shared" si="502"/>
        <v>0</v>
      </c>
    </row>
    <row r="422" spans="1:62" s="3" customFormat="1" ht="15.75" thickBot="1" x14ac:dyDescent="0.3">
      <c r="A422" s="8" t="s">
        <v>815</v>
      </c>
      <c r="B422" s="77" t="s">
        <v>381</v>
      </c>
      <c r="C422" s="7"/>
      <c r="D422" s="159"/>
      <c r="E422" s="132">
        <f>E423+E424</f>
        <v>781785637</v>
      </c>
      <c r="F422" s="132">
        <f t="shared" ref="F422:BG422" si="517">F423+F424</f>
        <v>0</v>
      </c>
      <c r="G422" s="132">
        <f t="shared" si="517"/>
        <v>0</v>
      </c>
      <c r="H422" s="132">
        <f t="shared" si="517"/>
        <v>781785637</v>
      </c>
      <c r="I422" s="132">
        <f t="shared" si="517"/>
        <v>0</v>
      </c>
      <c r="J422" s="132">
        <f t="shared" si="517"/>
        <v>0</v>
      </c>
      <c r="K422" s="132">
        <f t="shared" si="517"/>
        <v>0</v>
      </c>
      <c r="L422" s="132">
        <f t="shared" si="517"/>
        <v>781785637</v>
      </c>
      <c r="M422" s="132">
        <f t="shared" si="517"/>
        <v>31268566.860000003</v>
      </c>
      <c r="N422" s="132">
        <f t="shared" si="517"/>
        <v>0</v>
      </c>
      <c r="O422" s="132">
        <f t="shared" si="517"/>
        <v>0</v>
      </c>
      <c r="P422" s="132">
        <f t="shared" si="517"/>
        <v>781785637</v>
      </c>
      <c r="Q422" s="132">
        <f t="shared" si="517"/>
        <v>961608.95</v>
      </c>
      <c r="R422" s="132">
        <f t="shared" si="517"/>
        <v>0</v>
      </c>
      <c r="S422" s="132">
        <f t="shared" si="517"/>
        <v>0</v>
      </c>
      <c r="T422" s="132">
        <f t="shared" si="517"/>
        <v>781785637</v>
      </c>
      <c r="U422" s="132">
        <f t="shared" si="517"/>
        <v>7320771.0300000003</v>
      </c>
      <c r="V422" s="132">
        <f t="shared" si="517"/>
        <v>0</v>
      </c>
      <c r="W422" s="132">
        <f t="shared" si="517"/>
        <v>0</v>
      </c>
      <c r="X422" s="132">
        <f t="shared" si="517"/>
        <v>781785637</v>
      </c>
      <c r="Y422" s="132">
        <f t="shared" si="517"/>
        <v>55087917.780000001</v>
      </c>
      <c r="Z422" s="132">
        <f t="shared" si="517"/>
        <v>0</v>
      </c>
      <c r="AA422" s="132">
        <f t="shared" si="517"/>
        <v>0</v>
      </c>
      <c r="AB422" s="132">
        <f t="shared" si="517"/>
        <v>781785637</v>
      </c>
      <c r="AC422" s="132">
        <f t="shared" si="517"/>
        <v>49484710.349999994</v>
      </c>
      <c r="AD422" s="132">
        <f t="shared" si="517"/>
        <v>0</v>
      </c>
      <c r="AE422" s="132">
        <f t="shared" si="517"/>
        <v>0</v>
      </c>
      <c r="AF422" s="132">
        <f t="shared" si="517"/>
        <v>781785637</v>
      </c>
      <c r="AG422" s="132">
        <f t="shared" si="517"/>
        <v>1815254.26</v>
      </c>
      <c r="AH422" s="132">
        <f t="shared" si="517"/>
        <v>0</v>
      </c>
      <c r="AI422" s="132">
        <f t="shared" si="517"/>
        <v>0</v>
      </c>
      <c r="AJ422" s="132">
        <f t="shared" si="517"/>
        <v>781785637</v>
      </c>
      <c r="AK422" s="132">
        <f t="shared" si="517"/>
        <v>80222528.620000005</v>
      </c>
      <c r="AL422" s="132">
        <f t="shared" si="517"/>
        <v>0</v>
      </c>
      <c r="AM422" s="132">
        <f t="shared" si="517"/>
        <v>0</v>
      </c>
      <c r="AN422" s="132">
        <f t="shared" si="517"/>
        <v>781785637</v>
      </c>
      <c r="AO422" s="132">
        <f t="shared" si="517"/>
        <v>445260</v>
      </c>
      <c r="AP422" s="132">
        <f t="shared" si="517"/>
        <v>0</v>
      </c>
      <c r="AQ422" s="132">
        <f t="shared" si="517"/>
        <v>0</v>
      </c>
      <c r="AR422" s="132">
        <f t="shared" si="517"/>
        <v>781785637</v>
      </c>
      <c r="AS422" s="132">
        <f t="shared" si="517"/>
        <v>48142892.650000006</v>
      </c>
      <c r="AT422" s="132">
        <f t="shared" si="517"/>
        <v>0</v>
      </c>
      <c r="AU422" s="132">
        <f t="shared" si="517"/>
        <v>0</v>
      </c>
      <c r="AV422" s="132">
        <f t="shared" si="517"/>
        <v>0</v>
      </c>
      <c r="AW422" s="132">
        <f t="shared" si="517"/>
        <v>0</v>
      </c>
      <c r="AX422" s="132">
        <f t="shared" si="517"/>
        <v>0</v>
      </c>
      <c r="AY422" s="132">
        <f t="shared" si="517"/>
        <v>0</v>
      </c>
      <c r="AZ422" s="132">
        <f t="shared" si="517"/>
        <v>0</v>
      </c>
      <c r="BA422" s="132">
        <f t="shared" si="517"/>
        <v>0</v>
      </c>
      <c r="BB422" s="132">
        <f t="shared" si="517"/>
        <v>0</v>
      </c>
      <c r="BC422" s="132"/>
      <c r="BD422" s="132"/>
      <c r="BE422" s="132">
        <f t="shared" si="517"/>
        <v>0</v>
      </c>
      <c r="BF422" s="129">
        <f t="shared" ref="BF422:BF426" si="518">+E422+BB422-BE422</f>
        <v>781785637</v>
      </c>
      <c r="BG422" s="138">
        <f t="shared" si="517"/>
        <v>432043121.02999997</v>
      </c>
      <c r="BH422" s="131">
        <f t="shared" si="502"/>
        <v>-349742515.97000003</v>
      </c>
      <c r="BI422" s="5"/>
      <c r="BJ422" s="5"/>
    </row>
    <row r="423" spans="1:62" ht="39" thickBot="1" x14ac:dyDescent="0.25">
      <c r="A423" s="18" t="s">
        <v>816</v>
      </c>
      <c r="B423" s="78" t="s">
        <v>817</v>
      </c>
      <c r="C423" s="26">
        <v>74</v>
      </c>
      <c r="D423" s="158" t="s">
        <v>818</v>
      </c>
      <c r="E423" s="133">
        <v>62642750</v>
      </c>
      <c r="F423" s="134">
        <v>0</v>
      </c>
      <c r="G423" s="135">
        <v>0</v>
      </c>
      <c r="H423" s="135">
        <v>62642750</v>
      </c>
      <c r="I423" s="135">
        <v>0</v>
      </c>
      <c r="J423" s="135">
        <v>0</v>
      </c>
      <c r="K423" s="135">
        <v>0</v>
      </c>
      <c r="L423" s="135">
        <f>H423+J423-K423</f>
        <v>62642750</v>
      </c>
      <c r="M423" s="135">
        <v>590995.01</v>
      </c>
      <c r="N423" s="135">
        <v>0</v>
      </c>
      <c r="O423" s="135">
        <v>0</v>
      </c>
      <c r="P423" s="135">
        <v>62642750</v>
      </c>
      <c r="Q423" s="135">
        <v>0</v>
      </c>
      <c r="R423" s="136">
        <v>0</v>
      </c>
      <c r="S423" s="136">
        <v>0</v>
      </c>
      <c r="T423" s="135">
        <f>P423+R423-S423</f>
        <v>62642750</v>
      </c>
      <c r="U423" s="136">
        <v>211543.28</v>
      </c>
      <c r="V423" s="136">
        <v>0</v>
      </c>
      <c r="W423" s="136">
        <v>0</v>
      </c>
      <c r="X423" s="135">
        <f>T423+V423-W423</f>
        <v>62642750</v>
      </c>
      <c r="Y423" s="135">
        <v>718372.59</v>
      </c>
      <c r="Z423" s="135">
        <v>0</v>
      </c>
      <c r="AA423" s="135">
        <v>0</v>
      </c>
      <c r="AB423" s="135">
        <f>X423+Z423-AA423</f>
        <v>62642750</v>
      </c>
      <c r="AC423" s="135">
        <v>17910661.52</v>
      </c>
      <c r="AD423" s="135">
        <v>0</v>
      </c>
      <c r="AE423" s="135">
        <v>0</v>
      </c>
      <c r="AF423" s="135">
        <f>AB423+AD423-AE423</f>
        <v>62642750</v>
      </c>
      <c r="AG423" s="135">
        <v>0</v>
      </c>
      <c r="AH423" s="135">
        <v>0</v>
      </c>
      <c r="AI423" s="135">
        <v>0</v>
      </c>
      <c r="AJ423" s="135">
        <f>AF423+AH423-AI423</f>
        <v>62642750</v>
      </c>
      <c r="AK423" s="135">
        <v>19075380.32</v>
      </c>
      <c r="AL423" s="135">
        <v>0</v>
      </c>
      <c r="AM423" s="135">
        <v>0</v>
      </c>
      <c r="AN423" s="135">
        <f>AJ423+AL423-AM423</f>
        <v>62642750</v>
      </c>
      <c r="AO423" s="135">
        <v>445034</v>
      </c>
      <c r="AP423" s="136">
        <v>0</v>
      </c>
      <c r="AQ423" s="136">
        <v>0</v>
      </c>
      <c r="AR423" s="135">
        <f>AN423+AP423-AQ423</f>
        <v>62642750</v>
      </c>
      <c r="AS423" s="135">
        <v>13016587.779999999</v>
      </c>
      <c r="AT423" s="135"/>
      <c r="AU423" s="135"/>
      <c r="AV423" s="135"/>
      <c r="AW423" s="135"/>
      <c r="AX423" s="135"/>
      <c r="AY423" s="135"/>
      <c r="AZ423" s="135"/>
      <c r="BA423" s="135"/>
      <c r="BB423" s="135">
        <f>F423+J423+N423+R423+V423+Z423+AD423+AH423+AL423+AP423</f>
        <v>0</v>
      </c>
      <c r="BC423" s="135"/>
      <c r="BD423" s="135"/>
      <c r="BE423" s="135">
        <f>G423+K423+O423+S423+W423+AA423+AE423+AI423+AM423+AQ423</f>
        <v>0</v>
      </c>
      <c r="BF423" s="135">
        <f>E423+BB423-BE423</f>
        <v>62642750</v>
      </c>
      <c r="BG423" s="137">
        <v>92702402.030000001</v>
      </c>
      <c r="BH423" s="131">
        <f t="shared" si="502"/>
        <v>30059652.030000001</v>
      </c>
    </row>
    <row r="424" spans="1:62" s="3" customFormat="1" ht="26.25" thickBot="1" x14ac:dyDescent="0.3">
      <c r="A424" s="8" t="s">
        <v>819</v>
      </c>
      <c r="B424" s="77" t="s">
        <v>490</v>
      </c>
      <c r="C424" s="7"/>
      <c r="D424" s="159"/>
      <c r="E424" s="132">
        <f>E425+E430</f>
        <v>719142887</v>
      </c>
      <c r="F424" s="132">
        <f t="shared" ref="F424:U424" si="519">F425+F430</f>
        <v>0</v>
      </c>
      <c r="G424" s="132">
        <f t="shared" si="519"/>
        <v>0</v>
      </c>
      <c r="H424" s="132">
        <f t="shared" si="519"/>
        <v>719142887</v>
      </c>
      <c r="I424" s="132">
        <f t="shared" si="519"/>
        <v>0</v>
      </c>
      <c r="J424" s="132">
        <f t="shared" si="519"/>
        <v>0</v>
      </c>
      <c r="K424" s="132">
        <f t="shared" si="519"/>
        <v>0</v>
      </c>
      <c r="L424" s="132">
        <f t="shared" si="519"/>
        <v>719142887</v>
      </c>
      <c r="M424" s="132">
        <f t="shared" si="519"/>
        <v>30677571.850000001</v>
      </c>
      <c r="N424" s="132">
        <f t="shared" si="519"/>
        <v>0</v>
      </c>
      <c r="O424" s="132">
        <f t="shared" si="519"/>
        <v>0</v>
      </c>
      <c r="P424" s="132">
        <f t="shared" si="519"/>
        <v>719142887</v>
      </c>
      <c r="Q424" s="132">
        <f t="shared" si="519"/>
        <v>961608.95</v>
      </c>
      <c r="R424" s="132">
        <f t="shared" si="519"/>
        <v>0</v>
      </c>
      <c r="S424" s="132">
        <f t="shared" si="519"/>
        <v>0</v>
      </c>
      <c r="T424" s="132">
        <f t="shared" si="519"/>
        <v>719142887</v>
      </c>
      <c r="U424" s="132">
        <f t="shared" si="519"/>
        <v>7109227.75</v>
      </c>
      <c r="V424" s="132">
        <f t="shared" ref="V424:AW424" si="520">V425+V430</f>
        <v>0</v>
      </c>
      <c r="W424" s="132">
        <f t="shared" si="520"/>
        <v>0</v>
      </c>
      <c r="X424" s="132">
        <f t="shared" si="520"/>
        <v>719142887</v>
      </c>
      <c r="Y424" s="132">
        <f t="shared" si="520"/>
        <v>54369545.189999998</v>
      </c>
      <c r="Z424" s="132">
        <f t="shared" si="520"/>
        <v>0</v>
      </c>
      <c r="AA424" s="132">
        <f t="shared" si="520"/>
        <v>0</v>
      </c>
      <c r="AB424" s="132">
        <f t="shared" si="520"/>
        <v>719142887</v>
      </c>
      <c r="AC424" s="132">
        <f t="shared" si="520"/>
        <v>31574048.829999998</v>
      </c>
      <c r="AD424" s="132">
        <f t="shared" si="520"/>
        <v>0</v>
      </c>
      <c r="AE424" s="132">
        <f t="shared" si="520"/>
        <v>0</v>
      </c>
      <c r="AF424" s="132">
        <f t="shared" si="520"/>
        <v>719142887</v>
      </c>
      <c r="AG424" s="132">
        <f t="shared" si="520"/>
        <v>1815254.26</v>
      </c>
      <c r="AH424" s="132">
        <f t="shared" si="520"/>
        <v>0</v>
      </c>
      <c r="AI424" s="132">
        <f t="shared" si="520"/>
        <v>0</v>
      </c>
      <c r="AJ424" s="132">
        <f t="shared" si="520"/>
        <v>719142887</v>
      </c>
      <c r="AK424" s="132">
        <f t="shared" ref="AK424:AT424" si="521">AK425+AK430</f>
        <v>61147148.299999997</v>
      </c>
      <c r="AL424" s="132">
        <f t="shared" si="521"/>
        <v>0</v>
      </c>
      <c r="AM424" s="132">
        <f t="shared" si="521"/>
        <v>0</v>
      </c>
      <c r="AN424" s="132">
        <f t="shared" si="521"/>
        <v>719142887</v>
      </c>
      <c r="AO424" s="132">
        <f t="shared" si="521"/>
        <v>226</v>
      </c>
      <c r="AP424" s="132">
        <f t="shared" si="521"/>
        <v>0</v>
      </c>
      <c r="AQ424" s="132">
        <f t="shared" si="521"/>
        <v>0</v>
      </c>
      <c r="AR424" s="132">
        <f t="shared" si="521"/>
        <v>719142887</v>
      </c>
      <c r="AS424" s="132">
        <f t="shared" si="521"/>
        <v>35126304.870000005</v>
      </c>
      <c r="AT424" s="132">
        <f t="shared" si="521"/>
        <v>0</v>
      </c>
      <c r="AU424" s="132">
        <f t="shared" si="520"/>
        <v>0</v>
      </c>
      <c r="AV424" s="132">
        <f t="shared" si="520"/>
        <v>0</v>
      </c>
      <c r="AW424" s="132">
        <f t="shared" si="520"/>
        <v>0</v>
      </c>
      <c r="AX424" s="132">
        <f t="shared" ref="AX424:BG424" si="522">AX425+AX430</f>
        <v>0</v>
      </c>
      <c r="AY424" s="132">
        <f t="shared" si="522"/>
        <v>0</v>
      </c>
      <c r="AZ424" s="132">
        <f t="shared" si="522"/>
        <v>0</v>
      </c>
      <c r="BA424" s="132">
        <f t="shared" si="522"/>
        <v>0</v>
      </c>
      <c r="BB424" s="132">
        <f t="shared" si="522"/>
        <v>0</v>
      </c>
      <c r="BC424" s="132"/>
      <c r="BD424" s="132"/>
      <c r="BE424" s="132">
        <f t="shared" si="522"/>
        <v>0</v>
      </c>
      <c r="BF424" s="129">
        <f t="shared" si="518"/>
        <v>719142887</v>
      </c>
      <c r="BG424" s="138">
        <f t="shared" si="522"/>
        <v>339340719</v>
      </c>
      <c r="BH424" s="131">
        <f t="shared" si="502"/>
        <v>-379802168</v>
      </c>
      <c r="BI424" s="5"/>
      <c r="BJ424" s="5"/>
    </row>
    <row r="425" spans="1:62" s="3" customFormat="1" ht="26.25" thickBot="1" x14ac:dyDescent="0.3">
      <c r="A425" s="8" t="s">
        <v>820</v>
      </c>
      <c r="B425" s="77" t="s">
        <v>492</v>
      </c>
      <c r="C425" s="7"/>
      <c r="D425" s="159"/>
      <c r="E425" s="132">
        <f>E426</f>
        <v>409042187</v>
      </c>
      <c r="F425" s="132">
        <f t="shared" ref="F425:BG425" si="523">F426</f>
        <v>0</v>
      </c>
      <c r="G425" s="132">
        <f t="shared" si="523"/>
        <v>0</v>
      </c>
      <c r="H425" s="132">
        <f t="shared" si="523"/>
        <v>409042187</v>
      </c>
      <c r="I425" s="132">
        <f t="shared" si="523"/>
        <v>0</v>
      </c>
      <c r="J425" s="132">
        <f t="shared" si="523"/>
        <v>0</v>
      </c>
      <c r="K425" s="132">
        <f t="shared" si="523"/>
        <v>0</v>
      </c>
      <c r="L425" s="132">
        <f t="shared" si="523"/>
        <v>409042187</v>
      </c>
      <c r="M425" s="132">
        <f t="shared" si="523"/>
        <v>19590402.640000001</v>
      </c>
      <c r="N425" s="132">
        <f t="shared" si="523"/>
        <v>0</v>
      </c>
      <c r="O425" s="132">
        <f t="shared" si="523"/>
        <v>0</v>
      </c>
      <c r="P425" s="132">
        <f t="shared" si="523"/>
        <v>409042187</v>
      </c>
      <c r="Q425" s="132">
        <f t="shared" si="523"/>
        <v>5133.58</v>
      </c>
      <c r="R425" s="132">
        <f t="shared" si="523"/>
        <v>0</v>
      </c>
      <c r="S425" s="132">
        <f t="shared" si="523"/>
        <v>0</v>
      </c>
      <c r="T425" s="132">
        <f t="shared" si="523"/>
        <v>409042187</v>
      </c>
      <c r="U425" s="132">
        <f t="shared" si="523"/>
        <v>3716305</v>
      </c>
      <c r="V425" s="132">
        <f t="shared" si="523"/>
        <v>0</v>
      </c>
      <c r="W425" s="132">
        <f t="shared" si="523"/>
        <v>0</v>
      </c>
      <c r="X425" s="132">
        <f t="shared" si="523"/>
        <v>409042187</v>
      </c>
      <c r="Y425" s="132">
        <f t="shared" si="523"/>
        <v>40963347.280000001</v>
      </c>
      <c r="Z425" s="132">
        <f t="shared" si="523"/>
        <v>0</v>
      </c>
      <c r="AA425" s="132">
        <f t="shared" si="523"/>
        <v>0</v>
      </c>
      <c r="AB425" s="132">
        <f t="shared" si="523"/>
        <v>409042187</v>
      </c>
      <c r="AC425" s="132">
        <f t="shared" si="523"/>
        <v>26065777</v>
      </c>
      <c r="AD425" s="132">
        <f t="shared" si="523"/>
        <v>0</v>
      </c>
      <c r="AE425" s="132">
        <f t="shared" si="523"/>
        <v>0</v>
      </c>
      <c r="AF425" s="132">
        <f t="shared" si="523"/>
        <v>409042187</v>
      </c>
      <c r="AG425" s="132">
        <f t="shared" si="523"/>
        <v>1815254.26</v>
      </c>
      <c r="AH425" s="132">
        <f t="shared" si="523"/>
        <v>0</v>
      </c>
      <c r="AI425" s="132">
        <f t="shared" si="523"/>
        <v>0</v>
      </c>
      <c r="AJ425" s="132">
        <f t="shared" si="523"/>
        <v>409042187</v>
      </c>
      <c r="AK425" s="132">
        <f t="shared" si="523"/>
        <v>47696352.869999997</v>
      </c>
      <c r="AL425" s="132">
        <f t="shared" si="523"/>
        <v>0</v>
      </c>
      <c r="AM425" s="132">
        <f t="shared" si="523"/>
        <v>0</v>
      </c>
      <c r="AN425" s="132">
        <f t="shared" si="523"/>
        <v>409042187</v>
      </c>
      <c r="AO425" s="132">
        <f t="shared" si="523"/>
        <v>226</v>
      </c>
      <c r="AP425" s="132">
        <f t="shared" si="523"/>
        <v>0</v>
      </c>
      <c r="AQ425" s="132">
        <f t="shared" si="523"/>
        <v>0</v>
      </c>
      <c r="AR425" s="132">
        <f t="shared" si="523"/>
        <v>409042187</v>
      </c>
      <c r="AS425" s="132">
        <f t="shared" si="523"/>
        <v>27630498.780000001</v>
      </c>
      <c r="AT425" s="132">
        <f t="shared" si="523"/>
        <v>0</v>
      </c>
      <c r="AU425" s="132">
        <f t="shared" si="523"/>
        <v>0</v>
      </c>
      <c r="AV425" s="132">
        <f t="shared" si="523"/>
        <v>0</v>
      </c>
      <c r="AW425" s="132">
        <f t="shared" si="523"/>
        <v>0</v>
      </c>
      <c r="AX425" s="132">
        <f t="shared" si="523"/>
        <v>0</v>
      </c>
      <c r="AY425" s="132">
        <f t="shared" si="523"/>
        <v>0</v>
      </c>
      <c r="AZ425" s="132">
        <f t="shared" si="523"/>
        <v>0</v>
      </c>
      <c r="BA425" s="132">
        <f t="shared" si="523"/>
        <v>0</v>
      </c>
      <c r="BB425" s="132">
        <f t="shared" si="523"/>
        <v>0</v>
      </c>
      <c r="BC425" s="132"/>
      <c r="BD425" s="132"/>
      <c r="BE425" s="132">
        <f t="shared" si="523"/>
        <v>0</v>
      </c>
      <c r="BF425" s="129">
        <f t="shared" si="518"/>
        <v>409042187</v>
      </c>
      <c r="BG425" s="138">
        <f t="shared" si="523"/>
        <v>255147500.44999999</v>
      </c>
      <c r="BH425" s="131">
        <f t="shared" si="502"/>
        <v>-153894686.55000001</v>
      </c>
      <c r="BI425" s="5"/>
      <c r="BJ425" s="5"/>
    </row>
    <row r="426" spans="1:62" s="3" customFormat="1" ht="26.25" thickBot="1" x14ac:dyDescent="0.3">
      <c r="A426" s="8" t="s">
        <v>821</v>
      </c>
      <c r="B426" s="77" t="s">
        <v>822</v>
      </c>
      <c r="C426" s="7"/>
      <c r="D426" s="159"/>
      <c r="E426" s="132">
        <f>E427+E428+E429</f>
        <v>409042187</v>
      </c>
      <c r="F426" s="132">
        <f t="shared" ref="F426:U426" si="524">F427+F428+F429</f>
        <v>0</v>
      </c>
      <c r="G426" s="132">
        <f t="shared" si="524"/>
        <v>0</v>
      </c>
      <c r="H426" s="132">
        <f t="shared" si="524"/>
        <v>409042187</v>
      </c>
      <c r="I426" s="132">
        <f t="shared" si="524"/>
        <v>0</v>
      </c>
      <c r="J426" s="132">
        <f t="shared" si="524"/>
        <v>0</v>
      </c>
      <c r="K426" s="132">
        <f t="shared" si="524"/>
        <v>0</v>
      </c>
      <c r="L426" s="132">
        <f t="shared" si="524"/>
        <v>409042187</v>
      </c>
      <c r="M426" s="132">
        <f t="shared" si="524"/>
        <v>19590402.640000001</v>
      </c>
      <c r="N426" s="132">
        <f t="shared" si="524"/>
        <v>0</v>
      </c>
      <c r="O426" s="132">
        <f t="shared" si="524"/>
        <v>0</v>
      </c>
      <c r="P426" s="132">
        <f t="shared" si="524"/>
        <v>409042187</v>
      </c>
      <c r="Q426" s="132">
        <f t="shared" si="524"/>
        <v>5133.58</v>
      </c>
      <c r="R426" s="132">
        <f t="shared" si="524"/>
        <v>0</v>
      </c>
      <c r="S426" s="132">
        <f t="shared" si="524"/>
        <v>0</v>
      </c>
      <c r="T426" s="132">
        <f t="shared" si="524"/>
        <v>409042187</v>
      </c>
      <c r="U426" s="132">
        <f t="shared" si="524"/>
        <v>3716305</v>
      </c>
      <c r="V426" s="132">
        <f t="shared" ref="V426:AW426" si="525">V427+V428+V429</f>
        <v>0</v>
      </c>
      <c r="W426" s="132">
        <f t="shared" si="525"/>
        <v>0</v>
      </c>
      <c r="X426" s="132">
        <f t="shared" si="525"/>
        <v>409042187</v>
      </c>
      <c r="Y426" s="132">
        <f t="shared" si="525"/>
        <v>40963347.280000001</v>
      </c>
      <c r="Z426" s="132">
        <f t="shared" si="525"/>
        <v>0</v>
      </c>
      <c r="AA426" s="132">
        <f t="shared" si="525"/>
        <v>0</v>
      </c>
      <c r="AB426" s="132">
        <f t="shared" si="525"/>
        <v>409042187</v>
      </c>
      <c r="AC426" s="132">
        <f t="shared" si="525"/>
        <v>26065777</v>
      </c>
      <c r="AD426" s="132">
        <f t="shared" si="525"/>
        <v>0</v>
      </c>
      <c r="AE426" s="132">
        <f t="shared" si="525"/>
        <v>0</v>
      </c>
      <c r="AF426" s="132">
        <f t="shared" si="525"/>
        <v>409042187</v>
      </c>
      <c r="AG426" s="132">
        <f t="shared" si="525"/>
        <v>1815254.26</v>
      </c>
      <c r="AH426" s="132">
        <f t="shared" si="525"/>
        <v>0</v>
      </c>
      <c r="AI426" s="132">
        <f t="shared" si="525"/>
        <v>0</v>
      </c>
      <c r="AJ426" s="132">
        <f t="shared" si="525"/>
        <v>409042187</v>
      </c>
      <c r="AK426" s="132">
        <f t="shared" ref="AK426:AT426" si="526">AK427+AK428+AK429</f>
        <v>47696352.869999997</v>
      </c>
      <c r="AL426" s="132">
        <f t="shared" si="526"/>
        <v>0</v>
      </c>
      <c r="AM426" s="132">
        <f t="shared" si="526"/>
        <v>0</v>
      </c>
      <c r="AN426" s="132">
        <f t="shared" si="526"/>
        <v>409042187</v>
      </c>
      <c r="AO426" s="132">
        <f t="shared" si="526"/>
        <v>226</v>
      </c>
      <c r="AP426" s="132">
        <f t="shared" si="526"/>
        <v>0</v>
      </c>
      <c r="AQ426" s="132">
        <f t="shared" si="526"/>
        <v>0</v>
      </c>
      <c r="AR426" s="132">
        <f t="shared" si="526"/>
        <v>409042187</v>
      </c>
      <c r="AS426" s="132">
        <f t="shared" si="526"/>
        <v>27630498.780000001</v>
      </c>
      <c r="AT426" s="132">
        <f t="shared" si="526"/>
        <v>0</v>
      </c>
      <c r="AU426" s="132">
        <f t="shared" si="525"/>
        <v>0</v>
      </c>
      <c r="AV426" s="132">
        <f t="shared" si="525"/>
        <v>0</v>
      </c>
      <c r="AW426" s="132">
        <f t="shared" si="525"/>
        <v>0</v>
      </c>
      <c r="AX426" s="132">
        <f t="shared" ref="AX426:BG426" si="527">AX427+AX428+AX429</f>
        <v>0</v>
      </c>
      <c r="AY426" s="132">
        <f t="shared" si="527"/>
        <v>0</v>
      </c>
      <c r="AZ426" s="132">
        <f t="shared" si="527"/>
        <v>0</v>
      </c>
      <c r="BA426" s="132">
        <f t="shared" si="527"/>
        <v>0</v>
      </c>
      <c r="BB426" s="132">
        <f t="shared" si="527"/>
        <v>0</v>
      </c>
      <c r="BC426" s="132"/>
      <c r="BD426" s="132"/>
      <c r="BE426" s="132">
        <f t="shared" si="527"/>
        <v>0</v>
      </c>
      <c r="BF426" s="129">
        <f t="shared" si="518"/>
        <v>409042187</v>
      </c>
      <c r="BG426" s="138">
        <f t="shared" si="527"/>
        <v>255147500.44999999</v>
      </c>
      <c r="BH426" s="131">
        <f t="shared" si="502"/>
        <v>-153894686.55000001</v>
      </c>
      <c r="BI426" s="5"/>
      <c r="BJ426" s="5"/>
    </row>
    <row r="427" spans="1:62" ht="39" thickBot="1" x14ac:dyDescent="0.25">
      <c r="A427" s="18" t="s">
        <v>823</v>
      </c>
      <c r="B427" s="78" t="s">
        <v>824</v>
      </c>
      <c r="C427" s="26">
        <v>71</v>
      </c>
      <c r="D427" s="158" t="s">
        <v>749</v>
      </c>
      <c r="E427" s="133">
        <v>0</v>
      </c>
      <c r="F427" s="134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f>H427+J427-K427</f>
        <v>0</v>
      </c>
      <c r="M427" s="135">
        <v>1368160</v>
      </c>
      <c r="N427" s="135">
        <v>0</v>
      </c>
      <c r="O427" s="135">
        <v>0</v>
      </c>
      <c r="P427" s="135">
        <v>0</v>
      </c>
      <c r="Q427" s="135">
        <v>0</v>
      </c>
      <c r="R427" s="136">
        <v>0</v>
      </c>
      <c r="S427" s="136">
        <v>0</v>
      </c>
      <c r="T427" s="135">
        <f>P427+R427-S427</f>
        <v>0</v>
      </c>
      <c r="U427" s="136">
        <v>663272</v>
      </c>
      <c r="V427" s="136">
        <v>0</v>
      </c>
      <c r="W427" s="136">
        <v>0</v>
      </c>
      <c r="X427" s="135">
        <f>T427+V427-W427</f>
        <v>0</v>
      </c>
      <c r="Y427" s="135">
        <v>1617650</v>
      </c>
      <c r="Z427" s="135">
        <v>0</v>
      </c>
      <c r="AA427" s="135">
        <v>0</v>
      </c>
      <c r="AB427" s="135">
        <f>X427+Z427-AA427</f>
        <v>0</v>
      </c>
      <c r="AC427" s="135">
        <v>1240920</v>
      </c>
      <c r="AD427" s="135">
        <v>0</v>
      </c>
      <c r="AE427" s="135">
        <v>0</v>
      </c>
      <c r="AF427" s="135">
        <f>AB427+AD427-AE427</f>
        <v>0</v>
      </c>
      <c r="AG427" s="135">
        <v>0</v>
      </c>
      <c r="AH427" s="135">
        <v>0</v>
      </c>
      <c r="AI427" s="135">
        <v>0</v>
      </c>
      <c r="AJ427" s="135">
        <f>AF427+AH427-AI427</f>
        <v>0</v>
      </c>
      <c r="AK427" s="135">
        <v>1588517</v>
      </c>
      <c r="AL427" s="135">
        <v>0</v>
      </c>
      <c r="AM427" s="135">
        <v>0</v>
      </c>
      <c r="AN427" s="135">
        <f>AJ427+AL427-AM427</f>
        <v>0</v>
      </c>
      <c r="AO427" s="135">
        <v>0</v>
      </c>
      <c r="AP427" s="136">
        <v>0</v>
      </c>
      <c r="AQ427" s="136">
        <v>0</v>
      </c>
      <c r="AR427" s="135">
        <f>AN427+AP427-AQ427</f>
        <v>0</v>
      </c>
      <c r="AS427" s="135">
        <v>883276</v>
      </c>
      <c r="AT427" s="135"/>
      <c r="AU427" s="135"/>
      <c r="AV427" s="135"/>
      <c r="AW427" s="135"/>
      <c r="AX427" s="135"/>
      <c r="AY427" s="135"/>
      <c r="AZ427" s="135"/>
      <c r="BA427" s="135"/>
      <c r="BB427" s="135">
        <f>F427+J427+N427+R427+V427+Z427+AD427+AH427+AL427+AP427</f>
        <v>0</v>
      </c>
      <c r="BC427" s="135"/>
      <c r="BD427" s="135"/>
      <c r="BE427" s="135">
        <f>G427+K427+O427+S427+W427+AA427+AE427+AI427+AM427+AQ427</f>
        <v>0</v>
      </c>
      <c r="BF427" s="135">
        <f>E427+BB427-BE427</f>
        <v>0</v>
      </c>
      <c r="BG427" s="137">
        <v>9437141</v>
      </c>
      <c r="BH427" s="131">
        <f t="shared" si="502"/>
        <v>9437141</v>
      </c>
    </row>
    <row r="428" spans="1:62" ht="12.75" customHeight="1" thickBot="1" x14ac:dyDescent="0.25">
      <c r="A428" s="18" t="s">
        <v>825</v>
      </c>
      <c r="B428" s="78" t="s">
        <v>826</v>
      </c>
      <c r="C428" s="26">
        <v>73</v>
      </c>
      <c r="D428" s="158" t="s">
        <v>757</v>
      </c>
      <c r="E428" s="133">
        <v>160306087</v>
      </c>
      <c r="F428" s="134">
        <v>0</v>
      </c>
      <c r="G428" s="135">
        <v>0</v>
      </c>
      <c r="H428" s="135">
        <v>160306087</v>
      </c>
      <c r="I428" s="135">
        <v>0</v>
      </c>
      <c r="J428" s="135">
        <v>0</v>
      </c>
      <c r="K428" s="135">
        <v>0</v>
      </c>
      <c r="L428" s="135">
        <f>H428+J428-K428</f>
        <v>160306087</v>
      </c>
      <c r="M428" s="135">
        <v>10886658</v>
      </c>
      <c r="N428" s="135">
        <v>0</v>
      </c>
      <c r="O428" s="135">
        <v>0</v>
      </c>
      <c r="P428" s="135">
        <v>160306087</v>
      </c>
      <c r="Q428" s="135">
        <v>5133.58</v>
      </c>
      <c r="R428" s="136">
        <v>0</v>
      </c>
      <c r="S428" s="136">
        <v>0</v>
      </c>
      <c r="T428" s="135">
        <f>P428+R428-S428</f>
        <v>160306087</v>
      </c>
      <c r="U428" s="136">
        <v>3053033</v>
      </c>
      <c r="V428" s="136">
        <v>0</v>
      </c>
      <c r="W428" s="136">
        <v>0</v>
      </c>
      <c r="X428" s="135">
        <f>T428+V428-W428</f>
        <v>160306087</v>
      </c>
      <c r="Y428" s="135">
        <v>10532842</v>
      </c>
      <c r="Z428" s="135">
        <v>0</v>
      </c>
      <c r="AA428" s="135">
        <v>0</v>
      </c>
      <c r="AB428" s="135">
        <f>X428+Z428-AA428</f>
        <v>160306087</v>
      </c>
      <c r="AC428" s="135">
        <v>6855520</v>
      </c>
      <c r="AD428" s="135">
        <v>0</v>
      </c>
      <c r="AE428" s="135">
        <v>0</v>
      </c>
      <c r="AF428" s="135">
        <f>AB428+AD428-AE428</f>
        <v>160306087</v>
      </c>
      <c r="AG428" s="135">
        <v>0</v>
      </c>
      <c r="AH428" s="135">
        <v>0</v>
      </c>
      <c r="AI428" s="135">
        <v>0</v>
      </c>
      <c r="AJ428" s="135">
        <f>AF428+AH428-AI428</f>
        <v>160306087</v>
      </c>
      <c r="AK428" s="135">
        <v>12362171</v>
      </c>
      <c r="AL428" s="135">
        <v>0</v>
      </c>
      <c r="AM428" s="135">
        <v>0</v>
      </c>
      <c r="AN428" s="135">
        <f>AJ428+AL428-AM428</f>
        <v>160306087</v>
      </c>
      <c r="AO428" s="135">
        <v>226</v>
      </c>
      <c r="AP428" s="136">
        <v>0</v>
      </c>
      <c r="AQ428" s="136">
        <v>0</v>
      </c>
      <c r="AR428" s="135">
        <f>AN428+AP428-AQ428</f>
        <v>160306087</v>
      </c>
      <c r="AS428" s="135">
        <v>5789011</v>
      </c>
      <c r="AT428" s="135"/>
      <c r="AU428" s="135"/>
      <c r="AV428" s="135"/>
      <c r="AW428" s="135"/>
      <c r="AX428" s="135"/>
      <c r="AY428" s="135"/>
      <c r="AZ428" s="135"/>
      <c r="BA428" s="135"/>
      <c r="BB428" s="135">
        <f>F428+J428+N428+R428+V428+Z428+AD428+AH428+AL428+AP428</f>
        <v>0</v>
      </c>
      <c r="BC428" s="135"/>
      <c r="BD428" s="135"/>
      <c r="BE428" s="135">
        <f>G428+K428+O428+S428+W428+AA428+AE428+AI428+AM428+AQ428</f>
        <v>0</v>
      </c>
      <c r="BF428" s="135">
        <f>E428+BB428-BE428</f>
        <v>160306087</v>
      </c>
      <c r="BG428" s="137">
        <v>65634160.579999998</v>
      </c>
      <c r="BH428" s="131">
        <f t="shared" si="502"/>
        <v>-94671926.420000002</v>
      </c>
    </row>
    <row r="429" spans="1:62" ht="14.25" customHeight="1" thickBot="1" x14ac:dyDescent="0.25">
      <c r="A429" s="18" t="s">
        <v>827</v>
      </c>
      <c r="B429" s="78" t="s">
        <v>828</v>
      </c>
      <c r="C429" s="26">
        <v>72</v>
      </c>
      <c r="D429" s="158" t="s">
        <v>829</v>
      </c>
      <c r="E429" s="133">
        <v>248736100</v>
      </c>
      <c r="F429" s="134">
        <v>0</v>
      </c>
      <c r="G429" s="135">
        <v>0</v>
      </c>
      <c r="H429" s="135">
        <v>248736100</v>
      </c>
      <c r="I429" s="135">
        <v>0</v>
      </c>
      <c r="J429" s="135">
        <v>0</v>
      </c>
      <c r="K429" s="135">
        <v>0</v>
      </c>
      <c r="L429" s="135">
        <f>H429+J429-K429</f>
        <v>248736100</v>
      </c>
      <c r="M429" s="135">
        <v>7335584.6399999997</v>
      </c>
      <c r="N429" s="135">
        <v>0</v>
      </c>
      <c r="O429" s="135">
        <v>0</v>
      </c>
      <c r="P429" s="135">
        <v>248736100</v>
      </c>
      <c r="Q429" s="135">
        <v>0</v>
      </c>
      <c r="R429" s="136">
        <v>0</v>
      </c>
      <c r="S429" s="136">
        <v>0</v>
      </c>
      <c r="T429" s="135">
        <f>P429+R429-S429</f>
        <v>248736100</v>
      </c>
      <c r="U429" s="136">
        <v>0</v>
      </c>
      <c r="V429" s="136">
        <v>0</v>
      </c>
      <c r="W429" s="136">
        <v>0</v>
      </c>
      <c r="X429" s="135">
        <f>T429+V429-W429</f>
        <v>248736100</v>
      </c>
      <c r="Y429" s="135">
        <v>28812855.280000001</v>
      </c>
      <c r="Z429" s="135">
        <v>0</v>
      </c>
      <c r="AA429" s="135">
        <v>0</v>
      </c>
      <c r="AB429" s="135">
        <f>X429+Z429-AA429</f>
        <v>248736100</v>
      </c>
      <c r="AC429" s="135">
        <v>17969337</v>
      </c>
      <c r="AD429" s="135">
        <v>0</v>
      </c>
      <c r="AE429" s="135">
        <v>0</v>
      </c>
      <c r="AF429" s="135">
        <f>AB429+AD429-AE429</f>
        <v>248736100</v>
      </c>
      <c r="AG429" s="135">
        <v>1815254.26</v>
      </c>
      <c r="AH429" s="135">
        <v>0</v>
      </c>
      <c r="AI429" s="135">
        <v>0</v>
      </c>
      <c r="AJ429" s="135">
        <f>AF429+AH429-AI429</f>
        <v>248736100</v>
      </c>
      <c r="AK429" s="135">
        <v>33745664.869999997</v>
      </c>
      <c r="AL429" s="135">
        <v>0</v>
      </c>
      <c r="AM429" s="135">
        <v>0</v>
      </c>
      <c r="AN429" s="135">
        <f>AJ429+AL429-AM429</f>
        <v>248736100</v>
      </c>
      <c r="AO429" s="135">
        <v>0</v>
      </c>
      <c r="AP429" s="136">
        <v>0</v>
      </c>
      <c r="AQ429" s="136">
        <v>0</v>
      </c>
      <c r="AR429" s="135">
        <f>AN429+AP429-AQ429</f>
        <v>248736100</v>
      </c>
      <c r="AS429" s="135">
        <v>20958211.780000001</v>
      </c>
      <c r="AT429" s="135"/>
      <c r="AU429" s="135"/>
      <c r="AV429" s="135"/>
      <c r="AW429" s="135"/>
      <c r="AX429" s="135"/>
      <c r="AY429" s="135"/>
      <c r="AZ429" s="135"/>
      <c r="BA429" s="135"/>
      <c r="BB429" s="135">
        <f>F429+J429+N429+R429+V429+Z429+AD429+AH429+AL429+AP429</f>
        <v>0</v>
      </c>
      <c r="BC429" s="135"/>
      <c r="BD429" s="135"/>
      <c r="BE429" s="135">
        <f>G429+K429+O429+S429+W429+AA429+AE429+AI429+AM429+AQ429</f>
        <v>0</v>
      </c>
      <c r="BF429" s="135">
        <f>E429+BB429-BE429</f>
        <v>248736100</v>
      </c>
      <c r="BG429" s="137">
        <v>180076198.87</v>
      </c>
      <c r="BH429" s="131">
        <f t="shared" si="502"/>
        <v>-68659901.129999995</v>
      </c>
    </row>
    <row r="430" spans="1:62" s="3" customFormat="1" ht="26.25" thickBot="1" x14ac:dyDescent="0.3">
      <c r="A430" s="8" t="s">
        <v>830</v>
      </c>
      <c r="B430" s="77" t="s">
        <v>831</v>
      </c>
      <c r="C430" s="7"/>
      <c r="D430" s="159"/>
      <c r="E430" s="132">
        <f>SUM(E431:E443)</f>
        <v>310100700</v>
      </c>
      <c r="F430" s="132">
        <f t="shared" ref="F430:BG430" si="528">SUM(F431:F443)</f>
        <v>0</v>
      </c>
      <c r="G430" s="132">
        <f t="shared" si="528"/>
        <v>0</v>
      </c>
      <c r="H430" s="132">
        <f t="shared" si="528"/>
        <v>310100700</v>
      </c>
      <c r="I430" s="132">
        <f t="shared" si="528"/>
        <v>0</v>
      </c>
      <c r="J430" s="132">
        <f t="shared" si="528"/>
        <v>0</v>
      </c>
      <c r="K430" s="132">
        <f t="shared" si="528"/>
        <v>0</v>
      </c>
      <c r="L430" s="132">
        <f t="shared" si="528"/>
        <v>310100700</v>
      </c>
      <c r="M430" s="132">
        <f t="shared" si="528"/>
        <v>11087169.210000001</v>
      </c>
      <c r="N430" s="132">
        <f t="shared" si="528"/>
        <v>0</v>
      </c>
      <c r="O430" s="132">
        <f t="shared" si="528"/>
        <v>0</v>
      </c>
      <c r="P430" s="132">
        <f t="shared" si="528"/>
        <v>310100700</v>
      </c>
      <c r="Q430" s="132">
        <f t="shared" si="528"/>
        <v>956475.37</v>
      </c>
      <c r="R430" s="132">
        <f t="shared" si="528"/>
        <v>0</v>
      </c>
      <c r="S430" s="132">
        <f t="shared" si="528"/>
        <v>0</v>
      </c>
      <c r="T430" s="132">
        <f t="shared" si="528"/>
        <v>310100700</v>
      </c>
      <c r="U430" s="132">
        <f t="shared" si="528"/>
        <v>3392922.75</v>
      </c>
      <c r="V430" s="132">
        <f t="shared" si="528"/>
        <v>0</v>
      </c>
      <c r="W430" s="132">
        <f t="shared" si="528"/>
        <v>0</v>
      </c>
      <c r="X430" s="132">
        <f t="shared" si="528"/>
        <v>310100700</v>
      </c>
      <c r="Y430" s="132">
        <f t="shared" si="528"/>
        <v>13406197.909999998</v>
      </c>
      <c r="Z430" s="132">
        <f t="shared" si="528"/>
        <v>0</v>
      </c>
      <c r="AA430" s="132">
        <f t="shared" si="528"/>
        <v>0</v>
      </c>
      <c r="AB430" s="132">
        <f t="shared" si="528"/>
        <v>310100700</v>
      </c>
      <c r="AC430" s="132">
        <f t="shared" si="528"/>
        <v>5508271.8299999991</v>
      </c>
      <c r="AD430" s="132">
        <f t="shared" si="528"/>
        <v>0</v>
      </c>
      <c r="AE430" s="132">
        <f t="shared" si="528"/>
        <v>0</v>
      </c>
      <c r="AF430" s="132">
        <f t="shared" si="528"/>
        <v>310100700</v>
      </c>
      <c r="AG430" s="132">
        <f t="shared" si="528"/>
        <v>0</v>
      </c>
      <c r="AH430" s="132">
        <f t="shared" si="528"/>
        <v>0</v>
      </c>
      <c r="AI430" s="132">
        <f t="shared" si="528"/>
        <v>0</v>
      </c>
      <c r="AJ430" s="132">
        <f t="shared" si="528"/>
        <v>310100700</v>
      </c>
      <c r="AK430" s="132">
        <f t="shared" si="528"/>
        <v>13450795.429999998</v>
      </c>
      <c r="AL430" s="132">
        <f t="shared" si="528"/>
        <v>0</v>
      </c>
      <c r="AM430" s="132">
        <f t="shared" si="528"/>
        <v>0</v>
      </c>
      <c r="AN430" s="132">
        <f t="shared" si="528"/>
        <v>310100700</v>
      </c>
      <c r="AO430" s="132">
        <f t="shared" si="528"/>
        <v>0</v>
      </c>
      <c r="AP430" s="132">
        <f t="shared" si="528"/>
        <v>0</v>
      </c>
      <c r="AQ430" s="132">
        <f t="shared" si="528"/>
        <v>0</v>
      </c>
      <c r="AR430" s="132">
        <f t="shared" si="528"/>
        <v>310100700</v>
      </c>
      <c r="AS430" s="132">
        <f t="shared" si="528"/>
        <v>7495806.0899999999</v>
      </c>
      <c r="AT430" s="132">
        <f t="shared" si="528"/>
        <v>0</v>
      </c>
      <c r="AU430" s="132">
        <f t="shared" si="528"/>
        <v>0</v>
      </c>
      <c r="AV430" s="132">
        <f t="shared" si="528"/>
        <v>0</v>
      </c>
      <c r="AW430" s="132">
        <f t="shared" si="528"/>
        <v>0</v>
      </c>
      <c r="AX430" s="132">
        <f t="shared" si="528"/>
        <v>0</v>
      </c>
      <c r="AY430" s="132">
        <f t="shared" si="528"/>
        <v>0</v>
      </c>
      <c r="AZ430" s="132">
        <f t="shared" si="528"/>
        <v>0</v>
      </c>
      <c r="BA430" s="132">
        <f t="shared" si="528"/>
        <v>0</v>
      </c>
      <c r="BB430" s="132">
        <f t="shared" si="528"/>
        <v>0</v>
      </c>
      <c r="BC430" s="132"/>
      <c r="BD430" s="132"/>
      <c r="BE430" s="132">
        <f t="shared" si="528"/>
        <v>0</v>
      </c>
      <c r="BF430" s="129">
        <f t="shared" ref="BF430" si="529">+E430+BB430-BE430</f>
        <v>310100700</v>
      </c>
      <c r="BG430" s="138">
        <f t="shared" si="528"/>
        <v>84193218.550000012</v>
      </c>
      <c r="BH430" s="131">
        <f t="shared" si="502"/>
        <v>-225907481.44999999</v>
      </c>
      <c r="BI430" s="5"/>
      <c r="BJ430" s="5"/>
    </row>
    <row r="431" spans="1:62" ht="15" thickBot="1" x14ac:dyDescent="0.25">
      <c r="A431" s="18" t="s">
        <v>832</v>
      </c>
      <c r="B431" s="78" t="s">
        <v>833</v>
      </c>
      <c r="C431" s="26">
        <v>52</v>
      </c>
      <c r="D431" s="158" t="s">
        <v>506</v>
      </c>
      <c r="E431" s="133">
        <v>60199700</v>
      </c>
      <c r="F431" s="134">
        <v>0</v>
      </c>
      <c r="G431" s="135">
        <v>0</v>
      </c>
      <c r="H431" s="135">
        <v>60199700</v>
      </c>
      <c r="I431" s="135">
        <v>0</v>
      </c>
      <c r="J431" s="135">
        <v>0</v>
      </c>
      <c r="K431" s="135">
        <v>0</v>
      </c>
      <c r="L431" s="135">
        <f t="shared" ref="L431:L443" si="530">H431+J431-K431</f>
        <v>60199700</v>
      </c>
      <c r="M431" s="135">
        <v>1059827</v>
      </c>
      <c r="N431" s="135">
        <v>0</v>
      </c>
      <c r="O431" s="135">
        <v>0</v>
      </c>
      <c r="P431" s="135">
        <v>60199700</v>
      </c>
      <c r="Q431" s="135">
        <v>0</v>
      </c>
      <c r="R431" s="136">
        <v>0</v>
      </c>
      <c r="S431" s="136">
        <v>0</v>
      </c>
      <c r="T431" s="135">
        <f t="shared" ref="T431:T443" si="531">P431+R431-S431</f>
        <v>60199700</v>
      </c>
      <c r="U431" s="136">
        <v>606819</v>
      </c>
      <c r="V431" s="136">
        <v>0</v>
      </c>
      <c r="W431" s="136">
        <v>0</v>
      </c>
      <c r="X431" s="135">
        <f t="shared" ref="X431:X443" si="532">T431+V431-W431</f>
        <v>60199700</v>
      </c>
      <c r="Y431" s="135">
        <v>2766606</v>
      </c>
      <c r="Z431" s="135">
        <v>0</v>
      </c>
      <c r="AA431" s="135">
        <v>0</v>
      </c>
      <c r="AB431" s="135">
        <f t="shared" ref="AB431:AB443" si="533">X431+Z431-AA431</f>
        <v>60199700</v>
      </c>
      <c r="AC431" s="135">
        <v>1635549</v>
      </c>
      <c r="AD431" s="135">
        <v>0</v>
      </c>
      <c r="AE431" s="135">
        <v>0</v>
      </c>
      <c r="AF431" s="135">
        <f t="shared" ref="AF431:AF443" si="534">AB431+AD431-AE431</f>
        <v>60199700</v>
      </c>
      <c r="AG431" s="135">
        <v>0</v>
      </c>
      <c r="AH431" s="135">
        <v>0</v>
      </c>
      <c r="AI431" s="135">
        <v>0</v>
      </c>
      <c r="AJ431" s="135">
        <f t="shared" ref="AJ431:AJ443" si="535">AF431+AH431-AI431</f>
        <v>60199700</v>
      </c>
      <c r="AK431" s="135">
        <v>1471009</v>
      </c>
      <c r="AL431" s="135">
        <v>0</v>
      </c>
      <c r="AM431" s="135">
        <v>0</v>
      </c>
      <c r="AN431" s="135">
        <f t="shared" ref="AN431:AN443" si="536">AJ431+AL431-AM431</f>
        <v>60199700</v>
      </c>
      <c r="AO431" s="135">
        <v>0</v>
      </c>
      <c r="AP431" s="136">
        <v>0</v>
      </c>
      <c r="AQ431" s="136">
        <v>0</v>
      </c>
      <c r="AR431" s="135">
        <f t="shared" ref="AR431:AR443" si="537">AN431+AP431-AQ431</f>
        <v>60199700</v>
      </c>
      <c r="AS431" s="135">
        <v>804078</v>
      </c>
      <c r="AT431" s="135"/>
      <c r="AU431" s="135"/>
      <c r="AV431" s="135"/>
      <c r="AW431" s="135"/>
      <c r="AX431" s="135"/>
      <c r="AY431" s="135"/>
      <c r="AZ431" s="135"/>
      <c r="BA431" s="135"/>
      <c r="BB431" s="135">
        <f t="shared" ref="BB431:BB443" si="538">F431+J431+N431+R431+V431+Z431+AD431+AH431+AL431+AP431</f>
        <v>0</v>
      </c>
      <c r="BC431" s="135"/>
      <c r="BD431" s="135"/>
      <c r="BE431" s="135">
        <f t="shared" ref="BE431:BE443" si="539">G431+K431+O431+S431+W431+AA431+AE431+AI431+AM431+AQ431</f>
        <v>0</v>
      </c>
      <c r="BF431" s="135">
        <f t="shared" ref="BF431:BF443" si="540">E431+BB431-BE431</f>
        <v>60199700</v>
      </c>
      <c r="BG431" s="137">
        <v>14147740</v>
      </c>
      <c r="BH431" s="131">
        <f t="shared" si="502"/>
        <v>-46051960</v>
      </c>
    </row>
    <row r="432" spans="1:62" ht="39" thickBot="1" x14ac:dyDescent="0.25">
      <c r="A432" s="18" t="s">
        <v>834</v>
      </c>
      <c r="B432" s="78" t="s">
        <v>835</v>
      </c>
      <c r="C432" s="26">
        <v>57</v>
      </c>
      <c r="D432" s="158" t="s">
        <v>836</v>
      </c>
      <c r="E432" s="133">
        <v>0</v>
      </c>
      <c r="F432" s="134">
        <v>0</v>
      </c>
      <c r="G432" s="135">
        <v>0</v>
      </c>
      <c r="H432" s="135">
        <v>0</v>
      </c>
      <c r="I432" s="135">
        <v>0</v>
      </c>
      <c r="J432" s="135">
        <v>0</v>
      </c>
      <c r="K432" s="135">
        <v>0</v>
      </c>
      <c r="L432" s="135">
        <f t="shared" si="530"/>
        <v>0</v>
      </c>
      <c r="M432" s="135">
        <v>28.91</v>
      </c>
      <c r="N432" s="135">
        <v>0</v>
      </c>
      <c r="O432" s="135">
        <v>0</v>
      </c>
      <c r="P432" s="135">
        <v>0</v>
      </c>
      <c r="Q432" s="135">
        <v>0</v>
      </c>
      <c r="R432" s="136">
        <v>0</v>
      </c>
      <c r="S432" s="136">
        <v>0</v>
      </c>
      <c r="T432" s="135">
        <f t="shared" si="531"/>
        <v>0</v>
      </c>
      <c r="U432" s="136">
        <v>0</v>
      </c>
      <c r="V432" s="136">
        <v>0</v>
      </c>
      <c r="W432" s="136">
        <v>0</v>
      </c>
      <c r="X432" s="135">
        <f t="shared" si="532"/>
        <v>0</v>
      </c>
      <c r="Y432" s="135">
        <v>0</v>
      </c>
      <c r="Z432" s="135">
        <v>0</v>
      </c>
      <c r="AA432" s="135">
        <v>0</v>
      </c>
      <c r="AB432" s="135">
        <f t="shared" si="533"/>
        <v>0</v>
      </c>
      <c r="AC432" s="135">
        <v>0</v>
      </c>
      <c r="AD432" s="135">
        <v>0</v>
      </c>
      <c r="AE432" s="135">
        <v>0</v>
      </c>
      <c r="AF432" s="135">
        <f t="shared" si="534"/>
        <v>0</v>
      </c>
      <c r="AG432" s="135">
        <v>0</v>
      </c>
      <c r="AH432" s="135">
        <v>0</v>
      </c>
      <c r="AI432" s="135">
        <v>0</v>
      </c>
      <c r="AJ432" s="135">
        <f t="shared" si="535"/>
        <v>0</v>
      </c>
      <c r="AK432" s="135">
        <v>0</v>
      </c>
      <c r="AL432" s="135">
        <v>0</v>
      </c>
      <c r="AM432" s="135">
        <v>0</v>
      </c>
      <c r="AN432" s="135">
        <f t="shared" si="536"/>
        <v>0</v>
      </c>
      <c r="AO432" s="135">
        <v>0</v>
      </c>
      <c r="AP432" s="136">
        <v>0</v>
      </c>
      <c r="AQ432" s="136">
        <v>0</v>
      </c>
      <c r="AR432" s="135">
        <f t="shared" si="537"/>
        <v>0</v>
      </c>
      <c r="AS432" s="135">
        <v>0</v>
      </c>
      <c r="AT432" s="135"/>
      <c r="AU432" s="135"/>
      <c r="AV432" s="135"/>
      <c r="AW432" s="135"/>
      <c r="AX432" s="135"/>
      <c r="AY432" s="135"/>
      <c r="AZ432" s="135"/>
      <c r="BA432" s="135"/>
      <c r="BB432" s="135">
        <f t="shared" si="538"/>
        <v>0</v>
      </c>
      <c r="BC432" s="135"/>
      <c r="BD432" s="135"/>
      <c r="BE432" s="135">
        <f t="shared" si="539"/>
        <v>0</v>
      </c>
      <c r="BF432" s="135">
        <f t="shared" si="540"/>
        <v>0</v>
      </c>
      <c r="BG432" s="137">
        <f t="shared" ref="BG432:BG443" si="541">I432+M432+Q432+U432+Y432+AC432+AG432+AK432+AO432+AS432</f>
        <v>28.91</v>
      </c>
      <c r="BH432" s="131">
        <f t="shared" si="502"/>
        <v>28.91</v>
      </c>
    </row>
    <row r="433" spans="1:62" ht="39" thickBot="1" x14ac:dyDescent="0.25">
      <c r="A433" s="18" t="s">
        <v>837</v>
      </c>
      <c r="B433" s="78" t="s">
        <v>838</v>
      </c>
      <c r="C433" s="26">
        <v>57</v>
      </c>
      <c r="D433" s="158" t="s">
        <v>836</v>
      </c>
      <c r="E433" s="133">
        <v>0</v>
      </c>
      <c r="F433" s="134">
        <v>0</v>
      </c>
      <c r="G433" s="135">
        <v>0</v>
      </c>
      <c r="H433" s="135">
        <v>0</v>
      </c>
      <c r="I433" s="135">
        <v>0</v>
      </c>
      <c r="J433" s="135">
        <v>0</v>
      </c>
      <c r="K433" s="135">
        <v>0</v>
      </c>
      <c r="L433" s="135">
        <f t="shared" si="530"/>
        <v>0</v>
      </c>
      <c r="M433" s="135">
        <v>0.59</v>
      </c>
      <c r="N433" s="135">
        <v>0</v>
      </c>
      <c r="O433" s="135">
        <v>0</v>
      </c>
      <c r="P433" s="135">
        <v>0</v>
      </c>
      <c r="Q433" s="135">
        <v>0.28999999999999998</v>
      </c>
      <c r="R433" s="136">
        <v>0</v>
      </c>
      <c r="S433" s="136">
        <v>0</v>
      </c>
      <c r="T433" s="135">
        <f t="shared" si="531"/>
        <v>0</v>
      </c>
      <c r="U433" s="136">
        <v>0</v>
      </c>
      <c r="V433" s="136">
        <v>0</v>
      </c>
      <c r="W433" s="136">
        <v>0</v>
      </c>
      <c r="X433" s="135">
        <f t="shared" si="532"/>
        <v>0</v>
      </c>
      <c r="Y433" s="135">
        <v>0</v>
      </c>
      <c r="Z433" s="135">
        <v>0</v>
      </c>
      <c r="AA433" s="135">
        <v>0</v>
      </c>
      <c r="AB433" s="135">
        <f t="shared" si="533"/>
        <v>0</v>
      </c>
      <c r="AC433" s="135">
        <v>0</v>
      </c>
      <c r="AD433" s="135">
        <v>0</v>
      </c>
      <c r="AE433" s="135">
        <v>0</v>
      </c>
      <c r="AF433" s="135">
        <f t="shared" si="534"/>
        <v>0</v>
      </c>
      <c r="AG433" s="135">
        <v>0</v>
      </c>
      <c r="AH433" s="135">
        <v>0</v>
      </c>
      <c r="AI433" s="135">
        <v>0</v>
      </c>
      <c r="AJ433" s="135">
        <f t="shared" si="535"/>
        <v>0</v>
      </c>
      <c r="AK433" s="135">
        <v>0</v>
      </c>
      <c r="AL433" s="135">
        <v>0</v>
      </c>
      <c r="AM433" s="135">
        <v>0</v>
      </c>
      <c r="AN433" s="135">
        <f t="shared" si="536"/>
        <v>0</v>
      </c>
      <c r="AO433" s="135">
        <v>0</v>
      </c>
      <c r="AP433" s="136">
        <v>0</v>
      </c>
      <c r="AQ433" s="136">
        <v>0</v>
      </c>
      <c r="AR433" s="135">
        <f t="shared" si="537"/>
        <v>0</v>
      </c>
      <c r="AS433" s="135">
        <v>0</v>
      </c>
      <c r="AT433" s="135"/>
      <c r="AU433" s="135"/>
      <c r="AV433" s="135"/>
      <c r="AW433" s="135"/>
      <c r="AX433" s="135"/>
      <c r="AY433" s="135"/>
      <c r="AZ433" s="135"/>
      <c r="BA433" s="135"/>
      <c r="BB433" s="135">
        <f t="shared" si="538"/>
        <v>0</v>
      </c>
      <c r="BC433" s="135"/>
      <c r="BD433" s="135"/>
      <c r="BE433" s="135">
        <f t="shared" si="539"/>
        <v>0</v>
      </c>
      <c r="BF433" s="135">
        <f t="shared" si="540"/>
        <v>0</v>
      </c>
      <c r="BG433" s="137">
        <f t="shared" si="541"/>
        <v>0.87999999999999989</v>
      </c>
      <c r="BH433" s="131">
        <f t="shared" si="502"/>
        <v>0.87999999999999989</v>
      </c>
    </row>
    <row r="434" spans="1:62" ht="39" thickBot="1" x14ac:dyDescent="0.25">
      <c r="A434" s="18" t="s">
        <v>839</v>
      </c>
      <c r="B434" s="78" t="s">
        <v>840</v>
      </c>
      <c r="C434" s="26">
        <v>56</v>
      </c>
      <c r="D434" s="158" t="s">
        <v>675</v>
      </c>
      <c r="E434" s="133">
        <v>0</v>
      </c>
      <c r="F434" s="134">
        <v>0</v>
      </c>
      <c r="G434" s="135">
        <v>0</v>
      </c>
      <c r="H434" s="135">
        <v>0</v>
      </c>
      <c r="I434" s="135">
        <v>0</v>
      </c>
      <c r="J434" s="135">
        <v>0</v>
      </c>
      <c r="K434" s="135">
        <v>0</v>
      </c>
      <c r="L434" s="135">
        <f t="shared" si="530"/>
        <v>0</v>
      </c>
      <c r="M434" s="135">
        <v>0</v>
      </c>
      <c r="N434" s="135">
        <v>0</v>
      </c>
      <c r="O434" s="135">
        <v>0</v>
      </c>
      <c r="P434" s="135">
        <v>0</v>
      </c>
      <c r="Q434" s="135">
        <v>0</v>
      </c>
      <c r="R434" s="136">
        <v>0</v>
      </c>
      <c r="S434" s="136">
        <v>0</v>
      </c>
      <c r="T434" s="135">
        <f t="shared" si="531"/>
        <v>0</v>
      </c>
      <c r="U434" s="136">
        <v>0</v>
      </c>
      <c r="V434" s="136">
        <v>0</v>
      </c>
      <c r="W434" s="136">
        <v>0</v>
      </c>
      <c r="X434" s="135">
        <f t="shared" si="532"/>
        <v>0</v>
      </c>
      <c r="Y434" s="135">
        <v>0</v>
      </c>
      <c r="Z434" s="135">
        <v>0</v>
      </c>
      <c r="AA434" s="135">
        <v>0</v>
      </c>
      <c r="AB434" s="135">
        <f t="shared" si="533"/>
        <v>0</v>
      </c>
      <c r="AC434" s="135">
        <v>0</v>
      </c>
      <c r="AD434" s="135">
        <v>0</v>
      </c>
      <c r="AE434" s="135">
        <v>0</v>
      </c>
      <c r="AF434" s="135">
        <f t="shared" si="534"/>
        <v>0</v>
      </c>
      <c r="AG434" s="135">
        <v>0</v>
      </c>
      <c r="AH434" s="135">
        <v>0</v>
      </c>
      <c r="AI434" s="135">
        <v>0</v>
      </c>
      <c r="AJ434" s="135">
        <f t="shared" si="535"/>
        <v>0</v>
      </c>
      <c r="AK434" s="135">
        <v>0</v>
      </c>
      <c r="AL434" s="135">
        <v>0</v>
      </c>
      <c r="AM434" s="135">
        <v>0</v>
      </c>
      <c r="AN434" s="135">
        <f t="shared" si="536"/>
        <v>0</v>
      </c>
      <c r="AO434" s="135">
        <v>0</v>
      </c>
      <c r="AP434" s="136">
        <v>0</v>
      </c>
      <c r="AQ434" s="136">
        <v>0</v>
      </c>
      <c r="AR434" s="135">
        <f t="shared" si="537"/>
        <v>0</v>
      </c>
      <c r="AS434" s="135">
        <v>0</v>
      </c>
      <c r="AT434" s="135"/>
      <c r="AU434" s="135"/>
      <c r="AV434" s="135"/>
      <c r="AW434" s="135"/>
      <c r="AX434" s="135"/>
      <c r="AY434" s="135"/>
      <c r="AZ434" s="135"/>
      <c r="BA434" s="135"/>
      <c r="BB434" s="135">
        <f t="shared" si="538"/>
        <v>0</v>
      </c>
      <c r="BC434" s="135"/>
      <c r="BD434" s="135"/>
      <c r="BE434" s="135">
        <f t="shared" si="539"/>
        <v>0</v>
      </c>
      <c r="BF434" s="135">
        <f t="shared" si="540"/>
        <v>0</v>
      </c>
      <c r="BG434" s="137">
        <f t="shared" si="541"/>
        <v>0</v>
      </c>
      <c r="BH434" s="131">
        <f t="shared" si="502"/>
        <v>0</v>
      </c>
    </row>
    <row r="435" spans="1:62" ht="39" thickBot="1" x14ac:dyDescent="0.25">
      <c r="A435" s="18" t="s">
        <v>841</v>
      </c>
      <c r="B435" s="78" t="s">
        <v>842</v>
      </c>
      <c r="C435" s="26">
        <v>56</v>
      </c>
      <c r="D435" s="158" t="s">
        <v>675</v>
      </c>
      <c r="E435" s="133">
        <v>0</v>
      </c>
      <c r="F435" s="134">
        <v>0</v>
      </c>
      <c r="G435" s="135">
        <v>0</v>
      </c>
      <c r="H435" s="135">
        <v>0</v>
      </c>
      <c r="I435" s="135">
        <v>0</v>
      </c>
      <c r="J435" s="135">
        <v>0</v>
      </c>
      <c r="K435" s="135">
        <v>0</v>
      </c>
      <c r="L435" s="135">
        <f t="shared" si="530"/>
        <v>0</v>
      </c>
      <c r="M435" s="135">
        <v>0</v>
      </c>
      <c r="N435" s="135">
        <v>0</v>
      </c>
      <c r="O435" s="135">
        <v>0</v>
      </c>
      <c r="P435" s="135">
        <v>0</v>
      </c>
      <c r="Q435" s="135">
        <v>0</v>
      </c>
      <c r="R435" s="136">
        <v>0</v>
      </c>
      <c r="S435" s="136">
        <v>0</v>
      </c>
      <c r="T435" s="135">
        <f t="shared" si="531"/>
        <v>0</v>
      </c>
      <c r="U435" s="136">
        <v>0</v>
      </c>
      <c r="V435" s="136">
        <v>0</v>
      </c>
      <c r="W435" s="136">
        <v>0</v>
      </c>
      <c r="X435" s="135">
        <f t="shared" si="532"/>
        <v>0</v>
      </c>
      <c r="Y435" s="135">
        <v>0</v>
      </c>
      <c r="Z435" s="135">
        <v>0</v>
      </c>
      <c r="AA435" s="135">
        <v>0</v>
      </c>
      <c r="AB435" s="135">
        <f t="shared" si="533"/>
        <v>0</v>
      </c>
      <c r="AC435" s="135">
        <v>0</v>
      </c>
      <c r="AD435" s="135">
        <v>0</v>
      </c>
      <c r="AE435" s="135">
        <v>0</v>
      </c>
      <c r="AF435" s="135">
        <f t="shared" si="534"/>
        <v>0</v>
      </c>
      <c r="AG435" s="135">
        <v>0</v>
      </c>
      <c r="AH435" s="135">
        <v>0</v>
      </c>
      <c r="AI435" s="135">
        <v>0</v>
      </c>
      <c r="AJ435" s="135">
        <f t="shared" si="535"/>
        <v>0</v>
      </c>
      <c r="AK435" s="135">
        <v>0</v>
      </c>
      <c r="AL435" s="135">
        <v>0</v>
      </c>
      <c r="AM435" s="135">
        <v>0</v>
      </c>
      <c r="AN435" s="135">
        <f t="shared" si="536"/>
        <v>0</v>
      </c>
      <c r="AO435" s="135">
        <v>0</v>
      </c>
      <c r="AP435" s="136">
        <v>0</v>
      </c>
      <c r="AQ435" s="136">
        <v>0</v>
      </c>
      <c r="AR435" s="135">
        <f t="shared" si="537"/>
        <v>0</v>
      </c>
      <c r="AS435" s="135">
        <v>0</v>
      </c>
      <c r="AT435" s="135"/>
      <c r="AU435" s="135"/>
      <c r="AV435" s="135"/>
      <c r="AW435" s="135"/>
      <c r="AX435" s="135"/>
      <c r="AY435" s="135"/>
      <c r="AZ435" s="135"/>
      <c r="BA435" s="135"/>
      <c r="BB435" s="135">
        <f t="shared" si="538"/>
        <v>0</v>
      </c>
      <c r="BC435" s="135"/>
      <c r="BD435" s="135"/>
      <c r="BE435" s="135">
        <f t="shared" si="539"/>
        <v>0</v>
      </c>
      <c r="BF435" s="135">
        <f t="shared" si="540"/>
        <v>0</v>
      </c>
      <c r="BG435" s="137">
        <f t="shared" si="541"/>
        <v>0</v>
      </c>
      <c r="BH435" s="131">
        <f t="shared" si="502"/>
        <v>0</v>
      </c>
    </row>
    <row r="436" spans="1:62" ht="15" thickBot="1" x14ac:dyDescent="0.25">
      <c r="A436" s="18" t="s">
        <v>843</v>
      </c>
      <c r="B436" s="78" t="s">
        <v>844</v>
      </c>
      <c r="C436" s="26">
        <v>53</v>
      </c>
      <c r="D436" s="158" t="s">
        <v>522</v>
      </c>
      <c r="E436" s="133">
        <v>115141000</v>
      </c>
      <c r="F436" s="134">
        <v>0</v>
      </c>
      <c r="G436" s="135">
        <v>0</v>
      </c>
      <c r="H436" s="135">
        <v>115141000</v>
      </c>
      <c r="I436" s="135">
        <v>0</v>
      </c>
      <c r="J436" s="135">
        <v>0</v>
      </c>
      <c r="K436" s="135">
        <v>0</v>
      </c>
      <c r="L436" s="135">
        <f t="shared" si="530"/>
        <v>115141000</v>
      </c>
      <c r="M436" s="135">
        <v>2379409.7000000002</v>
      </c>
      <c r="N436" s="135">
        <v>0</v>
      </c>
      <c r="O436" s="135">
        <v>0</v>
      </c>
      <c r="P436" s="135">
        <v>115141000</v>
      </c>
      <c r="Q436" s="135">
        <v>0</v>
      </c>
      <c r="R436" s="136">
        <v>0</v>
      </c>
      <c r="S436" s="136">
        <v>0</v>
      </c>
      <c r="T436" s="135">
        <f t="shared" si="531"/>
        <v>115141000</v>
      </c>
      <c r="U436" s="136">
        <v>699341.55</v>
      </c>
      <c r="V436" s="136">
        <v>0</v>
      </c>
      <c r="W436" s="136">
        <v>0</v>
      </c>
      <c r="X436" s="135">
        <f t="shared" si="532"/>
        <v>115141000</v>
      </c>
      <c r="Y436" s="135">
        <v>2515786.06</v>
      </c>
      <c r="Z436" s="135">
        <v>0</v>
      </c>
      <c r="AA436" s="135">
        <v>0</v>
      </c>
      <c r="AB436" s="135">
        <f t="shared" si="533"/>
        <v>115141000</v>
      </c>
      <c r="AC436" s="135">
        <v>948980.22</v>
      </c>
      <c r="AD436" s="135">
        <v>0</v>
      </c>
      <c r="AE436" s="135">
        <v>0</v>
      </c>
      <c r="AF436" s="135">
        <f t="shared" si="534"/>
        <v>115141000</v>
      </c>
      <c r="AG436" s="135">
        <v>0</v>
      </c>
      <c r="AH436" s="135">
        <v>0</v>
      </c>
      <c r="AI436" s="135">
        <v>0</v>
      </c>
      <c r="AJ436" s="135">
        <f t="shared" si="535"/>
        <v>115141000</v>
      </c>
      <c r="AK436" s="135">
        <v>5324145.5599999996</v>
      </c>
      <c r="AL436" s="135">
        <v>0</v>
      </c>
      <c r="AM436" s="135">
        <v>0</v>
      </c>
      <c r="AN436" s="135">
        <f t="shared" si="536"/>
        <v>115141000</v>
      </c>
      <c r="AO436" s="135">
        <v>0</v>
      </c>
      <c r="AP436" s="136">
        <v>0</v>
      </c>
      <c r="AQ436" s="136">
        <v>0</v>
      </c>
      <c r="AR436" s="135">
        <f t="shared" si="537"/>
        <v>115141000</v>
      </c>
      <c r="AS436" s="135">
        <v>3131968.66</v>
      </c>
      <c r="AT436" s="135"/>
      <c r="AU436" s="135"/>
      <c r="AV436" s="135"/>
      <c r="AW436" s="135"/>
      <c r="AX436" s="135"/>
      <c r="AY436" s="135"/>
      <c r="AZ436" s="135"/>
      <c r="BA436" s="135"/>
      <c r="BB436" s="135">
        <f t="shared" si="538"/>
        <v>0</v>
      </c>
      <c r="BC436" s="135"/>
      <c r="BD436" s="135"/>
      <c r="BE436" s="135">
        <f t="shared" si="539"/>
        <v>0</v>
      </c>
      <c r="BF436" s="135">
        <f t="shared" si="540"/>
        <v>115141000</v>
      </c>
      <c r="BG436" s="137">
        <v>26483364.030000001</v>
      </c>
      <c r="BH436" s="131">
        <f t="shared" si="502"/>
        <v>-88657635.969999999</v>
      </c>
    </row>
    <row r="437" spans="1:62" ht="15" thickBot="1" x14ac:dyDescent="0.25">
      <c r="A437" s="18" t="s">
        <v>845</v>
      </c>
      <c r="B437" s="78" t="s">
        <v>846</v>
      </c>
      <c r="C437" s="26">
        <v>54</v>
      </c>
      <c r="D437" s="158" t="s">
        <v>512</v>
      </c>
      <c r="E437" s="133">
        <v>54514000</v>
      </c>
      <c r="F437" s="134">
        <v>0</v>
      </c>
      <c r="G437" s="135">
        <v>0</v>
      </c>
      <c r="H437" s="135">
        <v>54514000</v>
      </c>
      <c r="I437" s="135">
        <v>0</v>
      </c>
      <c r="J437" s="135">
        <v>0</v>
      </c>
      <c r="K437" s="135">
        <v>0</v>
      </c>
      <c r="L437" s="135">
        <f t="shared" si="530"/>
        <v>54514000</v>
      </c>
      <c r="M437" s="135">
        <v>5874272.3799999999</v>
      </c>
      <c r="N437" s="135">
        <v>0</v>
      </c>
      <c r="O437" s="135">
        <v>0</v>
      </c>
      <c r="P437" s="135">
        <v>54514000</v>
      </c>
      <c r="Q437" s="135">
        <v>0</v>
      </c>
      <c r="R437" s="136">
        <v>0</v>
      </c>
      <c r="S437" s="136">
        <v>0</v>
      </c>
      <c r="T437" s="135">
        <f t="shared" si="531"/>
        <v>54514000</v>
      </c>
      <c r="U437" s="136">
        <v>1842926.89</v>
      </c>
      <c r="V437" s="136">
        <v>0</v>
      </c>
      <c r="W437" s="136">
        <v>0</v>
      </c>
      <c r="X437" s="135">
        <f t="shared" si="532"/>
        <v>54514000</v>
      </c>
      <c r="Y437" s="135">
        <v>6044352.0499999998</v>
      </c>
      <c r="Z437" s="135">
        <v>0</v>
      </c>
      <c r="AA437" s="135">
        <v>0</v>
      </c>
      <c r="AB437" s="135">
        <f t="shared" si="533"/>
        <v>54514000</v>
      </c>
      <c r="AC437" s="135">
        <v>2138882.9500000002</v>
      </c>
      <c r="AD437" s="135">
        <v>0</v>
      </c>
      <c r="AE437" s="135">
        <v>0</v>
      </c>
      <c r="AF437" s="135">
        <f t="shared" si="534"/>
        <v>54514000</v>
      </c>
      <c r="AG437" s="135">
        <v>0</v>
      </c>
      <c r="AH437" s="135">
        <v>0</v>
      </c>
      <c r="AI437" s="135">
        <v>0</v>
      </c>
      <c r="AJ437" s="135">
        <f t="shared" si="535"/>
        <v>54514000</v>
      </c>
      <c r="AK437" s="135">
        <v>4298439.59</v>
      </c>
      <c r="AL437" s="135">
        <v>0</v>
      </c>
      <c r="AM437" s="135">
        <v>0</v>
      </c>
      <c r="AN437" s="135">
        <f t="shared" si="536"/>
        <v>54514000</v>
      </c>
      <c r="AO437" s="135">
        <v>0</v>
      </c>
      <c r="AP437" s="136">
        <v>0</v>
      </c>
      <c r="AQ437" s="136">
        <v>0</v>
      </c>
      <c r="AR437" s="135">
        <f t="shared" si="537"/>
        <v>54514000</v>
      </c>
      <c r="AS437" s="135">
        <v>1712007.97</v>
      </c>
      <c r="AT437" s="135"/>
      <c r="AU437" s="135"/>
      <c r="AV437" s="135"/>
      <c r="AW437" s="135"/>
      <c r="AX437" s="135"/>
      <c r="AY437" s="135"/>
      <c r="AZ437" s="135"/>
      <c r="BA437" s="135"/>
      <c r="BB437" s="135">
        <f t="shared" si="538"/>
        <v>0</v>
      </c>
      <c r="BC437" s="135"/>
      <c r="BD437" s="135"/>
      <c r="BE437" s="135">
        <f t="shared" si="539"/>
        <v>0</v>
      </c>
      <c r="BF437" s="135">
        <f t="shared" si="540"/>
        <v>54514000</v>
      </c>
      <c r="BG437" s="137">
        <v>25390997.460000001</v>
      </c>
      <c r="BH437" s="131">
        <f t="shared" si="502"/>
        <v>-29123002.539999999</v>
      </c>
    </row>
    <row r="438" spans="1:62" ht="39" thickBot="1" x14ac:dyDescent="0.25">
      <c r="A438" s="18" t="s">
        <v>847</v>
      </c>
      <c r="B438" s="78" t="s">
        <v>848</v>
      </c>
      <c r="C438" s="26">
        <v>49</v>
      </c>
      <c r="D438" s="158" t="s">
        <v>696</v>
      </c>
      <c r="E438" s="133">
        <v>80246000</v>
      </c>
      <c r="F438" s="134">
        <v>0</v>
      </c>
      <c r="G438" s="135">
        <v>0</v>
      </c>
      <c r="H438" s="135">
        <v>80246000</v>
      </c>
      <c r="I438" s="135">
        <v>0</v>
      </c>
      <c r="J438" s="135">
        <v>0</v>
      </c>
      <c r="K438" s="135">
        <v>0</v>
      </c>
      <c r="L438" s="135">
        <f t="shared" si="530"/>
        <v>80246000</v>
      </c>
      <c r="M438" s="135">
        <v>707996.65</v>
      </c>
      <c r="N438" s="135">
        <v>0</v>
      </c>
      <c r="O438" s="135">
        <v>0</v>
      </c>
      <c r="P438" s="135">
        <v>80246000</v>
      </c>
      <c r="Q438" s="135">
        <v>0</v>
      </c>
      <c r="R438" s="136">
        <v>0</v>
      </c>
      <c r="S438" s="136">
        <v>0</v>
      </c>
      <c r="T438" s="135">
        <f t="shared" si="531"/>
        <v>80246000</v>
      </c>
      <c r="U438" s="136">
        <v>0</v>
      </c>
      <c r="V438" s="136">
        <v>0</v>
      </c>
      <c r="W438" s="136">
        <v>0</v>
      </c>
      <c r="X438" s="135">
        <f t="shared" si="532"/>
        <v>80246000</v>
      </c>
      <c r="Y438" s="135">
        <v>1164755.02</v>
      </c>
      <c r="Z438" s="135">
        <v>0</v>
      </c>
      <c r="AA438" s="135">
        <v>0</v>
      </c>
      <c r="AB438" s="135">
        <f t="shared" si="533"/>
        <v>80246000</v>
      </c>
      <c r="AC438" s="135">
        <v>551865.18999999994</v>
      </c>
      <c r="AD438" s="135">
        <v>0</v>
      </c>
      <c r="AE438" s="135">
        <v>0</v>
      </c>
      <c r="AF438" s="135">
        <f t="shared" si="534"/>
        <v>80246000</v>
      </c>
      <c r="AG438" s="135">
        <v>0</v>
      </c>
      <c r="AH438" s="135">
        <v>0</v>
      </c>
      <c r="AI438" s="135">
        <v>0</v>
      </c>
      <c r="AJ438" s="135">
        <f t="shared" si="535"/>
        <v>80246000</v>
      </c>
      <c r="AK438" s="135">
        <v>1335704.51</v>
      </c>
      <c r="AL438" s="135">
        <v>0</v>
      </c>
      <c r="AM438" s="135">
        <v>0</v>
      </c>
      <c r="AN438" s="135">
        <f t="shared" si="536"/>
        <v>80246000</v>
      </c>
      <c r="AO438" s="135">
        <v>0</v>
      </c>
      <c r="AP438" s="136">
        <v>0</v>
      </c>
      <c r="AQ438" s="136">
        <v>0</v>
      </c>
      <c r="AR438" s="135">
        <f t="shared" si="537"/>
        <v>80246000</v>
      </c>
      <c r="AS438" s="135">
        <v>817116.53</v>
      </c>
      <c r="AT438" s="135"/>
      <c r="AU438" s="135"/>
      <c r="AV438" s="135"/>
      <c r="AW438" s="135"/>
      <c r="AX438" s="135"/>
      <c r="AY438" s="135"/>
      <c r="AZ438" s="135"/>
      <c r="BA438" s="135"/>
      <c r="BB438" s="135">
        <f t="shared" si="538"/>
        <v>0</v>
      </c>
      <c r="BC438" s="135"/>
      <c r="BD438" s="135"/>
      <c r="BE438" s="135">
        <f t="shared" si="539"/>
        <v>0</v>
      </c>
      <c r="BF438" s="135">
        <f t="shared" si="540"/>
        <v>80246000</v>
      </c>
      <c r="BG438" s="137">
        <v>7020295.6500000004</v>
      </c>
      <c r="BH438" s="131">
        <f t="shared" si="502"/>
        <v>-73225704.349999994</v>
      </c>
    </row>
    <row r="439" spans="1:62" ht="26.25" thickBot="1" x14ac:dyDescent="0.25">
      <c r="A439" s="18" t="s">
        <v>849</v>
      </c>
      <c r="B439" s="78" t="s">
        <v>850</v>
      </c>
      <c r="C439" s="26">
        <v>52</v>
      </c>
      <c r="D439" s="158" t="s">
        <v>506</v>
      </c>
      <c r="E439" s="133">
        <v>0</v>
      </c>
      <c r="F439" s="134">
        <v>0</v>
      </c>
      <c r="G439" s="135">
        <v>0</v>
      </c>
      <c r="H439" s="135">
        <v>0</v>
      </c>
      <c r="I439" s="135">
        <v>0</v>
      </c>
      <c r="J439" s="135">
        <v>0</v>
      </c>
      <c r="K439" s="135">
        <v>0</v>
      </c>
      <c r="L439" s="135">
        <f t="shared" si="530"/>
        <v>0</v>
      </c>
      <c r="M439" s="135">
        <v>12766.31</v>
      </c>
      <c r="N439" s="135">
        <v>0</v>
      </c>
      <c r="O439" s="135">
        <v>0</v>
      </c>
      <c r="P439" s="135">
        <v>0</v>
      </c>
      <c r="Q439" s="135">
        <v>0</v>
      </c>
      <c r="R439" s="136">
        <v>0</v>
      </c>
      <c r="S439" s="136">
        <v>0</v>
      </c>
      <c r="T439" s="135">
        <f t="shared" si="531"/>
        <v>0</v>
      </c>
      <c r="U439" s="136">
        <v>7331.82</v>
      </c>
      <c r="V439" s="136">
        <v>0</v>
      </c>
      <c r="W439" s="136">
        <v>0</v>
      </c>
      <c r="X439" s="135">
        <f t="shared" si="532"/>
        <v>0</v>
      </c>
      <c r="Y439" s="135">
        <v>14427.91</v>
      </c>
      <c r="Z439" s="135">
        <v>0</v>
      </c>
      <c r="AA439" s="135">
        <v>0</v>
      </c>
      <c r="AB439" s="135">
        <f t="shared" si="533"/>
        <v>0</v>
      </c>
      <c r="AC439" s="135">
        <v>7095.97</v>
      </c>
      <c r="AD439" s="135">
        <v>0</v>
      </c>
      <c r="AE439" s="135">
        <v>0</v>
      </c>
      <c r="AF439" s="135">
        <f t="shared" si="534"/>
        <v>0</v>
      </c>
      <c r="AG439" s="135">
        <v>0</v>
      </c>
      <c r="AH439" s="135">
        <v>0</v>
      </c>
      <c r="AI439" s="135">
        <v>0</v>
      </c>
      <c r="AJ439" s="135">
        <f t="shared" si="535"/>
        <v>0</v>
      </c>
      <c r="AK439" s="135">
        <v>36315.410000000003</v>
      </c>
      <c r="AL439" s="135">
        <v>0</v>
      </c>
      <c r="AM439" s="135">
        <v>0</v>
      </c>
      <c r="AN439" s="135">
        <f t="shared" si="536"/>
        <v>0</v>
      </c>
      <c r="AO439" s="135">
        <v>0</v>
      </c>
      <c r="AP439" s="136">
        <v>0</v>
      </c>
      <c r="AQ439" s="136">
        <v>0</v>
      </c>
      <c r="AR439" s="135">
        <f t="shared" si="537"/>
        <v>0</v>
      </c>
      <c r="AS439" s="135">
        <v>20608.12</v>
      </c>
      <c r="AT439" s="135"/>
      <c r="AU439" s="135"/>
      <c r="AV439" s="135"/>
      <c r="AW439" s="135"/>
      <c r="AX439" s="135"/>
      <c r="AY439" s="135"/>
      <c r="AZ439" s="135"/>
      <c r="BA439" s="135"/>
      <c r="BB439" s="135">
        <f t="shared" si="538"/>
        <v>0</v>
      </c>
      <c r="BC439" s="135"/>
      <c r="BD439" s="135"/>
      <c r="BE439" s="135">
        <f t="shared" si="539"/>
        <v>0</v>
      </c>
      <c r="BF439" s="135">
        <f t="shared" si="540"/>
        <v>0</v>
      </c>
      <c r="BG439" s="137">
        <v>174069.01</v>
      </c>
      <c r="BH439" s="131">
        <f t="shared" si="502"/>
        <v>174069.01</v>
      </c>
    </row>
    <row r="440" spans="1:62" ht="15" thickBot="1" x14ac:dyDescent="0.25">
      <c r="A440" s="18" t="s">
        <v>851</v>
      </c>
      <c r="B440" s="78" t="s">
        <v>852</v>
      </c>
      <c r="C440" s="26">
        <v>79</v>
      </c>
      <c r="D440" s="158" t="s">
        <v>545</v>
      </c>
      <c r="E440" s="133">
        <v>0</v>
      </c>
      <c r="F440" s="134">
        <v>0</v>
      </c>
      <c r="G440" s="135">
        <v>0</v>
      </c>
      <c r="H440" s="135">
        <v>0</v>
      </c>
      <c r="I440" s="135">
        <v>0</v>
      </c>
      <c r="J440" s="135">
        <v>0</v>
      </c>
      <c r="K440" s="135">
        <v>0</v>
      </c>
      <c r="L440" s="135">
        <f t="shared" si="530"/>
        <v>0</v>
      </c>
      <c r="M440" s="135">
        <v>0</v>
      </c>
      <c r="N440" s="135">
        <v>0</v>
      </c>
      <c r="O440" s="135">
        <v>0</v>
      </c>
      <c r="P440" s="135">
        <v>0</v>
      </c>
      <c r="Q440" s="135">
        <v>0</v>
      </c>
      <c r="R440" s="136">
        <v>0</v>
      </c>
      <c r="S440" s="136">
        <v>0</v>
      </c>
      <c r="T440" s="135">
        <f t="shared" si="531"/>
        <v>0</v>
      </c>
      <c r="U440" s="136">
        <v>0</v>
      </c>
      <c r="V440" s="136">
        <v>0</v>
      </c>
      <c r="W440" s="136">
        <v>0</v>
      </c>
      <c r="X440" s="135">
        <f t="shared" si="532"/>
        <v>0</v>
      </c>
      <c r="Y440" s="135">
        <v>0</v>
      </c>
      <c r="Z440" s="135">
        <v>0</v>
      </c>
      <c r="AA440" s="135">
        <v>0</v>
      </c>
      <c r="AB440" s="135">
        <f t="shared" si="533"/>
        <v>0</v>
      </c>
      <c r="AC440" s="135">
        <v>0</v>
      </c>
      <c r="AD440" s="135">
        <v>0</v>
      </c>
      <c r="AE440" s="135">
        <v>0</v>
      </c>
      <c r="AF440" s="135">
        <f t="shared" si="534"/>
        <v>0</v>
      </c>
      <c r="AG440" s="135">
        <v>0</v>
      </c>
      <c r="AH440" s="135">
        <v>0</v>
      </c>
      <c r="AI440" s="135">
        <v>0</v>
      </c>
      <c r="AJ440" s="135">
        <f t="shared" si="535"/>
        <v>0</v>
      </c>
      <c r="AK440" s="135">
        <v>0</v>
      </c>
      <c r="AL440" s="135">
        <v>0</v>
      </c>
      <c r="AM440" s="135">
        <v>0</v>
      </c>
      <c r="AN440" s="135">
        <f t="shared" si="536"/>
        <v>0</v>
      </c>
      <c r="AO440" s="135">
        <v>0</v>
      </c>
      <c r="AP440" s="136">
        <v>0</v>
      </c>
      <c r="AQ440" s="136">
        <v>0</v>
      </c>
      <c r="AR440" s="135">
        <f t="shared" si="537"/>
        <v>0</v>
      </c>
      <c r="AS440" s="135">
        <v>0</v>
      </c>
      <c r="AT440" s="135"/>
      <c r="AU440" s="135"/>
      <c r="AV440" s="135"/>
      <c r="AW440" s="135"/>
      <c r="AX440" s="135"/>
      <c r="AY440" s="135"/>
      <c r="AZ440" s="135"/>
      <c r="BA440" s="135"/>
      <c r="BB440" s="135">
        <f t="shared" si="538"/>
        <v>0</v>
      </c>
      <c r="BC440" s="135"/>
      <c r="BD440" s="135"/>
      <c r="BE440" s="135">
        <f t="shared" si="539"/>
        <v>0</v>
      </c>
      <c r="BF440" s="135">
        <f t="shared" si="540"/>
        <v>0</v>
      </c>
      <c r="BG440" s="137">
        <f t="shared" si="541"/>
        <v>0</v>
      </c>
      <c r="BH440" s="131">
        <f t="shared" si="502"/>
        <v>0</v>
      </c>
    </row>
    <row r="441" spans="1:62" ht="26.25" thickBot="1" x14ac:dyDescent="0.25">
      <c r="A441" s="18" t="s">
        <v>853</v>
      </c>
      <c r="B441" s="78" t="s">
        <v>854</v>
      </c>
      <c r="C441" s="26">
        <v>79</v>
      </c>
      <c r="D441" s="158" t="s">
        <v>545</v>
      </c>
      <c r="E441" s="133">
        <v>0</v>
      </c>
      <c r="F441" s="134">
        <v>0</v>
      </c>
      <c r="G441" s="135">
        <v>0</v>
      </c>
      <c r="H441" s="135">
        <v>0</v>
      </c>
      <c r="I441" s="135">
        <v>0</v>
      </c>
      <c r="J441" s="135">
        <v>0</v>
      </c>
      <c r="K441" s="135">
        <v>0</v>
      </c>
      <c r="L441" s="135">
        <f t="shared" si="530"/>
        <v>0</v>
      </c>
      <c r="M441" s="135">
        <v>897865.7</v>
      </c>
      <c r="N441" s="135">
        <v>0</v>
      </c>
      <c r="O441" s="135">
        <v>0</v>
      </c>
      <c r="P441" s="135">
        <v>0</v>
      </c>
      <c r="Q441" s="135">
        <v>956475.08</v>
      </c>
      <c r="R441" s="136">
        <v>0</v>
      </c>
      <c r="S441" s="136">
        <v>0</v>
      </c>
      <c r="T441" s="135">
        <f t="shared" si="531"/>
        <v>0</v>
      </c>
      <c r="U441" s="136">
        <v>236503.49</v>
      </c>
      <c r="V441" s="136">
        <v>0</v>
      </c>
      <c r="W441" s="136">
        <v>0</v>
      </c>
      <c r="X441" s="135">
        <f t="shared" si="532"/>
        <v>0</v>
      </c>
      <c r="Y441" s="135">
        <v>900270.87</v>
      </c>
      <c r="Z441" s="135">
        <v>0</v>
      </c>
      <c r="AA441" s="135">
        <v>0</v>
      </c>
      <c r="AB441" s="135">
        <f t="shared" si="533"/>
        <v>0</v>
      </c>
      <c r="AC441" s="135">
        <v>225898.5</v>
      </c>
      <c r="AD441" s="135">
        <v>0</v>
      </c>
      <c r="AE441" s="135">
        <v>0</v>
      </c>
      <c r="AF441" s="135">
        <f t="shared" si="534"/>
        <v>0</v>
      </c>
      <c r="AG441" s="135">
        <v>0</v>
      </c>
      <c r="AH441" s="135">
        <v>0</v>
      </c>
      <c r="AI441" s="135">
        <v>0</v>
      </c>
      <c r="AJ441" s="135">
        <f t="shared" si="535"/>
        <v>0</v>
      </c>
      <c r="AK441" s="135">
        <v>985181.36</v>
      </c>
      <c r="AL441" s="135">
        <v>0</v>
      </c>
      <c r="AM441" s="135">
        <v>0</v>
      </c>
      <c r="AN441" s="135">
        <f t="shared" si="536"/>
        <v>0</v>
      </c>
      <c r="AO441" s="135">
        <v>0</v>
      </c>
      <c r="AP441" s="136">
        <v>0</v>
      </c>
      <c r="AQ441" s="136">
        <v>0</v>
      </c>
      <c r="AR441" s="135">
        <f t="shared" si="537"/>
        <v>0</v>
      </c>
      <c r="AS441" s="135">
        <v>1010026.81</v>
      </c>
      <c r="AT441" s="135"/>
      <c r="AU441" s="135"/>
      <c r="AV441" s="135"/>
      <c r="AW441" s="135"/>
      <c r="AX441" s="135"/>
      <c r="AY441" s="135"/>
      <c r="AZ441" s="135"/>
      <c r="BA441" s="135"/>
      <c r="BB441" s="135">
        <f t="shared" si="538"/>
        <v>0</v>
      </c>
      <c r="BC441" s="135"/>
      <c r="BD441" s="135"/>
      <c r="BE441" s="135">
        <f t="shared" si="539"/>
        <v>0</v>
      </c>
      <c r="BF441" s="135">
        <f t="shared" si="540"/>
        <v>0</v>
      </c>
      <c r="BG441" s="137">
        <v>10821720.640000001</v>
      </c>
      <c r="BH441" s="131">
        <f t="shared" si="502"/>
        <v>10821720.640000001</v>
      </c>
    </row>
    <row r="442" spans="1:62" ht="39" thickBot="1" x14ac:dyDescent="0.25">
      <c r="A442" s="18" t="s">
        <v>855</v>
      </c>
      <c r="B442" s="78" t="s">
        <v>848</v>
      </c>
      <c r="C442" s="26">
        <v>49</v>
      </c>
      <c r="D442" s="158" t="s">
        <v>696</v>
      </c>
      <c r="E442" s="133">
        <v>0</v>
      </c>
      <c r="F442" s="134">
        <v>0</v>
      </c>
      <c r="G442" s="135">
        <v>0</v>
      </c>
      <c r="H442" s="135">
        <v>0</v>
      </c>
      <c r="I442" s="135">
        <v>0</v>
      </c>
      <c r="J442" s="135">
        <v>0</v>
      </c>
      <c r="K442" s="135">
        <v>0</v>
      </c>
      <c r="L442" s="135">
        <f t="shared" si="530"/>
        <v>0</v>
      </c>
      <c r="M442" s="135">
        <v>0</v>
      </c>
      <c r="N442" s="135">
        <v>0</v>
      </c>
      <c r="O442" s="135">
        <v>0</v>
      </c>
      <c r="P442" s="135">
        <v>0</v>
      </c>
      <c r="Q442" s="135">
        <v>0</v>
      </c>
      <c r="R442" s="136">
        <v>0</v>
      </c>
      <c r="S442" s="136">
        <v>0</v>
      </c>
      <c r="T442" s="135">
        <f t="shared" si="531"/>
        <v>0</v>
      </c>
      <c r="U442" s="136">
        <v>0</v>
      </c>
      <c r="V442" s="136">
        <v>0</v>
      </c>
      <c r="W442" s="136">
        <v>0</v>
      </c>
      <c r="X442" s="135">
        <f t="shared" si="532"/>
        <v>0</v>
      </c>
      <c r="Y442" s="135">
        <v>0</v>
      </c>
      <c r="Z442" s="135">
        <v>0</v>
      </c>
      <c r="AA442" s="135">
        <v>0</v>
      </c>
      <c r="AB442" s="135">
        <f t="shared" si="533"/>
        <v>0</v>
      </c>
      <c r="AC442" s="135">
        <v>0</v>
      </c>
      <c r="AD442" s="135">
        <v>0</v>
      </c>
      <c r="AE442" s="135">
        <v>0</v>
      </c>
      <c r="AF442" s="135">
        <f t="shared" si="534"/>
        <v>0</v>
      </c>
      <c r="AG442" s="135">
        <v>0</v>
      </c>
      <c r="AH442" s="135">
        <v>0</v>
      </c>
      <c r="AI442" s="135">
        <v>0</v>
      </c>
      <c r="AJ442" s="135">
        <f t="shared" si="535"/>
        <v>0</v>
      </c>
      <c r="AK442" s="135">
        <v>0</v>
      </c>
      <c r="AL442" s="135">
        <v>0</v>
      </c>
      <c r="AM442" s="135">
        <v>0</v>
      </c>
      <c r="AN442" s="135">
        <f t="shared" si="536"/>
        <v>0</v>
      </c>
      <c r="AO442" s="135">
        <v>0</v>
      </c>
      <c r="AP442" s="136">
        <v>0</v>
      </c>
      <c r="AQ442" s="136">
        <v>0</v>
      </c>
      <c r="AR442" s="135">
        <f t="shared" si="537"/>
        <v>0</v>
      </c>
      <c r="AS442" s="135">
        <v>0</v>
      </c>
      <c r="AT442" s="135"/>
      <c r="AU442" s="135"/>
      <c r="AV442" s="135"/>
      <c r="AW442" s="135"/>
      <c r="AX442" s="135"/>
      <c r="AY442" s="135"/>
      <c r="AZ442" s="135"/>
      <c r="BA442" s="135"/>
      <c r="BB442" s="135">
        <f t="shared" si="538"/>
        <v>0</v>
      </c>
      <c r="BC442" s="135"/>
      <c r="BD442" s="135"/>
      <c r="BE442" s="135">
        <f t="shared" si="539"/>
        <v>0</v>
      </c>
      <c r="BF442" s="135">
        <f t="shared" si="540"/>
        <v>0</v>
      </c>
      <c r="BG442" s="137">
        <f t="shared" si="541"/>
        <v>0</v>
      </c>
      <c r="BH442" s="131">
        <f t="shared" si="502"/>
        <v>0</v>
      </c>
    </row>
    <row r="443" spans="1:62" ht="39" thickBot="1" x14ac:dyDescent="0.25">
      <c r="A443" s="47" t="s">
        <v>856</v>
      </c>
      <c r="B443" s="79" t="s">
        <v>857</v>
      </c>
      <c r="C443" s="48">
        <v>58</v>
      </c>
      <c r="D443" s="162" t="s">
        <v>858</v>
      </c>
      <c r="E443" s="139">
        <v>0</v>
      </c>
      <c r="F443" s="140">
        <v>0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f t="shared" si="530"/>
        <v>0</v>
      </c>
      <c r="M443" s="141">
        <v>155001.97</v>
      </c>
      <c r="N443" s="141">
        <v>0</v>
      </c>
      <c r="O443" s="141">
        <v>0</v>
      </c>
      <c r="P443" s="141">
        <v>0</v>
      </c>
      <c r="Q443" s="141">
        <v>0</v>
      </c>
      <c r="R443" s="142">
        <v>0</v>
      </c>
      <c r="S443" s="142">
        <v>0</v>
      </c>
      <c r="T443" s="141">
        <f t="shared" si="531"/>
        <v>0</v>
      </c>
      <c r="U443" s="142">
        <v>0</v>
      </c>
      <c r="V443" s="142">
        <v>0</v>
      </c>
      <c r="W443" s="142">
        <v>0</v>
      </c>
      <c r="X443" s="141">
        <f t="shared" si="532"/>
        <v>0</v>
      </c>
      <c r="Y443" s="141">
        <v>0</v>
      </c>
      <c r="Z443" s="141">
        <v>0</v>
      </c>
      <c r="AA443" s="141">
        <v>0</v>
      </c>
      <c r="AB443" s="141">
        <f t="shared" si="533"/>
        <v>0</v>
      </c>
      <c r="AC443" s="141">
        <v>0</v>
      </c>
      <c r="AD443" s="141">
        <v>0</v>
      </c>
      <c r="AE443" s="141">
        <v>0</v>
      </c>
      <c r="AF443" s="141">
        <f t="shared" si="534"/>
        <v>0</v>
      </c>
      <c r="AG443" s="141">
        <v>0</v>
      </c>
      <c r="AH443" s="141">
        <v>0</v>
      </c>
      <c r="AI443" s="141">
        <v>0</v>
      </c>
      <c r="AJ443" s="141">
        <f t="shared" si="535"/>
        <v>0</v>
      </c>
      <c r="AK443" s="141">
        <v>0</v>
      </c>
      <c r="AL443" s="141">
        <v>0</v>
      </c>
      <c r="AM443" s="141">
        <v>0</v>
      </c>
      <c r="AN443" s="141">
        <f t="shared" si="536"/>
        <v>0</v>
      </c>
      <c r="AO443" s="141">
        <v>0</v>
      </c>
      <c r="AP443" s="142">
        <v>0</v>
      </c>
      <c r="AQ443" s="142">
        <v>0</v>
      </c>
      <c r="AR443" s="141">
        <f t="shared" si="537"/>
        <v>0</v>
      </c>
      <c r="AS443" s="141">
        <v>0</v>
      </c>
      <c r="AT443" s="141"/>
      <c r="AU443" s="141"/>
      <c r="AV443" s="141"/>
      <c r="AW443" s="141"/>
      <c r="AX443" s="141"/>
      <c r="AY443" s="141"/>
      <c r="AZ443" s="141"/>
      <c r="BA443" s="141"/>
      <c r="BB443" s="141">
        <f t="shared" si="538"/>
        <v>0</v>
      </c>
      <c r="BC443" s="141"/>
      <c r="BD443" s="141"/>
      <c r="BE443" s="141">
        <f t="shared" si="539"/>
        <v>0</v>
      </c>
      <c r="BF443" s="141">
        <f t="shared" si="540"/>
        <v>0</v>
      </c>
      <c r="BG443" s="143">
        <f t="shared" si="541"/>
        <v>155001.97</v>
      </c>
      <c r="BH443" s="131">
        <f t="shared" si="502"/>
        <v>155001.97</v>
      </c>
    </row>
    <row r="444" spans="1:62" s="15" customFormat="1" ht="32.25" thickBot="1" x14ac:dyDescent="0.3">
      <c r="A444" s="49" t="s">
        <v>859</v>
      </c>
      <c r="B444" s="80" t="s">
        <v>860</v>
      </c>
      <c r="C444" s="50"/>
      <c r="D444" s="80"/>
      <c r="E444" s="144">
        <f t="shared" ref="E444:U444" si="542">E445+E467+E489+E535</f>
        <v>8072491511</v>
      </c>
      <c r="F444" s="144">
        <f t="shared" si="542"/>
        <v>0</v>
      </c>
      <c r="G444" s="144">
        <f t="shared" si="542"/>
        <v>0</v>
      </c>
      <c r="H444" s="144">
        <f t="shared" si="542"/>
        <v>8072491511</v>
      </c>
      <c r="I444" s="144">
        <f t="shared" si="542"/>
        <v>313835793</v>
      </c>
      <c r="J444" s="144">
        <f t="shared" si="542"/>
        <v>0</v>
      </c>
      <c r="K444" s="144">
        <f t="shared" si="542"/>
        <v>0</v>
      </c>
      <c r="L444" s="144">
        <f t="shared" si="542"/>
        <v>8072491511</v>
      </c>
      <c r="M444" s="144">
        <f t="shared" si="542"/>
        <v>770436920.41999996</v>
      </c>
      <c r="N444" s="144">
        <f t="shared" si="542"/>
        <v>0</v>
      </c>
      <c r="O444" s="144">
        <f t="shared" si="542"/>
        <v>0</v>
      </c>
      <c r="P444" s="144">
        <f t="shared" si="542"/>
        <v>8072491511</v>
      </c>
      <c r="Q444" s="144">
        <f t="shared" si="542"/>
        <v>1171982600.8899999</v>
      </c>
      <c r="R444" s="144">
        <f t="shared" si="542"/>
        <v>260264252</v>
      </c>
      <c r="S444" s="144">
        <f t="shared" si="542"/>
        <v>0</v>
      </c>
      <c r="T444" s="144">
        <f t="shared" si="542"/>
        <v>8332755763</v>
      </c>
      <c r="U444" s="144">
        <f t="shared" si="542"/>
        <v>110414165.83999999</v>
      </c>
      <c r="V444" s="144">
        <f t="shared" ref="V444:AW444" si="543">V445+V467+V489+V535</f>
        <v>11323085602.470001</v>
      </c>
      <c r="W444" s="144">
        <f t="shared" si="543"/>
        <v>0</v>
      </c>
      <c r="X444" s="144">
        <f t="shared" si="543"/>
        <v>19655841365.470001</v>
      </c>
      <c r="Y444" s="144">
        <f t="shared" si="543"/>
        <v>5915592255.7200003</v>
      </c>
      <c r="Z444" s="144">
        <f t="shared" si="543"/>
        <v>4927301643.21</v>
      </c>
      <c r="AA444" s="144">
        <f t="shared" si="543"/>
        <v>0</v>
      </c>
      <c r="AB444" s="144">
        <f t="shared" si="543"/>
        <v>24583143008.68</v>
      </c>
      <c r="AC444" s="144">
        <f t="shared" si="543"/>
        <v>8780829738.1399994</v>
      </c>
      <c r="AD444" s="144">
        <f t="shared" si="543"/>
        <v>0</v>
      </c>
      <c r="AE444" s="144">
        <f t="shared" si="543"/>
        <v>0</v>
      </c>
      <c r="AF444" s="144">
        <f t="shared" si="543"/>
        <v>24583143008.68</v>
      </c>
      <c r="AG444" s="144">
        <f t="shared" si="543"/>
        <v>825596165.29999995</v>
      </c>
      <c r="AH444" s="144">
        <f t="shared" si="543"/>
        <v>0</v>
      </c>
      <c r="AI444" s="144">
        <f t="shared" si="543"/>
        <v>0</v>
      </c>
      <c r="AJ444" s="144">
        <f t="shared" si="543"/>
        <v>24583143008.68</v>
      </c>
      <c r="AK444" s="144">
        <f t="shared" ref="AK444:AT444" si="544">AK445+AK467+AK489+AK535</f>
        <v>2230074604.77</v>
      </c>
      <c r="AL444" s="144">
        <f t="shared" si="544"/>
        <v>0</v>
      </c>
      <c r="AM444" s="144">
        <f t="shared" si="544"/>
        <v>0</v>
      </c>
      <c r="AN444" s="144">
        <f t="shared" si="544"/>
        <v>24583143008.68</v>
      </c>
      <c r="AO444" s="144">
        <f t="shared" si="544"/>
        <v>578434957.35000002</v>
      </c>
      <c r="AP444" s="144">
        <f t="shared" si="544"/>
        <v>0</v>
      </c>
      <c r="AQ444" s="144">
        <f t="shared" si="544"/>
        <v>0</v>
      </c>
      <c r="AR444" s="144">
        <f t="shared" si="544"/>
        <v>24583143008.68</v>
      </c>
      <c r="AS444" s="144">
        <f t="shared" si="544"/>
        <v>647123181.81999993</v>
      </c>
      <c r="AT444" s="144">
        <f t="shared" si="544"/>
        <v>0</v>
      </c>
      <c r="AU444" s="144">
        <f t="shared" si="543"/>
        <v>0</v>
      </c>
      <c r="AV444" s="144">
        <f t="shared" si="543"/>
        <v>0</v>
      </c>
      <c r="AW444" s="144">
        <f t="shared" si="543"/>
        <v>0</v>
      </c>
      <c r="AX444" s="144">
        <f t="shared" ref="AX444:BG444" si="545">AX445+AX467+AX489+AX535</f>
        <v>0</v>
      </c>
      <c r="AY444" s="144">
        <f t="shared" si="545"/>
        <v>0</v>
      </c>
      <c r="AZ444" s="144">
        <f t="shared" si="545"/>
        <v>0</v>
      </c>
      <c r="BA444" s="144">
        <f t="shared" si="545"/>
        <v>0</v>
      </c>
      <c r="BB444" s="144">
        <f t="shared" si="545"/>
        <v>16510651497.68</v>
      </c>
      <c r="BC444" s="144"/>
      <c r="BD444" s="144"/>
      <c r="BE444" s="144">
        <f t="shared" si="545"/>
        <v>0</v>
      </c>
      <c r="BF444" s="129">
        <f t="shared" ref="BF444:BF447" si="546">+E444+BB444-BE444</f>
        <v>24583143008.68</v>
      </c>
      <c r="BG444" s="144">
        <f t="shared" si="545"/>
        <v>24801010755.409996</v>
      </c>
      <c r="BH444" s="98">
        <f t="shared" si="502"/>
        <v>217867746.72999573</v>
      </c>
      <c r="BI444" s="16"/>
      <c r="BJ444" s="16"/>
    </row>
    <row r="445" spans="1:62" s="10" customFormat="1" ht="16.5" thickBot="1" x14ac:dyDescent="0.3">
      <c r="A445" s="20" t="s">
        <v>861</v>
      </c>
      <c r="B445" s="76" t="s">
        <v>862</v>
      </c>
      <c r="C445" s="25"/>
      <c r="D445" s="76"/>
      <c r="E445" s="129">
        <f t="shared" ref="E445:U445" si="547">E446+E456</f>
        <v>3190130000</v>
      </c>
      <c r="F445" s="129">
        <f t="shared" si="547"/>
        <v>0</v>
      </c>
      <c r="G445" s="129">
        <f t="shared" si="547"/>
        <v>0</v>
      </c>
      <c r="H445" s="129">
        <f t="shared" si="547"/>
        <v>3190130000</v>
      </c>
      <c r="I445" s="129">
        <f t="shared" si="547"/>
        <v>218024656</v>
      </c>
      <c r="J445" s="129">
        <f t="shared" si="547"/>
        <v>0</v>
      </c>
      <c r="K445" s="129">
        <f t="shared" si="547"/>
        <v>0</v>
      </c>
      <c r="L445" s="129">
        <f t="shared" si="547"/>
        <v>3190130000</v>
      </c>
      <c r="M445" s="129">
        <f t="shared" si="547"/>
        <v>193667041</v>
      </c>
      <c r="N445" s="129">
        <f t="shared" si="547"/>
        <v>0</v>
      </c>
      <c r="O445" s="129">
        <f t="shared" si="547"/>
        <v>0</v>
      </c>
      <c r="P445" s="129">
        <f t="shared" si="547"/>
        <v>3190130000</v>
      </c>
      <c r="Q445" s="129">
        <f t="shared" si="547"/>
        <v>595446459.52999997</v>
      </c>
      <c r="R445" s="129">
        <f t="shared" si="547"/>
        <v>0</v>
      </c>
      <c r="S445" s="129">
        <f t="shared" si="547"/>
        <v>0</v>
      </c>
      <c r="T445" s="129">
        <f t="shared" si="547"/>
        <v>3190130000</v>
      </c>
      <c r="U445" s="129">
        <f t="shared" si="547"/>
        <v>0</v>
      </c>
      <c r="V445" s="129">
        <f t="shared" ref="V445:AW445" si="548">V446+V456</f>
        <v>1227909964</v>
      </c>
      <c r="W445" s="129">
        <f t="shared" si="548"/>
        <v>0</v>
      </c>
      <c r="X445" s="129">
        <f t="shared" si="548"/>
        <v>4418039964</v>
      </c>
      <c r="Y445" s="129">
        <f t="shared" si="548"/>
        <v>961074835.99000001</v>
      </c>
      <c r="Z445" s="129">
        <f t="shared" si="548"/>
        <v>0</v>
      </c>
      <c r="AA445" s="129">
        <f t="shared" si="548"/>
        <v>0</v>
      </c>
      <c r="AB445" s="129">
        <f t="shared" si="548"/>
        <v>4418039964</v>
      </c>
      <c r="AC445" s="129">
        <f t="shared" si="548"/>
        <v>334172890.63999999</v>
      </c>
      <c r="AD445" s="129">
        <f t="shared" si="548"/>
        <v>0</v>
      </c>
      <c r="AE445" s="129">
        <f t="shared" si="548"/>
        <v>0</v>
      </c>
      <c r="AF445" s="129">
        <f t="shared" si="548"/>
        <v>4418039964</v>
      </c>
      <c r="AG445" s="129">
        <f t="shared" si="548"/>
        <v>392878919.23000002</v>
      </c>
      <c r="AH445" s="129">
        <f t="shared" si="548"/>
        <v>0</v>
      </c>
      <c r="AI445" s="129">
        <f t="shared" si="548"/>
        <v>0</v>
      </c>
      <c r="AJ445" s="129">
        <f t="shared" si="548"/>
        <v>4418039964</v>
      </c>
      <c r="AK445" s="129">
        <f t="shared" ref="AK445:AT445" si="549">AK446+AK456</f>
        <v>262023231.28999999</v>
      </c>
      <c r="AL445" s="129">
        <f t="shared" si="549"/>
        <v>0</v>
      </c>
      <c r="AM445" s="129">
        <f t="shared" si="549"/>
        <v>0</v>
      </c>
      <c r="AN445" s="129">
        <f t="shared" si="549"/>
        <v>4418039964</v>
      </c>
      <c r="AO445" s="129">
        <f t="shared" si="549"/>
        <v>377735281.13999999</v>
      </c>
      <c r="AP445" s="129">
        <f t="shared" si="549"/>
        <v>0</v>
      </c>
      <c r="AQ445" s="129">
        <f t="shared" si="549"/>
        <v>0</v>
      </c>
      <c r="AR445" s="129">
        <f t="shared" si="549"/>
        <v>4418039964</v>
      </c>
      <c r="AS445" s="129">
        <f t="shared" si="549"/>
        <v>250648666.08000001</v>
      </c>
      <c r="AT445" s="129">
        <f t="shared" si="549"/>
        <v>0</v>
      </c>
      <c r="AU445" s="129">
        <f t="shared" si="548"/>
        <v>0</v>
      </c>
      <c r="AV445" s="129">
        <f t="shared" si="548"/>
        <v>0</v>
      </c>
      <c r="AW445" s="129">
        <f t="shared" si="548"/>
        <v>0</v>
      </c>
      <c r="AX445" s="129">
        <f t="shared" ref="AX445:BG445" si="550">AX446+AX456</f>
        <v>0</v>
      </c>
      <c r="AY445" s="129">
        <f t="shared" si="550"/>
        <v>0</v>
      </c>
      <c r="AZ445" s="129">
        <f t="shared" si="550"/>
        <v>0</v>
      </c>
      <c r="BA445" s="129">
        <f t="shared" si="550"/>
        <v>0</v>
      </c>
      <c r="BB445" s="129">
        <f t="shared" si="550"/>
        <v>1227909964</v>
      </c>
      <c r="BC445" s="129"/>
      <c r="BD445" s="129"/>
      <c r="BE445" s="129">
        <f t="shared" si="550"/>
        <v>0</v>
      </c>
      <c r="BF445" s="129">
        <f t="shared" si="546"/>
        <v>4418039964</v>
      </c>
      <c r="BG445" s="129">
        <f t="shared" si="550"/>
        <v>5346793970.1099997</v>
      </c>
      <c r="BH445" s="98">
        <f t="shared" si="502"/>
        <v>928754006.10999966</v>
      </c>
      <c r="BI445" s="11"/>
      <c r="BJ445" s="11"/>
    </row>
    <row r="446" spans="1:62" s="3" customFormat="1" ht="15.75" thickBot="1" x14ac:dyDescent="0.3">
      <c r="A446" s="8" t="s">
        <v>863</v>
      </c>
      <c r="B446" s="77" t="s">
        <v>864</v>
      </c>
      <c r="C446" s="7"/>
      <c r="D446" s="77"/>
      <c r="E446" s="129">
        <f t="shared" ref="E446:AW446" si="551">E447</f>
        <v>2570130000</v>
      </c>
      <c r="F446" s="129">
        <f t="shared" si="551"/>
        <v>0</v>
      </c>
      <c r="G446" s="129">
        <f t="shared" si="551"/>
        <v>0</v>
      </c>
      <c r="H446" s="129">
        <f t="shared" si="551"/>
        <v>2570130000</v>
      </c>
      <c r="I446" s="129">
        <f t="shared" si="551"/>
        <v>218024656</v>
      </c>
      <c r="J446" s="129">
        <f t="shared" si="551"/>
        <v>0</v>
      </c>
      <c r="K446" s="129">
        <f t="shared" si="551"/>
        <v>0</v>
      </c>
      <c r="L446" s="129">
        <f t="shared" si="551"/>
        <v>2570130000</v>
      </c>
      <c r="M446" s="129">
        <f t="shared" si="551"/>
        <v>193478146</v>
      </c>
      <c r="N446" s="129">
        <f t="shared" si="551"/>
        <v>0</v>
      </c>
      <c r="O446" s="129">
        <f t="shared" si="551"/>
        <v>0</v>
      </c>
      <c r="P446" s="129">
        <f t="shared" si="551"/>
        <v>2570130000</v>
      </c>
      <c r="Q446" s="129">
        <f t="shared" si="551"/>
        <v>368833461</v>
      </c>
      <c r="R446" s="129">
        <f t="shared" si="551"/>
        <v>0</v>
      </c>
      <c r="S446" s="129">
        <f t="shared" si="551"/>
        <v>0</v>
      </c>
      <c r="T446" s="129">
        <f t="shared" si="551"/>
        <v>2570130000</v>
      </c>
      <c r="U446" s="129">
        <f t="shared" si="551"/>
        <v>0</v>
      </c>
      <c r="V446" s="129">
        <f t="shared" si="551"/>
        <v>0</v>
      </c>
      <c r="W446" s="129">
        <f t="shared" si="551"/>
        <v>0</v>
      </c>
      <c r="X446" s="129">
        <f t="shared" si="551"/>
        <v>2570130000</v>
      </c>
      <c r="Y446" s="129">
        <f t="shared" si="551"/>
        <v>379319362</v>
      </c>
      <c r="Z446" s="129">
        <f t="shared" si="551"/>
        <v>0</v>
      </c>
      <c r="AA446" s="129">
        <f t="shared" si="551"/>
        <v>0</v>
      </c>
      <c r="AB446" s="129">
        <f t="shared" si="551"/>
        <v>2570130000</v>
      </c>
      <c r="AC446" s="129">
        <f t="shared" si="551"/>
        <v>326440056.5</v>
      </c>
      <c r="AD446" s="129">
        <f t="shared" si="551"/>
        <v>0</v>
      </c>
      <c r="AE446" s="129">
        <f t="shared" si="551"/>
        <v>0</v>
      </c>
      <c r="AF446" s="129">
        <f t="shared" si="551"/>
        <v>2570130000</v>
      </c>
      <c r="AG446" s="129">
        <f t="shared" si="551"/>
        <v>260232127</v>
      </c>
      <c r="AH446" s="129">
        <f t="shared" si="551"/>
        <v>0</v>
      </c>
      <c r="AI446" s="129">
        <f t="shared" si="551"/>
        <v>0</v>
      </c>
      <c r="AJ446" s="129">
        <f t="shared" si="551"/>
        <v>2570130000</v>
      </c>
      <c r="AK446" s="129">
        <f t="shared" si="551"/>
        <v>253713845</v>
      </c>
      <c r="AL446" s="129">
        <f t="shared" si="551"/>
        <v>0</v>
      </c>
      <c r="AM446" s="129">
        <f t="shared" si="551"/>
        <v>0</v>
      </c>
      <c r="AN446" s="129">
        <f t="shared" si="551"/>
        <v>2570130000</v>
      </c>
      <c r="AO446" s="129">
        <f t="shared" si="551"/>
        <v>281863053</v>
      </c>
      <c r="AP446" s="129">
        <f t="shared" si="551"/>
        <v>0</v>
      </c>
      <c r="AQ446" s="129">
        <f t="shared" si="551"/>
        <v>0</v>
      </c>
      <c r="AR446" s="129">
        <f t="shared" si="551"/>
        <v>2570130000</v>
      </c>
      <c r="AS446" s="129">
        <f t="shared" si="551"/>
        <v>238627488</v>
      </c>
      <c r="AT446" s="129">
        <f t="shared" si="551"/>
        <v>0</v>
      </c>
      <c r="AU446" s="129">
        <f t="shared" si="551"/>
        <v>0</v>
      </c>
      <c r="AV446" s="129">
        <f t="shared" si="551"/>
        <v>0</v>
      </c>
      <c r="AW446" s="129">
        <f t="shared" si="551"/>
        <v>0</v>
      </c>
      <c r="AX446" s="129">
        <f t="shared" ref="AX446:BE446" si="552">AX447</f>
        <v>0</v>
      </c>
      <c r="AY446" s="129">
        <f t="shared" si="552"/>
        <v>0</v>
      </c>
      <c r="AZ446" s="129">
        <f t="shared" si="552"/>
        <v>0</v>
      </c>
      <c r="BA446" s="129">
        <f t="shared" si="552"/>
        <v>0</v>
      </c>
      <c r="BB446" s="129">
        <f t="shared" si="552"/>
        <v>0</v>
      </c>
      <c r="BC446" s="129"/>
      <c r="BD446" s="129"/>
      <c r="BE446" s="129">
        <f t="shared" si="552"/>
        <v>0</v>
      </c>
      <c r="BF446" s="129">
        <f t="shared" si="546"/>
        <v>2570130000</v>
      </c>
      <c r="BG446" s="129">
        <f>BG447</f>
        <v>3042228386.5</v>
      </c>
      <c r="BH446" s="98">
        <f t="shared" si="502"/>
        <v>472098386.5</v>
      </c>
      <c r="BI446" s="5"/>
      <c r="BJ446" s="5"/>
    </row>
    <row r="447" spans="1:62" s="3" customFormat="1" ht="15.75" thickBot="1" x14ac:dyDescent="0.3">
      <c r="A447" s="8" t="s">
        <v>865</v>
      </c>
      <c r="B447" s="77" t="s">
        <v>866</v>
      </c>
      <c r="C447" s="7"/>
      <c r="D447" s="77"/>
      <c r="E447" s="129">
        <f>SUM(E448:E455)</f>
        <v>2570130000</v>
      </c>
      <c r="F447" s="129">
        <f t="shared" ref="F447:U447" si="553">F448+F449+F450+F451+F452+F453+F454+F455</f>
        <v>0</v>
      </c>
      <c r="G447" s="129">
        <f t="shared" si="553"/>
        <v>0</v>
      </c>
      <c r="H447" s="129">
        <f t="shared" si="553"/>
        <v>2570130000</v>
      </c>
      <c r="I447" s="129">
        <f t="shared" si="553"/>
        <v>218024656</v>
      </c>
      <c r="J447" s="129">
        <f t="shared" si="553"/>
        <v>0</v>
      </c>
      <c r="K447" s="129">
        <f t="shared" si="553"/>
        <v>0</v>
      </c>
      <c r="L447" s="129">
        <f t="shared" si="553"/>
        <v>2570130000</v>
      </c>
      <c r="M447" s="129">
        <f t="shared" si="553"/>
        <v>193478146</v>
      </c>
      <c r="N447" s="129">
        <f t="shared" si="553"/>
        <v>0</v>
      </c>
      <c r="O447" s="129">
        <f t="shared" si="553"/>
        <v>0</v>
      </c>
      <c r="P447" s="129">
        <f t="shared" si="553"/>
        <v>2570130000</v>
      </c>
      <c r="Q447" s="129">
        <f t="shared" si="553"/>
        <v>368833461</v>
      </c>
      <c r="R447" s="129">
        <f t="shared" si="553"/>
        <v>0</v>
      </c>
      <c r="S447" s="129">
        <f t="shared" si="553"/>
        <v>0</v>
      </c>
      <c r="T447" s="129">
        <f t="shared" si="553"/>
        <v>2570130000</v>
      </c>
      <c r="U447" s="129">
        <f t="shared" si="553"/>
        <v>0</v>
      </c>
      <c r="V447" s="129">
        <f t="shared" ref="V447:AW447" si="554">V448+V449+V450+V451+V452+V453+V454+V455</f>
        <v>0</v>
      </c>
      <c r="W447" s="129">
        <f t="shared" si="554"/>
        <v>0</v>
      </c>
      <c r="X447" s="129">
        <f t="shared" si="554"/>
        <v>2570130000</v>
      </c>
      <c r="Y447" s="129">
        <f t="shared" si="554"/>
        <v>379319362</v>
      </c>
      <c r="Z447" s="129">
        <f t="shared" si="554"/>
        <v>0</v>
      </c>
      <c r="AA447" s="129">
        <f t="shared" si="554"/>
        <v>0</v>
      </c>
      <c r="AB447" s="129">
        <f t="shared" si="554"/>
        <v>2570130000</v>
      </c>
      <c r="AC447" s="129">
        <f t="shared" si="554"/>
        <v>326440056.5</v>
      </c>
      <c r="AD447" s="129">
        <f t="shared" si="554"/>
        <v>0</v>
      </c>
      <c r="AE447" s="129">
        <f t="shared" si="554"/>
        <v>0</v>
      </c>
      <c r="AF447" s="129">
        <f t="shared" si="554"/>
        <v>2570130000</v>
      </c>
      <c r="AG447" s="129">
        <f t="shared" si="554"/>
        <v>260232127</v>
      </c>
      <c r="AH447" s="129">
        <f t="shared" si="554"/>
        <v>0</v>
      </c>
      <c r="AI447" s="129">
        <f t="shared" si="554"/>
        <v>0</v>
      </c>
      <c r="AJ447" s="129">
        <f t="shared" si="554"/>
        <v>2570130000</v>
      </c>
      <c r="AK447" s="129">
        <f t="shared" ref="AK447:AT447" si="555">AK448+AK449+AK450+AK451+AK452+AK453+AK454+AK455</f>
        <v>253713845</v>
      </c>
      <c r="AL447" s="129">
        <f t="shared" si="555"/>
        <v>0</v>
      </c>
      <c r="AM447" s="129">
        <f t="shared" si="555"/>
        <v>0</v>
      </c>
      <c r="AN447" s="129">
        <f t="shared" si="555"/>
        <v>2570130000</v>
      </c>
      <c r="AO447" s="129">
        <f t="shared" si="555"/>
        <v>281863053</v>
      </c>
      <c r="AP447" s="129">
        <f t="shared" si="555"/>
        <v>0</v>
      </c>
      <c r="AQ447" s="129">
        <f t="shared" si="555"/>
        <v>0</v>
      </c>
      <c r="AR447" s="129">
        <f t="shared" si="555"/>
        <v>2570130000</v>
      </c>
      <c r="AS447" s="129">
        <f t="shared" si="555"/>
        <v>238627488</v>
      </c>
      <c r="AT447" s="129">
        <f t="shared" si="555"/>
        <v>0</v>
      </c>
      <c r="AU447" s="129">
        <f t="shared" si="554"/>
        <v>0</v>
      </c>
      <c r="AV447" s="129">
        <f t="shared" si="554"/>
        <v>0</v>
      </c>
      <c r="AW447" s="129">
        <f t="shared" si="554"/>
        <v>0</v>
      </c>
      <c r="AX447" s="129">
        <f t="shared" ref="AX447:BA447" si="556">AX448+AX449+AX450+AX451+AX452+AX453+AX454+AX455</f>
        <v>0</v>
      </c>
      <c r="AY447" s="129">
        <f t="shared" si="556"/>
        <v>0</v>
      </c>
      <c r="AZ447" s="129">
        <f t="shared" si="556"/>
        <v>0</v>
      </c>
      <c r="BA447" s="129">
        <f t="shared" si="556"/>
        <v>0</v>
      </c>
      <c r="BB447" s="129">
        <f t="shared" ref="BB447:BG447" si="557">SUM(BB448:BB455)</f>
        <v>0</v>
      </c>
      <c r="BC447" s="129">
        <f t="shared" si="557"/>
        <v>0</v>
      </c>
      <c r="BD447" s="129">
        <f t="shared" si="557"/>
        <v>0</v>
      </c>
      <c r="BE447" s="129">
        <f t="shared" si="557"/>
        <v>0</v>
      </c>
      <c r="BF447" s="129">
        <f t="shared" si="546"/>
        <v>2570130000</v>
      </c>
      <c r="BG447" s="129">
        <f t="shared" si="557"/>
        <v>3042228386.5</v>
      </c>
      <c r="BH447" s="98">
        <f t="shared" si="502"/>
        <v>472098386.5</v>
      </c>
      <c r="BI447" s="5"/>
      <c r="BJ447" s="5"/>
    </row>
    <row r="448" spans="1:62" ht="26.25" thickBot="1" x14ac:dyDescent="0.25">
      <c r="A448" s="18" t="s">
        <v>867</v>
      </c>
      <c r="B448" s="78" t="s">
        <v>124</v>
      </c>
      <c r="C448" s="26">
        <v>190</v>
      </c>
      <c r="D448" s="78" t="s">
        <v>868</v>
      </c>
      <c r="E448" s="135">
        <v>0</v>
      </c>
      <c r="F448" s="135">
        <v>0</v>
      </c>
      <c r="G448" s="135">
        <v>0</v>
      </c>
      <c r="H448" s="135">
        <v>0</v>
      </c>
      <c r="I448" s="135">
        <v>0</v>
      </c>
      <c r="J448" s="135">
        <v>0</v>
      </c>
      <c r="K448" s="135">
        <v>0</v>
      </c>
      <c r="L448" s="135">
        <v>0</v>
      </c>
      <c r="M448" s="135">
        <v>0</v>
      </c>
      <c r="N448" s="135">
        <v>0</v>
      </c>
      <c r="O448" s="135">
        <v>0</v>
      </c>
      <c r="P448" s="135">
        <v>0</v>
      </c>
      <c r="Q448" s="136">
        <v>0</v>
      </c>
      <c r="R448" s="136">
        <v>0</v>
      </c>
      <c r="S448" s="135">
        <f t="shared" ref="S448:S508" si="558">S449+S450+S451+S452+S453+S454+S455+S456</f>
        <v>0</v>
      </c>
      <c r="T448" s="135">
        <f>E448+R448-S448</f>
        <v>0</v>
      </c>
      <c r="U448" s="136">
        <v>0</v>
      </c>
      <c r="V448" s="136">
        <v>0</v>
      </c>
      <c r="W448" s="136">
        <v>0</v>
      </c>
      <c r="X448" s="135">
        <f>T448+V448-W448</f>
        <v>0</v>
      </c>
      <c r="Y448" s="135">
        <v>0</v>
      </c>
      <c r="Z448" s="135">
        <v>0</v>
      </c>
      <c r="AA448" s="135">
        <v>0</v>
      </c>
      <c r="AB448" s="135">
        <f t="shared" ref="AB448:AB455" si="559">X448+Z448-AA448</f>
        <v>0</v>
      </c>
      <c r="AC448" s="135">
        <v>0</v>
      </c>
      <c r="AD448" s="135">
        <v>0</v>
      </c>
      <c r="AE448" s="135">
        <v>0</v>
      </c>
      <c r="AF448" s="135">
        <f t="shared" ref="AF448:AF455" si="560">AB448+AD448-AE448</f>
        <v>0</v>
      </c>
      <c r="AG448" s="135">
        <v>0</v>
      </c>
      <c r="AH448" s="135">
        <v>0</v>
      </c>
      <c r="AI448" s="135">
        <v>0</v>
      </c>
      <c r="AJ448" s="135">
        <f t="shared" ref="AJ448:AJ455" si="561">AF448+AH448-AI448</f>
        <v>0</v>
      </c>
      <c r="AK448" s="135">
        <v>0</v>
      </c>
      <c r="AL448" s="135">
        <v>0</v>
      </c>
      <c r="AM448" s="135">
        <v>0</v>
      </c>
      <c r="AN448" s="135">
        <f>AJ448+AL448-AM448</f>
        <v>0</v>
      </c>
      <c r="AO448" s="135">
        <v>0</v>
      </c>
      <c r="AP448" s="136">
        <v>0</v>
      </c>
      <c r="AQ448" s="136">
        <v>0</v>
      </c>
      <c r="AR448" s="135">
        <f t="shared" ref="AR448:AR455" si="562">AN448+AP448-AQ448</f>
        <v>0</v>
      </c>
      <c r="AS448" s="135">
        <v>0</v>
      </c>
      <c r="AT448" s="135"/>
      <c r="AU448" s="135"/>
      <c r="AV448" s="135"/>
      <c r="AW448" s="135"/>
      <c r="AX448" s="135"/>
      <c r="AY448" s="135"/>
      <c r="AZ448" s="135"/>
      <c r="BA448" s="135"/>
      <c r="BB448" s="135">
        <f t="shared" ref="BB448:BB455" si="563">F448+J448+N448+R448+V448+Z448+AD448+AH448+AL448+AP448</f>
        <v>0</v>
      </c>
      <c r="BC448" s="135"/>
      <c r="BD448" s="135"/>
      <c r="BE448" s="135">
        <f t="shared" ref="BE448:BE455" si="564">G448+K448+O448+S448+W448+AA448+AE448+AI448+AM448+AQ448</f>
        <v>0</v>
      </c>
      <c r="BF448" s="135">
        <f t="shared" ref="BF448:BF455" si="565">E448+BB448-BE448</f>
        <v>0</v>
      </c>
      <c r="BG448" s="135">
        <f t="shared" ref="BG448:BG453" si="566">I448+M448+Q448+U448+Y448+AC448+AG448+AK448+AO448+AS448</f>
        <v>0</v>
      </c>
      <c r="BH448" s="131">
        <f t="shared" si="502"/>
        <v>0</v>
      </c>
    </row>
    <row r="449" spans="1:62" ht="26.25" thickBot="1" x14ac:dyDescent="0.25">
      <c r="A449" s="18" t="s">
        <v>869</v>
      </c>
      <c r="B449" s="78" t="s">
        <v>870</v>
      </c>
      <c r="C449" s="26">
        <v>190</v>
      </c>
      <c r="D449" s="78" t="s">
        <v>868</v>
      </c>
      <c r="E449" s="135">
        <v>30000000</v>
      </c>
      <c r="F449" s="135">
        <v>0</v>
      </c>
      <c r="G449" s="135">
        <v>0</v>
      </c>
      <c r="H449" s="135">
        <v>30000000</v>
      </c>
      <c r="I449" s="135">
        <v>0</v>
      </c>
      <c r="J449" s="135">
        <v>0</v>
      </c>
      <c r="K449" s="135">
        <v>0</v>
      </c>
      <c r="L449" s="135">
        <v>30000000</v>
      </c>
      <c r="M449" s="135">
        <v>0</v>
      </c>
      <c r="N449" s="135">
        <v>0</v>
      </c>
      <c r="O449" s="135">
        <v>0</v>
      </c>
      <c r="P449" s="135">
        <v>30000000</v>
      </c>
      <c r="Q449" s="136">
        <v>52869366</v>
      </c>
      <c r="R449" s="136">
        <v>0</v>
      </c>
      <c r="S449" s="135">
        <f t="shared" si="558"/>
        <v>0</v>
      </c>
      <c r="T449" s="135">
        <f t="shared" ref="T449:T455" si="567">E449+R449-S449</f>
        <v>30000000</v>
      </c>
      <c r="U449" s="136">
        <v>0</v>
      </c>
      <c r="V449" s="136">
        <v>0</v>
      </c>
      <c r="W449" s="136">
        <v>0</v>
      </c>
      <c r="X449" s="135">
        <f>T449+V449-W449</f>
        <v>30000000</v>
      </c>
      <c r="Y449" s="135">
        <v>3876761</v>
      </c>
      <c r="Z449" s="135">
        <v>0</v>
      </c>
      <c r="AA449" s="135">
        <v>0</v>
      </c>
      <c r="AB449" s="135">
        <f t="shared" si="559"/>
        <v>30000000</v>
      </c>
      <c r="AC449" s="135">
        <v>26824453.5</v>
      </c>
      <c r="AD449" s="135">
        <v>0</v>
      </c>
      <c r="AE449" s="135">
        <v>0</v>
      </c>
      <c r="AF449" s="135">
        <f t="shared" si="560"/>
        <v>30000000</v>
      </c>
      <c r="AG449" s="135">
        <v>51279233</v>
      </c>
      <c r="AH449" s="135">
        <v>0</v>
      </c>
      <c r="AI449" s="135">
        <v>0</v>
      </c>
      <c r="AJ449" s="135">
        <f t="shared" si="561"/>
        <v>30000000</v>
      </c>
      <c r="AK449" s="135">
        <v>8237547</v>
      </c>
      <c r="AL449" s="135">
        <v>0</v>
      </c>
      <c r="AM449" s="135">
        <v>0</v>
      </c>
      <c r="AN449" s="135">
        <f t="shared" ref="AN449:AN455" si="568">AJ449+AL449-AM449</f>
        <v>30000000</v>
      </c>
      <c r="AO449" s="135">
        <v>3816130</v>
      </c>
      <c r="AP449" s="136">
        <v>0</v>
      </c>
      <c r="AQ449" s="136">
        <v>0</v>
      </c>
      <c r="AR449" s="135">
        <f t="shared" si="562"/>
        <v>30000000</v>
      </c>
      <c r="AS449" s="135">
        <v>19874167</v>
      </c>
      <c r="AT449" s="135"/>
      <c r="AU449" s="135"/>
      <c r="AV449" s="135"/>
      <c r="AW449" s="135"/>
      <c r="AX449" s="135"/>
      <c r="AY449" s="135"/>
      <c r="AZ449" s="135"/>
      <c r="BA449" s="135"/>
      <c r="BB449" s="135">
        <f t="shared" si="563"/>
        <v>0</v>
      </c>
      <c r="BC449" s="135"/>
      <c r="BD449" s="135"/>
      <c r="BE449" s="135">
        <f t="shared" si="564"/>
        <v>0</v>
      </c>
      <c r="BF449" s="135">
        <f t="shared" si="565"/>
        <v>30000000</v>
      </c>
      <c r="BG449" s="135">
        <v>170264467.5</v>
      </c>
      <c r="BH449" s="131">
        <f t="shared" si="502"/>
        <v>140264467.5</v>
      </c>
    </row>
    <row r="450" spans="1:62" ht="26.25" thickBot="1" x14ac:dyDescent="0.25">
      <c r="A450" s="18" t="s">
        <v>871</v>
      </c>
      <c r="B450" s="78" t="s">
        <v>872</v>
      </c>
      <c r="C450" s="26">
        <v>190</v>
      </c>
      <c r="D450" s="78" t="s">
        <v>868</v>
      </c>
      <c r="E450" s="135">
        <v>0</v>
      </c>
      <c r="F450" s="135">
        <v>0</v>
      </c>
      <c r="G450" s="135">
        <v>0</v>
      </c>
      <c r="H450" s="135">
        <v>0</v>
      </c>
      <c r="I450" s="135">
        <v>0</v>
      </c>
      <c r="J450" s="135">
        <v>0</v>
      </c>
      <c r="K450" s="135">
        <v>0</v>
      </c>
      <c r="L450" s="135">
        <v>0</v>
      </c>
      <c r="M450" s="135">
        <v>0</v>
      </c>
      <c r="N450" s="135">
        <v>0</v>
      </c>
      <c r="O450" s="135">
        <v>0</v>
      </c>
      <c r="P450" s="135">
        <v>0</v>
      </c>
      <c r="Q450" s="136">
        <v>0</v>
      </c>
      <c r="R450" s="136">
        <v>0</v>
      </c>
      <c r="S450" s="135">
        <f t="shared" si="558"/>
        <v>0</v>
      </c>
      <c r="T450" s="135">
        <f t="shared" si="567"/>
        <v>0</v>
      </c>
      <c r="U450" s="136">
        <v>0</v>
      </c>
      <c r="V450" s="136">
        <v>0</v>
      </c>
      <c r="W450" s="136">
        <v>0</v>
      </c>
      <c r="X450" s="135">
        <f t="shared" ref="X450:X455" si="569">T450+V450-W450</f>
        <v>0</v>
      </c>
      <c r="Y450" s="135">
        <v>0</v>
      </c>
      <c r="Z450" s="135">
        <v>0</v>
      </c>
      <c r="AA450" s="135">
        <v>0</v>
      </c>
      <c r="AB450" s="135">
        <f t="shared" si="559"/>
        <v>0</v>
      </c>
      <c r="AC450" s="135">
        <v>0</v>
      </c>
      <c r="AD450" s="135">
        <v>0</v>
      </c>
      <c r="AE450" s="135">
        <v>0</v>
      </c>
      <c r="AF450" s="135">
        <f t="shared" si="560"/>
        <v>0</v>
      </c>
      <c r="AG450" s="135">
        <v>0</v>
      </c>
      <c r="AH450" s="135">
        <v>0</v>
      </c>
      <c r="AI450" s="135">
        <v>0</v>
      </c>
      <c r="AJ450" s="135">
        <f t="shared" si="561"/>
        <v>0</v>
      </c>
      <c r="AK450" s="135">
        <v>0</v>
      </c>
      <c r="AL450" s="135">
        <v>0</v>
      </c>
      <c r="AM450" s="135">
        <v>0</v>
      </c>
      <c r="AN450" s="135">
        <f t="shared" si="568"/>
        <v>0</v>
      </c>
      <c r="AO450" s="135">
        <v>0</v>
      </c>
      <c r="AP450" s="136">
        <v>0</v>
      </c>
      <c r="AQ450" s="136">
        <v>0</v>
      </c>
      <c r="AR450" s="135">
        <f t="shared" si="562"/>
        <v>0</v>
      </c>
      <c r="AS450" s="135">
        <v>0</v>
      </c>
      <c r="AT450" s="135"/>
      <c r="AU450" s="135"/>
      <c r="AV450" s="135"/>
      <c r="AW450" s="135"/>
      <c r="AX450" s="135"/>
      <c r="AY450" s="135"/>
      <c r="AZ450" s="135"/>
      <c r="BA450" s="135"/>
      <c r="BB450" s="135">
        <f t="shared" si="563"/>
        <v>0</v>
      </c>
      <c r="BC450" s="135"/>
      <c r="BD450" s="135"/>
      <c r="BE450" s="135">
        <f t="shared" si="564"/>
        <v>0</v>
      </c>
      <c r="BF450" s="135">
        <f t="shared" si="565"/>
        <v>0</v>
      </c>
      <c r="BG450" s="135">
        <f t="shared" si="566"/>
        <v>0</v>
      </c>
      <c r="BH450" s="131">
        <f t="shared" si="502"/>
        <v>0</v>
      </c>
    </row>
    <row r="451" spans="1:62" ht="26.25" thickBot="1" x14ac:dyDescent="0.25">
      <c r="A451" s="18" t="s">
        <v>873</v>
      </c>
      <c r="B451" s="78" t="s">
        <v>874</v>
      </c>
      <c r="C451" s="26">
        <v>190</v>
      </c>
      <c r="D451" s="78" t="s">
        <v>868</v>
      </c>
      <c r="E451" s="135">
        <v>0</v>
      </c>
      <c r="F451" s="135">
        <v>0</v>
      </c>
      <c r="G451" s="135">
        <v>0</v>
      </c>
      <c r="H451" s="135">
        <v>0</v>
      </c>
      <c r="I451" s="135">
        <v>0</v>
      </c>
      <c r="J451" s="135">
        <v>0</v>
      </c>
      <c r="K451" s="135">
        <v>0</v>
      </c>
      <c r="L451" s="135">
        <v>0</v>
      </c>
      <c r="M451" s="135">
        <v>0</v>
      </c>
      <c r="N451" s="135">
        <v>0</v>
      </c>
      <c r="O451" s="135">
        <v>0</v>
      </c>
      <c r="P451" s="135">
        <v>0</v>
      </c>
      <c r="Q451" s="136">
        <v>0</v>
      </c>
      <c r="R451" s="136">
        <v>0</v>
      </c>
      <c r="S451" s="135">
        <f t="shared" si="558"/>
        <v>0</v>
      </c>
      <c r="T451" s="135">
        <f t="shared" si="567"/>
        <v>0</v>
      </c>
      <c r="U451" s="136">
        <v>0</v>
      </c>
      <c r="V451" s="136">
        <v>0</v>
      </c>
      <c r="W451" s="136">
        <v>0</v>
      </c>
      <c r="X451" s="135">
        <f t="shared" si="569"/>
        <v>0</v>
      </c>
      <c r="Y451" s="135">
        <v>0</v>
      </c>
      <c r="Z451" s="135">
        <v>0</v>
      </c>
      <c r="AA451" s="135">
        <v>0</v>
      </c>
      <c r="AB451" s="135">
        <f t="shared" si="559"/>
        <v>0</v>
      </c>
      <c r="AC451" s="135">
        <v>0</v>
      </c>
      <c r="AD451" s="135">
        <v>0</v>
      </c>
      <c r="AE451" s="135">
        <v>0</v>
      </c>
      <c r="AF451" s="135">
        <f t="shared" si="560"/>
        <v>0</v>
      </c>
      <c r="AG451" s="135">
        <v>0</v>
      </c>
      <c r="AH451" s="135">
        <v>0</v>
      </c>
      <c r="AI451" s="135">
        <v>0</v>
      </c>
      <c r="AJ451" s="135">
        <f t="shared" si="561"/>
        <v>0</v>
      </c>
      <c r="AK451" s="135">
        <v>0</v>
      </c>
      <c r="AL451" s="135">
        <v>0</v>
      </c>
      <c r="AM451" s="135">
        <v>0</v>
      </c>
      <c r="AN451" s="135">
        <f t="shared" si="568"/>
        <v>0</v>
      </c>
      <c r="AO451" s="135">
        <v>0</v>
      </c>
      <c r="AP451" s="136">
        <v>0</v>
      </c>
      <c r="AQ451" s="136">
        <v>0</v>
      </c>
      <c r="AR451" s="135">
        <f t="shared" si="562"/>
        <v>0</v>
      </c>
      <c r="AS451" s="135">
        <v>0</v>
      </c>
      <c r="AT451" s="135"/>
      <c r="AU451" s="135"/>
      <c r="AV451" s="135"/>
      <c r="AW451" s="135"/>
      <c r="AX451" s="135"/>
      <c r="AY451" s="135"/>
      <c r="AZ451" s="135"/>
      <c r="BA451" s="135"/>
      <c r="BB451" s="135">
        <f t="shared" si="563"/>
        <v>0</v>
      </c>
      <c r="BC451" s="135"/>
      <c r="BD451" s="135"/>
      <c r="BE451" s="135">
        <f t="shared" si="564"/>
        <v>0</v>
      </c>
      <c r="BF451" s="135">
        <f t="shared" si="565"/>
        <v>0</v>
      </c>
      <c r="BG451" s="135">
        <f t="shared" si="566"/>
        <v>0</v>
      </c>
      <c r="BH451" s="131">
        <f t="shared" si="502"/>
        <v>0</v>
      </c>
    </row>
    <row r="452" spans="1:62" ht="26.25" thickBot="1" x14ac:dyDescent="0.25">
      <c r="A452" s="18" t="s">
        <v>875</v>
      </c>
      <c r="B452" s="78" t="s">
        <v>132</v>
      </c>
      <c r="C452" s="26">
        <v>190</v>
      </c>
      <c r="D452" s="78" t="s">
        <v>868</v>
      </c>
      <c r="E452" s="135">
        <v>100000000</v>
      </c>
      <c r="F452" s="135">
        <v>0</v>
      </c>
      <c r="G452" s="135">
        <v>0</v>
      </c>
      <c r="H452" s="135">
        <v>100000000</v>
      </c>
      <c r="I452" s="135">
        <v>6731210</v>
      </c>
      <c r="J452" s="135">
        <v>0</v>
      </c>
      <c r="K452" s="135">
        <v>0</v>
      </c>
      <c r="L452" s="135">
        <v>100000000</v>
      </c>
      <c r="M452" s="135">
        <v>6520301</v>
      </c>
      <c r="N452" s="135">
        <v>0</v>
      </c>
      <c r="O452" s="135">
        <v>0</v>
      </c>
      <c r="P452" s="135">
        <v>100000000</v>
      </c>
      <c r="Q452" s="136">
        <v>6793301</v>
      </c>
      <c r="R452" s="136">
        <v>0</v>
      </c>
      <c r="S452" s="135">
        <f t="shared" si="558"/>
        <v>0</v>
      </c>
      <c r="T452" s="135">
        <f t="shared" si="567"/>
        <v>100000000</v>
      </c>
      <c r="U452" s="136">
        <v>0</v>
      </c>
      <c r="V452" s="136">
        <v>0</v>
      </c>
      <c r="W452" s="136">
        <v>0</v>
      </c>
      <c r="X452" s="135">
        <f t="shared" si="569"/>
        <v>100000000</v>
      </c>
      <c r="Y452" s="135">
        <v>13833301</v>
      </c>
      <c r="Z452" s="135">
        <v>0</v>
      </c>
      <c r="AA452" s="135">
        <v>0</v>
      </c>
      <c r="AB452" s="135">
        <f t="shared" si="559"/>
        <v>100000000</v>
      </c>
      <c r="AC452" s="135">
        <v>13848301</v>
      </c>
      <c r="AD452" s="135">
        <v>0</v>
      </c>
      <c r="AE452" s="135">
        <v>0</v>
      </c>
      <c r="AF452" s="135">
        <f t="shared" si="560"/>
        <v>100000000</v>
      </c>
      <c r="AG452" s="135">
        <v>6775301</v>
      </c>
      <c r="AH452" s="135">
        <v>0</v>
      </c>
      <c r="AI452" s="135">
        <v>0</v>
      </c>
      <c r="AJ452" s="135">
        <f t="shared" si="561"/>
        <v>100000000</v>
      </c>
      <c r="AK452" s="135">
        <v>10293301</v>
      </c>
      <c r="AL452" s="135">
        <v>0</v>
      </c>
      <c r="AM452" s="135">
        <v>0</v>
      </c>
      <c r="AN452" s="135">
        <f t="shared" si="568"/>
        <v>100000000</v>
      </c>
      <c r="AO452" s="135">
        <v>6775301</v>
      </c>
      <c r="AP452" s="136">
        <v>0</v>
      </c>
      <c r="AQ452" s="136">
        <v>0</v>
      </c>
      <c r="AR452" s="135">
        <f t="shared" si="562"/>
        <v>100000000</v>
      </c>
      <c r="AS452" s="135">
        <v>8055000</v>
      </c>
      <c r="AT452" s="135"/>
      <c r="AU452" s="135"/>
      <c r="AV452" s="135"/>
      <c r="AW452" s="135"/>
      <c r="AX452" s="135"/>
      <c r="AY452" s="135"/>
      <c r="AZ452" s="135"/>
      <c r="BA452" s="135"/>
      <c r="BB452" s="135">
        <f t="shared" si="563"/>
        <v>0</v>
      </c>
      <c r="BC452" s="135"/>
      <c r="BD452" s="135"/>
      <c r="BE452" s="135">
        <f t="shared" si="564"/>
        <v>0</v>
      </c>
      <c r="BF452" s="135">
        <f t="shared" si="565"/>
        <v>100000000</v>
      </c>
      <c r="BG452" s="135">
        <v>93245618</v>
      </c>
      <c r="BH452" s="131">
        <f t="shared" si="502"/>
        <v>-6754382</v>
      </c>
    </row>
    <row r="453" spans="1:62" ht="13.5" customHeight="1" thickBot="1" x14ac:dyDescent="0.25">
      <c r="A453" s="18" t="s">
        <v>876</v>
      </c>
      <c r="B453" s="78" t="s">
        <v>877</v>
      </c>
      <c r="C453" s="26">
        <v>190</v>
      </c>
      <c r="D453" s="78" t="s">
        <v>868</v>
      </c>
      <c r="E453" s="135">
        <v>15000000</v>
      </c>
      <c r="F453" s="135">
        <v>0</v>
      </c>
      <c r="G453" s="135">
        <v>0</v>
      </c>
      <c r="H453" s="135">
        <v>15000000</v>
      </c>
      <c r="I453" s="135">
        <v>0</v>
      </c>
      <c r="J453" s="135">
        <v>0</v>
      </c>
      <c r="K453" s="135">
        <v>0</v>
      </c>
      <c r="L453" s="135">
        <v>15000000</v>
      </c>
      <c r="M453" s="135">
        <v>0</v>
      </c>
      <c r="N453" s="135">
        <v>0</v>
      </c>
      <c r="O453" s="135">
        <v>0</v>
      </c>
      <c r="P453" s="135">
        <v>15000000</v>
      </c>
      <c r="Q453" s="136">
        <v>40484</v>
      </c>
      <c r="R453" s="136">
        <v>0</v>
      </c>
      <c r="S453" s="135">
        <f t="shared" si="558"/>
        <v>0</v>
      </c>
      <c r="T453" s="135">
        <f t="shared" si="567"/>
        <v>15000000</v>
      </c>
      <c r="U453" s="136">
        <v>0</v>
      </c>
      <c r="V453" s="136">
        <v>0</v>
      </c>
      <c r="W453" s="136">
        <v>0</v>
      </c>
      <c r="X453" s="135">
        <f t="shared" si="569"/>
        <v>15000000</v>
      </c>
      <c r="Y453" s="135">
        <v>20000</v>
      </c>
      <c r="Z453" s="135">
        <v>0</v>
      </c>
      <c r="AA453" s="135">
        <v>0</v>
      </c>
      <c r="AB453" s="135">
        <f t="shared" si="559"/>
        <v>15000000</v>
      </c>
      <c r="AC453" s="135">
        <v>0</v>
      </c>
      <c r="AD453" s="135">
        <v>0</v>
      </c>
      <c r="AE453" s="135">
        <v>0</v>
      </c>
      <c r="AF453" s="135">
        <f t="shared" si="560"/>
        <v>15000000</v>
      </c>
      <c r="AG453" s="135">
        <v>10000</v>
      </c>
      <c r="AH453" s="135">
        <v>0</v>
      </c>
      <c r="AI453" s="135">
        <v>0</v>
      </c>
      <c r="AJ453" s="135">
        <f t="shared" si="561"/>
        <v>15000000</v>
      </c>
      <c r="AK453" s="135">
        <v>360080</v>
      </c>
      <c r="AL453" s="135">
        <v>0</v>
      </c>
      <c r="AM453" s="135">
        <v>0</v>
      </c>
      <c r="AN453" s="135">
        <f t="shared" si="568"/>
        <v>15000000</v>
      </c>
      <c r="AO453" s="135">
        <v>0</v>
      </c>
      <c r="AP453" s="136">
        <v>0</v>
      </c>
      <c r="AQ453" s="136">
        <v>0</v>
      </c>
      <c r="AR453" s="135">
        <f t="shared" si="562"/>
        <v>15000000</v>
      </c>
      <c r="AS453" s="135">
        <v>0</v>
      </c>
      <c r="AT453" s="135"/>
      <c r="AU453" s="135"/>
      <c r="AV453" s="135"/>
      <c r="AW453" s="135"/>
      <c r="AX453" s="135"/>
      <c r="AY453" s="135"/>
      <c r="AZ453" s="135"/>
      <c r="BA453" s="135"/>
      <c r="BB453" s="135">
        <f t="shared" si="563"/>
        <v>0</v>
      </c>
      <c r="BC453" s="135"/>
      <c r="BD453" s="135"/>
      <c r="BE453" s="135">
        <f t="shared" si="564"/>
        <v>0</v>
      </c>
      <c r="BF453" s="135">
        <f t="shared" si="565"/>
        <v>15000000</v>
      </c>
      <c r="BG453" s="135">
        <f t="shared" si="566"/>
        <v>430564</v>
      </c>
      <c r="BH453" s="131">
        <f t="shared" si="502"/>
        <v>-14569436</v>
      </c>
    </row>
    <row r="454" spans="1:62" ht="15" customHeight="1" thickBot="1" x14ac:dyDescent="0.25">
      <c r="A454" s="18" t="s">
        <v>878</v>
      </c>
      <c r="B454" s="78" t="s">
        <v>879</v>
      </c>
      <c r="C454" s="26">
        <v>190</v>
      </c>
      <c r="D454" s="78" t="s">
        <v>868</v>
      </c>
      <c r="E454" s="135">
        <v>2347130000</v>
      </c>
      <c r="F454" s="135">
        <v>0</v>
      </c>
      <c r="G454" s="135">
        <v>0</v>
      </c>
      <c r="H454" s="135">
        <v>2347130000</v>
      </c>
      <c r="I454" s="135">
        <v>210064866</v>
      </c>
      <c r="J454" s="135">
        <v>0</v>
      </c>
      <c r="K454" s="135">
        <v>0</v>
      </c>
      <c r="L454" s="135">
        <v>2347130000</v>
      </c>
      <c r="M454" s="135">
        <v>182117971</v>
      </c>
      <c r="N454" s="135">
        <v>0</v>
      </c>
      <c r="O454" s="135">
        <v>0</v>
      </c>
      <c r="P454" s="135">
        <v>2347130000</v>
      </c>
      <c r="Q454" s="136">
        <v>301907890</v>
      </c>
      <c r="R454" s="136">
        <v>0</v>
      </c>
      <c r="S454" s="135">
        <f t="shared" si="558"/>
        <v>0</v>
      </c>
      <c r="T454" s="135">
        <f t="shared" si="567"/>
        <v>2347130000</v>
      </c>
      <c r="U454" s="136">
        <v>0</v>
      </c>
      <c r="V454" s="136">
        <v>0</v>
      </c>
      <c r="W454" s="136">
        <v>0</v>
      </c>
      <c r="X454" s="135">
        <f t="shared" si="569"/>
        <v>2347130000</v>
      </c>
      <c r="Y454" s="135">
        <v>328128744</v>
      </c>
      <c r="Z454" s="135">
        <v>0</v>
      </c>
      <c r="AA454" s="135">
        <v>0</v>
      </c>
      <c r="AB454" s="135">
        <f t="shared" si="559"/>
        <v>2347130000</v>
      </c>
      <c r="AC454" s="135">
        <v>266171413</v>
      </c>
      <c r="AD454" s="135">
        <v>0</v>
      </c>
      <c r="AE454" s="135">
        <v>0</v>
      </c>
      <c r="AF454" s="135">
        <f t="shared" si="560"/>
        <v>2347130000</v>
      </c>
      <c r="AG454" s="135">
        <v>181801143</v>
      </c>
      <c r="AH454" s="135">
        <v>0</v>
      </c>
      <c r="AI454" s="135">
        <v>0</v>
      </c>
      <c r="AJ454" s="135">
        <f t="shared" si="561"/>
        <v>2347130000</v>
      </c>
      <c r="AK454" s="135">
        <v>214911554</v>
      </c>
      <c r="AL454" s="135">
        <v>0</v>
      </c>
      <c r="AM454" s="135">
        <v>0</v>
      </c>
      <c r="AN454" s="135">
        <f t="shared" si="568"/>
        <v>2347130000</v>
      </c>
      <c r="AO454" s="135">
        <v>260882210</v>
      </c>
      <c r="AP454" s="136">
        <v>0</v>
      </c>
      <c r="AQ454" s="136">
        <v>0</v>
      </c>
      <c r="AR454" s="135">
        <f t="shared" si="562"/>
        <v>2347130000</v>
      </c>
      <c r="AS454" s="135">
        <v>186285173</v>
      </c>
      <c r="AT454" s="135"/>
      <c r="AU454" s="135"/>
      <c r="AV454" s="135"/>
      <c r="AW454" s="135"/>
      <c r="AX454" s="135"/>
      <c r="AY454" s="135"/>
      <c r="AZ454" s="135"/>
      <c r="BA454" s="135"/>
      <c r="BB454" s="135">
        <f t="shared" si="563"/>
        <v>0</v>
      </c>
      <c r="BC454" s="135"/>
      <c r="BD454" s="135"/>
      <c r="BE454" s="135">
        <f t="shared" si="564"/>
        <v>0</v>
      </c>
      <c r="BF454" s="135">
        <f t="shared" si="565"/>
        <v>2347130000</v>
      </c>
      <c r="BG454" s="135">
        <v>2621405306</v>
      </c>
      <c r="BH454" s="131">
        <f t="shared" si="502"/>
        <v>274275306</v>
      </c>
    </row>
    <row r="455" spans="1:62" ht="15.75" customHeight="1" thickBot="1" x14ac:dyDescent="0.25">
      <c r="A455" s="18" t="s">
        <v>880</v>
      </c>
      <c r="B455" s="78" t="s">
        <v>881</v>
      </c>
      <c r="C455" s="26">
        <v>190</v>
      </c>
      <c r="D455" s="78" t="s">
        <v>868</v>
      </c>
      <c r="E455" s="135">
        <v>78000000</v>
      </c>
      <c r="F455" s="135">
        <v>0</v>
      </c>
      <c r="G455" s="135">
        <v>0</v>
      </c>
      <c r="H455" s="135">
        <v>78000000</v>
      </c>
      <c r="I455" s="135">
        <v>1228580</v>
      </c>
      <c r="J455" s="135">
        <v>0</v>
      </c>
      <c r="K455" s="135">
        <v>0</v>
      </c>
      <c r="L455" s="135">
        <v>78000000</v>
      </c>
      <c r="M455" s="135">
        <v>4839874</v>
      </c>
      <c r="N455" s="135">
        <v>0</v>
      </c>
      <c r="O455" s="135">
        <v>0</v>
      </c>
      <c r="P455" s="135">
        <v>78000000</v>
      </c>
      <c r="Q455" s="136">
        <v>7222420</v>
      </c>
      <c r="R455" s="136">
        <v>0</v>
      </c>
      <c r="S455" s="135">
        <f t="shared" si="558"/>
        <v>0</v>
      </c>
      <c r="T455" s="135">
        <f t="shared" si="567"/>
        <v>78000000</v>
      </c>
      <c r="U455" s="136">
        <v>0</v>
      </c>
      <c r="V455" s="136">
        <v>0</v>
      </c>
      <c r="W455" s="136">
        <v>0</v>
      </c>
      <c r="X455" s="135">
        <f t="shared" si="569"/>
        <v>78000000</v>
      </c>
      <c r="Y455" s="135">
        <v>33460556</v>
      </c>
      <c r="Z455" s="135">
        <v>0</v>
      </c>
      <c r="AA455" s="135">
        <v>0</v>
      </c>
      <c r="AB455" s="135">
        <f t="shared" si="559"/>
        <v>78000000</v>
      </c>
      <c r="AC455" s="135">
        <v>19595889</v>
      </c>
      <c r="AD455" s="135">
        <v>0</v>
      </c>
      <c r="AE455" s="135">
        <v>0</v>
      </c>
      <c r="AF455" s="135">
        <f t="shared" si="560"/>
        <v>78000000</v>
      </c>
      <c r="AG455" s="135">
        <v>20366450</v>
      </c>
      <c r="AH455" s="135">
        <v>0</v>
      </c>
      <c r="AI455" s="135">
        <v>0</v>
      </c>
      <c r="AJ455" s="135">
        <f t="shared" si="561"/>
        <v>78000000</v>
      </c>
      <c r="AK455" s="135">
        <v>19911363</v>
      </c>
      <c r="AL455" s="135">
        <v>0</v>
      </c>
      <c r="AM455" s="135">
        <v>0</v>
      </c>
      <c r="AN455" s="135">
        <f t="shared" si="568"/>
        <v>78000000</v>
      </c>
      <c r="AO455" s="135">
        <v>10389412</v>
      </c>
      <c r="AP455" s="136">
        <v>0</v>
      </c>
      <c r="AQ455" s="136">
        <v>0</v>
      </c>
      <c r="AR455" s="135">
        <f t="shared" si="562"/>
        <v>78000000</v>
      </c>
      <c r="AS455" s="135">
        <v>24413148</v>
      </c>
      <c r="AT455" s="135"/>
      <c r="AU455" s="135"/>
      <c r="AV455" s="135"/>
      <c r="AW455" s="135"/>
      <c r="AX455" s="135"/>
      <c r="AY455" s="135"/>
      <c r="AZ455" s="135"/>
      <c r="BA455" s="135"/>
      <c r="BB455" s="135">
        <f t="shared" si="563"/>
        <v>0</v>
      </c>
      <c r="BC455" s="135"/>
      <c r="BD455" s="135"/>
      <c r="BE455" s="135">
        <f t="shared" si="564"/>
        <v>0</v>
      </c>
      <c r="BF455" s="135">
        <f t="shared" si="565"/>
        <v>78000000</v>
      </c>
      <c r="BG455" s="135">
        <v>156882431</v>
      </c>
      <c r="BH455" s="131">
        <f t="shared" si="502"/>
        <v>78882431</v>
      </c>
    </row>
    <row r="456" spans="1:62" s="3" customFormat="1" ht="15.75" thickBot="1" x14ac:dyDescent="0.3">
      <c r="A456" s="8" t="s">
        <v>882</v>
      </c>
      <c r="B456" s="77" t="s">
        <v>883</v>
      </c>
      <c r="C456" s="7"/>
      <c r="D456" s="77"/>
      <c r="E456" s="129">
        <f t="shared" ref="E456:U456" si="570">E457+E463</f>
        <v>620000000</v>
      </c>
      <c r="F456" s="129">
        <f t="shared" si="570"/>
        <v>0</v>
      </c>
      <c r="G456" s="129">
        <f t="shared" si="570"/>
        <v>0</v>
      </c>
      <c r="H456" s="129">
        <f t="shared" si="570"/>
        <v>620000000</v>
      </c>
      <c r="I456" s="129">
        <f t="shared" si="570"/>
        <v>0</v>
      </c>
      <c r="J456" s="129">
        <f t="shared" si="570"/>
        <v>0</v>
      </c>
      <c r="K456" s="129">
        <f t="shared" si="570"/>
        <v>0</v>
      </c>
      <c r="L456" s="129">
        <f t="shared" si="570"/>
        <v>620000000</v>
      </c>
      <c r="M456" s="129">
        <f t="shared" si="570"/>
        <v>188895</v>
      </c>
      <c r="N456" s="129">
        <f t="shared" si="570"/>
        <v>0</v>
      </c>
      <c r="O456" s="129">
        <f t="shared" si="570"/>
        <v>0</v>
      </c>
      <c r="P456" s="129">
        <f t="shared" si="570"/>
        <v>620000000</v>
      </c>
      <c r="Q456" s="129">
        <f t="shared" si="570"/>
        <v>226612998.52999997</v>
      </c>
      <c r="R456" s="129">
        <f t="shared" si="570"/>
        <v>0</v>
      </c>
      <c r="S456" s="129">
        <f t="shared" si="570"/>
        <v>0</v>
      </c>
      <c r="T456" s="129">
        <f t="shared" si="570"/>
        <v>620000000</v>
      </c>
      <c r="U456" s="129">
        <f t="shared" si="570"/>
        <v>0</v>
      </c>
      <c r="V456" s="129">
        <f t="shared" ref="V456:AW456" si="571">V457+V463</f>
        <v>1227909964</v>
      </c>
      <c r="W456" s="129">
        <f t="shared" si="571"/>
        <v>0</v>
      </c>
      <c r="X456" s="129">
        <f t="shared" si="571"/>
        <v>1847909964</v>
      </c>
      <c r="Y456" s="129">
        <f t="shared" si="571"/>
        <v>581755473.99000001</v>
      </c>
      <c r="Z456" s="129">
        <f t="shared" si="571"/>
        <v>0</v>
      </c>
      <c r="AA456" s="129">
        <f t="shared" si="571"/>
        <v>0</v>
      </c>
      <c r="AB456" s="129">
        <f t="shared" si="571"/>
        <v>1847909964</v>
      </c>
      <c r="AC456" s="129">
        <f t="shared" si="571"/>
        <v>7732834.1399999997</v>
      </c>
      <c r="AD456" s="129">
        <f t="shared" si="571"/>
        <v>0</v>
      </c>
      <c r="AE456" s="129">
        <f t="shared" si="571"/>
        <v>0</v>
      </c>
      <c r="AF456" s="129">
        <f t="shared" si="571"/>
        <v>1847909964</v>
      </c>
      <c r="AG456" s="129">
        <f t="shared" si="571"/>
        <v>132646792.23</v>
      </c>
      <c r="AH456" s="129">
        <f t="shared" si="571"/>
        <v>0</v>
      </c>
      <c r="AI456" s="129">
        <f t="shared" si="571"/>
        <v>0</v>
      </c>
      <c r="AJ456" s="129">
        <f t="shared" si="571"/>
        <v>1847909964</v>
      </c>
      <c r="AK456" s="129">
        <f t="shared" ref="AK456:AT456" si="572">AK457+AK463</f>
        <v>8309386.29</v>
      </c>
      <c r="AL456" s="129">
        <f t="shared" si="572"/>
        <v>0</v>
      </c>
      <c r="AM456" s="129">
        <f t="shared" si="572"/>
        <v>0</v>
      </c>
      <c r="AN456" s="129">
        <f t="shared" si="572"/>
        <v>1847909964</v>
      </c>
      <c r="AO456" s="129">
        <f t="shared" si="572"/>
        <v>95872228.140000001</v>
      </c>
      <c r="AP456" s="129">
        <f t="shared" si="572"/>
        <v>0</v>
      </c>
      <c r="AQ456" s="129">
        <f t="shared" si="572"/>
        <v>0</v>
      </c>
      <c r="AR456" s="129">
        <f t="shared" si="572"/>
        <v>1847909964</v>
      </c>
      <c r="AS456" s="129">
        <f t="shared" si="572"/>
        <v>12021178.08</v>
      </c>
      <c r="AT456" s="129">
        <f t="shared" si="572"/>
        <v>0</v>
      </c>
      <c r="AU456" s="129">
        <f t="shared" si="571"/>
        <v>0</v>
      </c>
      <c r="AV456" s="129">
        <f t="shared" si="571"/>
        <v>0</v>
      </c>
      <c r="AW456" s="129">
        <f t="shared" si="571"/>
        <v>0</v>
      </c>
      <c r="AX456" s="129"/>
      <c r="AY456" s="129"/>
      <c r="AZ456" s="129"/>
      <c r="BA456" s="129"/>
      <c r="BB456" s="129">
        <f>BB457+BB463</f>
        <v>1227909964</v>
      </c>
      <c r="BC456" s="129"/>
      <c r="BD456" s="129"/>
      <c r="BE456" s="129">
        <f>BE457+BE463</f>
        <v>0</v>
      </c>
      <c r="BF456" s="129">
        <f t="shared" ref="BF456:BF457" si="573">+E456+BB456-BE456</f>
        <v>1847909964</v>
      </c>
      <c r="BG456" s="129">
        <f>BG457+BG463</f>
        <v>2304565583.6099997</v>
      </c>
      <c r="BH456" s="98">
        <f t="shared" si="502"/>
        <v>456655619.60999966</v>
      </c>
      <c r="BI456" s="5"/>
      <c r="BJ456" s="5"/>
    </row>
    <row r="457" spans="1:62" s="3" customFormat="1" ht="15.75" thickBot="1" x14ac:dyDescent="0.3">
      <c r="A457" s="8" t="s">
        <v>884</v>
      </c>
      <c r="B457" s="77" t="s">
        <v>280</v>
      </c>
      <c r="C457" s="7"/>
      <c r="D457" s="77"/>
      <c r="E457" s="129">
        <f>SUM(E458:E462)</f>
        <v>0</v>
      </c>
      <c r="F457" s="129">
        <f t="shared" ref="F457:U457" si="574">F458+F459+F460+F461+F462</f>
        <v>0</v>
      </c>
      <c r="G457" s="129">
        <f t="shared" si="574"/>
        <v>0</v>
      </c>
      <c r="H457" s="129">
        <f t="shared" si="574"/>
        <v>0</v>
      </c>
      <c r="I457" s="129">
        <f t="shared" si="574"/>
        <v>0</v>
      </c>
      <c r="J457" s="129">
        <f t="shared" si="574"/>
        <v>0</v>
      </c>
      <c r="K457" s="129">
        <f t="shared" si="574"/>
        <v>0</v>
      </c>
      <c r="L457" s="129">
        <f t="shared" si="574"/>
        <v>0</v>
      </c>
      <c r="M457" s="129">
        <f t="shared" si="574"/>
        <v>0</v>
      </c>
      <c r="N457" s="129">
        <f t="shared" si="574"/>
        <v>0</v>
      </c>
      <c r="O457" s="129">
        <f t="shared" si="574"/>
        <v>0</v>
      </c>
      <c r="P457" s="129">
        <f t="shared" si="574"/>
        <v>0</v>
      </c>
      <c r="Q457" s="129">
        <f t="shared" si="574"/>
        <v>0</v>
      </c>
      <c r="R457" s="129">
        <f t="shared" si="574"/>
        <v>0</v>
      </c>
      <c r="S457" s="129">
        <f t="shared" si="574"/>
        <v>0</v>
      </c>
      <c r="T457" s="129">
        <f t="shared" si="574"/>
        <v>0</v>
      </c>
      <c r="U457" s="129">
        <f t="shared" si="574"/>
        <v>0</v>
      </c>
      <c r="V457" s="129">
        <f t="shared" ref="V457:AW457" si="575">V458+V459+V460+V461+V462</f>
        <v>1227909964</v>
      </c>
      <c r="W457" s="129">
        <f t="shared" si="575"/>
        <v>0</v>
      </c>
      <c r="X457" s="129">
        <f t="shared" si="575"/>
        <v>1227909964</v>
      </c>
      <c r="Y457" s="129">
        <f t="shared" si="575"/>
        <v>0</v>
      </c>
      <c r="Z457" s="129">
        <f t="shared" si="575"/>
        <v>0</v>
      </c>
      <c r="AA457" s="129">
        <f t="shared" si="575"/>
        <v>0</v>
      </c>
      <c r="AB457" s="129">
        <f t="shared" si="575"/>
        <v>1227909964</v>
      </c>
      <c r="AC457" s="129">
        <f t="shared" si="575"/>
        <v>0</v>
      </c>
      <c r="AD457" s="129">
        <f t="shared" si="575"/>
        <v>0</v>
      </c>
      <c r="AE457" s="129">
        <f t="shared" si="575"/>
        <v>0</v>
      </c>
      <c r="AF457" s="129">
        <f t="shared" si="575"/>
        <v>1227909964</v>
      </c>
      <c r="AG457" s="129">
        <f t="shared" si="575"/>
        <v>0</v>
      </c>
      <c r="AH457" s="129">
        <f t="shared" si="575"/>
        <v>0</v>
      </c>
      <c r="AI457" s="129">
        <f t="shared" si="575"/>
        <v>0</v>
      </c>
      <c r="AJ457" s="129">
        <f t="shared" si="575"/>
        <v>1227909964</v>
      </c>
      <c r="AK457" s="129">
        <f t="shared" ref="AK457:AT457" si="576">AK458+AK459+AK460+AK461+AK462</f>
        <v>0</v>
      </c>
      <c r="AL457" s="129">
        <f t="shared" si="576"/>
        <v>0</v>
      </c>
      <c r="AM457" s="129">
        <f t="shared" si="576"/>
        <v>0</v>
      </c>
      <c r="AN457" s="129">
        <f t="shared" si="576"/>
        <v>1227909964</v>
      </c>
      <c r="AO457" s="129">
        <f t="shared" si="576"/>
        <v>0</v>
      </c>
      <c r="AP457" s="129">
        <f t="shared" si="576"/>
        <v>0</v>
      </c>
      <c r="AQ457" s="129">
        <f t="shared" si="576"/>
        <v>0</v>
      </c>
      <c r="AR457" s="129">
        <f t="shared" si="576"/>
        <v>1227909964</v>
      </c>
      <c r="AS457" s="129">
        <f t="shared" si="576"/>
        <v>0</v>
      </c>
      <c r="AT457" s="129">
        <f t="shared" si="576"/>
        <v>0</v>
      </c>
      <c r="AU457" s="129">
        <f t="shared" si="575"/>
        <v>0</v>
      </c>
      <c r="AV457" s="129">
        <f t="shared" si="575"/>
        <v>0</v>
      </c>
      <c r="AW457" s="129">
        <f t="shared" si="575"/>
        <v>0</v>
      </c>
      <c r="AX457" s="129"/>
      <c r="AY457" s="129"/>
      <c r="AZ457" s="129"/>
      <c r="BA457" s="129"/>
      <c r="BB457" s="129">
        <f t="shared" ref="BB457:BG457" si="577">SUM(BB458:BB462)</f>
        <v>1227909964</v>
      </c>
      <c r="BC457" s="129">
        <f t="shared" si="577"/>
        <v>0</v>
      </c>
      <c r="BD457" s="129">
        <f t="shared" si="577"/>
        <v>0</v>
      </c>
      <c r="BE457" s="129">
        <f t="shared" si="577"/>
        <v>0</v>
      </c>
      <c r="BF457" s="129">
        <f t="shared" si="573"/>
        <v>1227909964</v>
      </c>
      <c r="BG457" s="129">
        <f t="shared" si="577"/>
        <v>1227909964</v>
      </c>
      <c r="BH457" s="131">
        <f t="shared" si="502"/>
        <v>0</v>
      </c>
      <c r="BI457" s="5"/>
      <c r="BJ457" s="5"/>
    </row>
    <row r="458" spans="1:62" ht="26.25" thickBot="1" x14ac:dyDescent="0.25">
      <c r="A458" s="18" t="s">
        <v>885</v>
      </c>
      <c r="B458" s="78" t="s">
        <v>886</v>
      </c>
      <c r="C458" s="26">
        <v>190</v>
      </c>
      <c r="D458" s="78" t="s">
        <v>868</v>
      </c>
      <c r="E458" s="135">
        <v>0</v>
      </c>
      <c r="F458" s="135">
        <v>0</v>
      </c>
      <c r="G458" s="135">
        <v>0</v>
      </c>
      <c r="H458" s="135">
        <v>0</v>
      </c>
      <c r="I458" s="135">
        <v>0</v>
      </c>
      <c r="J458" s="135">
        <v>0</v>
      </c>
      <c r="K458" s="135">
        <v>0</v>
      </c>
      <c r="L458" s="135">
        <v>0</v>
      </c>
      <c r="M458" s="135">
        <v>0</v>
      </c>
      <c r="N458" s="135">
        <v>0</v>
      </c>
      <c r="O458" s="135">
        <v>0</v>
      </c>
      <c r="P458" s="135">
        <v>0</v>
      </c>
      <c r="Q458" s="136">
        <v>0</v>
      </c>
      <c r="R458" s="136">
        <v>0</v>
      </c>
      <c r="S458" s="135">
        <f t="shared" si="558"/>
        <v>0</v>
      </c>
      <c r="T458" s="135">
        <f>E458+R458-S458</f>
        <v>0</v>
      </c>
      <c r="U458" s="136">
        <v>0</v>
      </c>
      <c r="V458" s="136">
        <v>0</v>
      </c>
      <c r="W458" s="136">
        <v>0</v>
      </c>
      <c r="X458" s="135">
        <f>T458+V458-W458</f>
        <v>0</v>
      </c>
      <c r="Y458" s="135">
        <v>0</v>
      </c>
      <c r="Z458" s="135">
        <v>0</v>
      </c>
      <c r="AA458" s="135">
        <v>0</v>
      </c>
      <c r="AB458" s="135">
        <f>X458+Z458-AA458</f>
        <v>0</v>
      </c>
      <c r="AC458" s="135">
        <v>0</v>
      </c>
      <c r="AD458" s="135">
        <v>0</v>
      </c>
      <c r="AE458" s="135">
        <v>0</v>
      </c>
      <c r="AF458" s="135">
        <f>AB458+AD458-AE458</f>
        <v>0</v>
      </c>
      <c r="AG458" s="135">
        <v>0</v>
      </c>
      <c r="AH458" s="135">
        <v>0</v>
      </c>
      <c r="AI458" s="135">
        <v>0</v>
      </c>
      <c r="AJ458" s="135">
        <f>AF458+AH458-AI458</f>
        <v>0</v>
      </c>
      <c r="AK458" s="135">
        <v>0</v>
      </c>
      <c r="AL458" s="135">
        <v>0</v>
      </c>
      <c r="AM458" s="135">
        <v>0</v>
      </c>
      <c r="AN458" s="135">
        <f>AJ458+AL458-AM458</f>
        <v>0</v>
      </c>
      <c r="AO458" s="135">
        <v>0</v>
      </c>
      <c r="AP458" s="136">
        <v>0</v>
      </c>
      <c r="AQ458" s="136">
        <v>0</v>
      </c>
      <c r="AR458" s="135">
        <f>AN458+AP458-AQ458</f>
        <v>0</v>
      </c>
      <c r="AS458" s="135">
        <v>0</v>
      </c>
      <c r="AT458" s="135"/>
      <c r="AU458" s="135"/>
      <c r="AV458" s="135"/>
      <c r="AW458" s="135"/>
      <c r="AX458" s="135"/>
      <c r="AY458" s="135"/>
      <c r="AZ458" s="135"/>
      <c r="BA458" s="135"/>
      <c r="BB458" s="135">
        <f t="shared" ref="BB458:BB466" si="578">F458+J458+N458+R458+V458+Z458+AD458+AH458+AL458+AP458</f>
        <v>0</v>
      </c>
      <c r="BC458" s="135"/>
      <c r="BD458" s="135"/>
      <c r="BE458" s="135">
        <f t="shared" ref="BE458:BE466" si="579">G458+K458+O458+S458+W458+AA458+AE458+AI458+AM458+AQ458</f>
        <v>0</v>
      </c>
      <c r="BF458" s="135">
        <f>E458+BB458-BE458</f>
        <v>0</v>
      </c>
      <c r="BG458" s="135">
        <f t="shared" ref="BG458:BG465" si="580">I458+M458+Q458+U458+Y458+AC458+AG458+AK458+AO458+AS458</f>
        <v>0</v>
      </c>
      <c r="BH458" s="131">
        <f t="shared" si="502"/>
        <v>0</v>
      </c>
    </row>
    <row r="459" spans="1:62" ht="26.25" thickBot="1" x14ac:dyDescent="0.25">
      <c r="A459" s="18" t="s">
        <v>887</v>
      </c>
      <c r="B459" s="78" t="s">
        <v>888</v>
      </c>
      <c r="C459" s="26">
        <v>190</v>
      </c>
      <c r="D459" s="78" t="s">
        <v>868</v>
      </c>
      <c r="E459" s="135">
        <v>0</v>
      </c>
      <c r="F459" s="135">
        <v>0</v>
      </c>
      <c r="G459" s="135">
        <v>0</v>
      </c>
      <c r="H459" s="135">
        <v>0</v>
      </c>
      <c r="I459" s="135">
        <v>0</v>
      </c>
      <c r="J459" s="135">
        <v>0</v>
      </c>
      <c r="K459" s="135">
        <v>0</v>
      </c>
      <c r="L459" s="135">
        <v>0</v>
      </c>
      <c r="M459" s="135">
        <v>0</v>
      </c>
      <c r="N459" s="135">
        <v>0</v>
      </c>
      <c r="O459" s="135">
        <v>0</v>
      </c>
      <c r="P459" s="135">
        <v>0</v>
      </c>
      <c r="Q459" s="136">
        <v>0</v>
      </c>
      <c r="R459" s="136"/>
      <c r="S459" s="135">
        <f t="shared" si="558"/>
        <v>0</v>
      </c>
      <c r="T459" s="135">
        <f>E459+R459-S459</f>
        <v>0</v>
      </c>
      <c r="U459" s="136">
        <v>0</v>
      </c>
      <c r="V459" s="136">
        <v>1227909964</v>
      </c>
      <c r="W459" s="136">
        <v>0</v>
      </c>
      <c r="X459" s="135">
        <f>T459+V459-W459</f>
        <v>1227909964</v>
      </c>
      <c r="Y459" s="135">
        <v>0</v>
      </c>
      <c r="Z459" s="135">
        <v>0</v>
      </c>
      <c r="AA459" s="135">
        <v>0</v>
      </c>
      <c r="AB459" s="135">
        <f>X459+Z459-AA459</f>
        <v>1227909964</v>
      </c>
      <c r="AC459" s="135">
        <v>0</v>
      </c>
      <c r="AD459" s="135">
        <v>0</v>
      </c>
      <c r="AE459" s="135">
        <v>0</v>
      </c>
      <c r="AF459" s="135">
        <f>AB459+AD459-AE459</f>
        <v>1227909964</v>
      </c>
      <c r="AG459" s="135">
        <v>0</v>
      </c>
      <c r="AH459" s="135">
        <v>0</v>
      </c>
      <c r="AI459" s="135">
        <v>0</v>
      </c>
      <c r="AJ459" s="135">
        <f>AF459+AH459-AI459</f>
        <v>1227909964</v>
      </c>
      <c r="AK459" s="135">
        <v>0</v>
      </c>
      <c r="AL459" s="135">
        <v>0</v>
      </c>
      <c r="AM459" s="135">
        <v>0</v>
      </c>
      <c r="AN459" s="135">
        <f>AJ459+AL459-AM459</f>
        <v>1227909964</v>
      </c>
      <c r="AO459" s="135">
        <v>0</v>
      </c>
      <c r="AP459" s="136">
        <v>0</v>
      </c>
      <c r="AQ459" s="136">
        <v>0</v>
      </c>
      <c r="AR459" s="135">
        <f>AN459+AP459-AQ459</f>
        <v>1227909964</v>
      </c>
      <c r="AS459" s="135">
        <v>0</v>
      </c>
      <c r="AT459" s="135"/>
      <c r="AU459" s="135"/>
      <c r="AV459" s="135"/>
      <c r="AW459" s="135"/>
      <c r="AX459" s="135"/>
      <c r="AY459" s="135"/>
      <c r="AZ459" s="135"/>
      <c r="BA459" s="135"/>
      <c r="BB459" s="135">
        <f t="shared" si="578"/>
        <v>1227909964</v>
      </c>
      <c r="BC459" s="135"/>
      <c r="BD459" s="135"/>
      <c r="BE459" s="135">
        <f t="shared" si="579"/>
        <v>0</v>
      </c>
      <c r="BF459" s="135">
        <f>E459+BB459-BE459</f>
        <v>1227909964</v>
      </c>
      <c r="BG459" s="135">
        <v>1227909964</v>
      </c>
      <c r="BH459" s="131">
        <f t="shared" si="502"/>
        <v>0</v>
      </c>
    </row>
    <row r="460" spans="1:62" ht="26.25" thickBot="1" x14ac:dyDescent="0.25">
      <c r="A460" s="18" t="s">
        <v>889</v>
      </c>
      <c r="B460" s="78" t="s">
        <v>890</v>
      </c>
      <c r="C460" s="26">
        <v>190</v>
      </c>
      <c r="D460" s="78" t="s">
        <v>868</v>
      </c>
      <c r="E460" s="135">
        <v>0</v>
      </c>
      <c r="F460" s="135">
        <v>0</v>
      </c>
      <c r="G460" s="135">
        <v>0</v>
      </c>
      <c r="H460" s="135">
        <v>0</v>
      </c>
      <c r="I460" s="135">
        <v>0</v>
      </c>
      <c r="J460" s="135">
        <v>0</v>
      </c>
      <c r="K460" s="135">
        <v>0</v>
      </c>
      <c r="L460" s="135">
        <v>0</v>
      </c>
      <c r="M460" s="135">
        <v>0</v>
      </c>
      <c r="N460" s="135">
        <v>0</v>
      </c>
      <c r="O460" s="135">
        <v>0</v>
      </c>
      <c r="P460" s="135">
        <v>0</v>
      </c>
      <c r="Q460" s="136">
        <v>0</v>
      </c>
      <c r="R460" s="136">
        <v>0</v>
      </c>
      <c r="S460" s="135">
        <f t="shared" si="558"/>
        <v>0</v>
      </c>
      <c r="T460" s="135">
        <f>E460+R460-S460</f>
        <v>0</v>
      </c>
      <c r="U460" s="136">
        <v>0</v>
      </c>
      <c r="V460" s="136">
        <v>0</v>
      </c>
      <c r="W460" s="136">
        <v>0</v>
      </c>
      <c r="X460" s="135">
        <f>T460+V460-W460</f>
        <v>0</v>
      </c>
      <c r="Y460" s="135">
        <v>0</v>
      </c>
      <c r="Z460" s="135">
        <v>0</v>
      </c>
      <c r="AA460" s="135">
        <v>0</v>
      </c>
      <c r="AB460" s="135">
        <f>X460+Z460-AA460</f>
        <v>0</v>
      </c>
      <c r="AC460" s="135">
        <v>0</v>
      </c>
      <c r="AD460" s="135">
        <v>0</v>
      </c>
      <c r="AE460" s="135">
        <v>0</v>
      </c>
      <c r="AF460" s="135">
        <f>AB460+AD460-AE460</f>
        <v>0</v>
      </c>
      <c r="AG460" s="135">
        <v>0</v>
      </c>
      <c r="AH460" s="135">
        <v>0</v>
      </c>
      <c r="AI460" s="135">
        <v>0</v>
      </c>
      <c r="AJ460" s="135">
        <f>AF460+AH460-AI460</f>
        <v>0</v>
      </c>
      <c r="AK460" s="135">
        <v>0</v>
      </c>
      <c r="AL460" s="135">
        <v>0</v>
      </c>
      <c r="AM460" s="135">
        <v>0</v>
      </c>
      <c r="AN460" s="135">
        <f>AJ460+AL460-AM460</f>
        <v>0</v>
      </c>
      <c r="AO460" s="135">
        <v>0</v>
      </c>
      <c r="AP460" s="136">
        <v>0</v>
      </c>
      <c r="AQ460" s="136">
        <v>0</v>
      </c>
      <c r="AR460" s="135">
        <f>AN460+AP460-AQ460</f>
        <v>0</v>
      </c>
      <c r="AS460" s="135">
        <v>0</v>
      </c>
      <c r="AT460" s="135"/>
      <c r="AU460" s="135"/>
      <c r="AV460" s="135"/>
      <c r="AW460" s="135"/>
      <c r="AX460" s="135"/>
      <c r="AY460" s="135"/>
      <c r="AZ460" s="135"/>
      <c r="BA460" s="135"/>
      <c r="BB460" s="135">
        <f t="shared" si="578"/>
        <v>0</v>
      </c>
      <c r="BC460" s="135"/>
      <c r="BD460" s="135"/>
      <c r="BE460" s="135">
        <f t="shared" si="579"/>
        <v>0</v>
      </c>
      <c r="BF460" s="135">
        <f>E460+BB460-BE460</f>
        <v>0</v>
      </c>
      <c r="BG460" s="135">
        <f t="shared" si="580"/>
        <v>0</v>
      </c>
      <c r="BH460" s="131">
        <f t="shared" si="502"/>
        <v>0</v>
      </c>
    </row>
    <row r="461" spans="1:62" ht="26.25" thickBot="1" x14ac:dyDescent="0.25">
      <c r="A461" s="18" t="s">
        <v>891</v>
      </c>
      <c r="B461" s="78" t="s">
        <v>377</v>
      </c>
      <c r="C461" s="26">
        <v>190</v>
      </c>
      <c r="D461" s="78" t="s">
        <v>868</v>
      </c>
      <c r="E461" s="135">
        <v>0</v>
      </c>
      <c r="F461" s="135">
        <v>0</v>
      </c>
      <c r="G461" s="135">
        <v>0</v>
      </c>
      <c r="H461" s="135">
        <v>0</v>
      </c>
      <c r="I461" s="135">
        <v>0</v>
      </c>
      <c r="J461" s="135">
        <v>0</v>
      </c>
      <c r="K461" s="135">
        <v>0</v>
      </c>
      <c r="L461" s="135">
        <v>0</v>
      </c>
      <c r="M461" s="135">
        <v>0</v>
      </c>
      <c r="N461" s="135">
        <v>0</v>
      </c>
      <c r="O461" s="135">
        <v>0</v>
      </c>
      <c r="P461" s="135">
        <v>0</v>
      </c>
      <c r="Q461" s="136">
        <v>0</v>
      </c>
      <c r="R461" s="136">
        <v>0</v>
      </c>
      <c r="S461" s="135">
        <f t="shared" si="558"/>
        <v>0</v>
      </c>
      <c r="T461" s="135">
        <f>E461+R461-S461</f>
        <v>0</v>
      </c>
      <c r="U461" s="136">
        <v>0</v>
      </c>
      <c r="V461" s="136">
        <v>0</v>
      </c>
      <c r="W461" s="136">
        <v>0</v>
      </c>
      <c r="X461" s="135">
        <f>T461+V461-W461</f>
        <v>0</v>
      </c>
      <c r="Y461" s="135">
        <v>0</v>
      </c>
      <c r="Z461" s="135">
        <v>0</v>
      </c>
      <c r="AA461" s="135">
        <v>0</v>
      </c>
      <c r="AB461" s="135">
        <f>X461+Z461-AA461</f>
        <v>0</v>
      </c>
      <c r="AC461" s="135">
        <v>0</v>
      </c>
      <c r="AD461" s="135">
        <v>0</v>
      </c>
      <c r="AE461" s="135">
        <v>0</v>
      </c>
      <c r="AF461" s="135">
        <f>AB461+AD461-AE461</f>
        <v>0</v>
      </c>
      <c r="AG461" s="135">
        <v>0</v>
      </c>
      <c r="AH461" s="135">
        <v>0</v>
      </c>
      <c r="AI461" s="135">
        <v>0</v>
      </c>
      <c r="AJ461" s="135">
        <f>AF461+AH461-AI461</f>
        <v>0</v>
      </c>
      <c r="AK461" s="135">
        <v>0</v>
      </c>
      <c r="AL461" s="135">
        <v>0</v>
      </c>
      <c r="AM461" s="135">
        <v>0</v>
      </c>
      <c r="AN461" s="135">
        <f>AJ461+AL461-AM461</f>
        <v>0</v>
      </c>
      <c r="AO461" s="135">
        <v>0</v>
      </c>
      <c r="AP461" s="136">
        <v>0</v>
      </c>
      <c r="AQ461" s="136">
        <v>0</v>
      </c>
      <c r="AR461" s="135">
        <f>AN461+AP461-AQ461</f>
        <v>0</v>
      </c>
      <c r="AS461" s="135">
        <v>0</v>
      </c>
      <c r="AT461" s="135"/>
      <c r="AU461" s="135"/>
      <c r="AV461" s="135"/>
      <c r="AW461" s="135"/>
      <c r="AX461" s="135"/>
      <c r="AY461" s="135"/>
      <c r="AZ461" s="135"/>
      <c r="BA461" s="135"/>
      <c r="BB461" s="135">
        <f t="shared" si="578"/>
        <v>0</v>
      </c>
      <c r="BC461" s="135"/>
      <c r="BD461" s="135"/>
      <c r="BE461" s="135">
        <f t="shared" si="579"/>
        <v>0</v>
      </c>
      <c r="BF461" s="135">
        <f>E461+BB461-BE461</f>
        <v>0</v>
      </c>
      <c r="BG461" s="135">
        <f t="shared" si="580"/>
        <v>0</v>
      </c>
      <c r="BH461" s="131">
        <f t="shared" si="502"/>
        <v>0</v>
      </c>
    </row>
    <row r="462" spans="1:62" ht="26.25" thickBot="1" x14ac:dyDescent="0.25">
      <c r="A462" s="18" t="s">
        <v>892</v>
      </c>
      <c r="B462" s="78" t="s">
        <v>893</v>
      </c>
      <c r="C462" s="26">
        <v>190</v>
      </c>
      <c r="D462" s="78" t="s">
        <v>868</v>
      </c>
      <c r="E462" s="135">
        <v>0</v>
      </c>
      <c r="F462" s="135">
        <v>0</v>
      </c>
      <c r="G462" s="135">
        <v>0</v>
      </c>
      <c r="H462" s="135">
        <v>0</v>
      </c>
      <c r="I462" s="135">
        <v>0</v>
      </c>
      <c r="J462" s="135">
        <v>0</v>
      </c>
      <c r="K462" s="135">
        <v>0</v>
      </c>
      <c r="L462" s="135">
        <v>0</v>
      </c>
      <c r="M462" s="135">
        <v>0</v>
      </c>
      <c r="N462" s="135">
        <v>0</v>
      </c>
      <c r="O462" s="135">
        <v>0</v>
      </c>
      <c r="P462" s="135">
        <v>0</v>
      </c>
      <c r="Q462" s="136">
        <v>0</v>
      </c>
      <c r="R462" s="136">
        <v>0</v>
      </c>
      <c r="S462" s="135">
        <f t="shared" si="558"/>
        <v>0</v>
      </c>
      <c r="T462" s="135">
        <f>E462+R462-S462</f>
        <v>0</v>
      </c>
      <c r="U462" s="136">
        <v>0</v>
      </c>
      <c r="V462" s="136">
        <v>0</v>
      </c>
      <c r="W462" s="136">
        <v>0</v>
      </c>
      <c r="X462" s="135">
        <f>T462+V462-W462</f>
        <v>0</v>
      </c>
      <c r="Y462" s="135">
        <v>0</v>
      </c>
      <c r="Z462" s="135">
        <v>0</v>
      </c>
      <c r="AA462" s="135">
        <v>0</v>
      </c>
      <c r="AB462" s="135">
        <f>X462+Z462-AA462</f>
        <v>0</v>
      </c>
      <c r="AC462" s="135">
        <v>0</v>
      </c>
      <c r="AD462" s="135">
        <v>0</v>
      </c>
      <c r="AE462" s="135">
        <v>0</v>
      </c>
      <c r="AF462" s="135">
        <f>AB462+AD462-AE462</f>
        <v>0</v>
      </c>
      <c r="AG462" s="135">
        <v>0</v>
      </c>
      <c r="AH462" s="135">
        <v>0</v>
      </c>
      <c r="AI462" s="135">
        <v>0</v>
      </c>
      <c r="AJ462" s="135">
        <f>AF462+AH462-AI462</f>
        <v>0</v>
      </c>
      <c r="AK462" s="135">
        <v>0</v>
      </c>
      <c r="AL462" s="135">
        <v>0</v>
      </c>
      <c r="AM462" s="135">
        <v>0</v>
      </c>
      <c r="AN462" s="135">
        <f>AJ462+AL462-AM462</f>
        <v>0</v>
      </c>
      <c r="AO462" s="135">
        <v>0</v>
      </c>
      <c r="AP462" s="136">
        <v>0</v>
      </c>
      <c r="AQ462" s="136">
        <v>0</v>
      </c>
      <c r="AR462" s="135">
        <f>AN462+AP462-AQ462</f>
        <v>0</v>
      </c>
      <c r="AS462" s="135">
        <v>0</v>
      </c>
      <c r="AT462" s="135"/>
      <c r="AU462" s="135"/>
      <c r="AV462" s="135"/>
      <c r="AW462" s="135"/>
      <c r="AX462" s="135"/>
      <c r="AY462" s="135"/>
      <c r="AZ462" s="135"/>
      <c r="BA462" s="135"/>
      <c r="BB462" s="135">
        <f t="shared" si="578"/>
        <v>0</v>
      </c>
      <c r="BC462" s="135"/>
      <c r="BD462" s="135"/>
      <c r="BE462" s="135">
        <f t="shared" si="579"/>
        <v>0</v>
      </c>
      <c r="BF462" s="135">
        <f>E462+BB462-BE462</f>
        <v>0</v>
      </c>
      <c r="BG462" s="135">
        <f t="shared" si="580"/>
        <v>0</v>
      </c>
      <c r="BH462" s="131">
        <f t="shared" si="502"/>
        <v>0</v>
      </c>
    </row>
    <row r="463" spans="1:62" s="3" customFormat="1" ht="39" thickBot="1" x14ac:dyDescent="0.3">
      <c r="A463" s="8" t="s">
        <v>894</v>
      </c>
      <c r="B463" s="77" t="s">
        <v>895</v>
      </c>
      <c r="C463" s="7"/>
      <c r="D463" s="77" t="s">
        <v>868</v>
      </c>
      <c r="E463" s="129">
        <f>SUM(E464:E466)</f>
        <v>620000000</v>
      </c>
      <c r="F463" s="129">
        <f>F464+F465+F466</f>
        <v>0</v>
      </c>
      <c r="G463" s="129">
        <f>G464+G465+G466</f>
        <v>0</v>
      </c>
      <c r="H463" s="129">
        <f>H464+H465+H466</f>
        <v>620000000</v>
      </c>
      <c r="I463" s="129">
        <f t="shared" ref="I463:AW463" si="581">I464+I465+I466</f>
        <v>0</v>
      </c>
      <c r="J463" s="129">
        <f t="shared" si="581"/>
        <v>0</v>
      </c>
      <c r="K463" s="129">
        <f t="shared" si="581"/>
        <v>0</v>
      </c>
      <c r="L463" s="129">
        <f t="shared" si="581"/>
        <v>620000000</v>
      </c>
      <c r="M463" s="129">
        <f t="shared" si="581"/>
        <v>188895</v>
      </c>
      <c r="N463" s="129">
        <f t="shared" si="581"/>
        <v>0</v>
      </c>
      <c r="O463" s="129">
        <f t="shared" si="581"/>
        <v>0</v>
      </c>
      <c r="P463" s="129">
        <f t="shared" si="581"/>
        <v>620000000</v>
      </c>
      <c r="Q463" s="129">
        <f t="shared" si="581"/>
        <v>226612998.52999997</v>
      </c>
      <c r="R463" s="129">
        <f t="shared" si="581"/>
        <v>0</v>
      </c>
      <c r="S463" s="129">
        <f t="shared" si="581"/>
        <v>0</v>
      </c>
      <c r="T463" s="129">
        <f t="shared" si="581"/>
        <v>620000000</v>
      </c>
      <c r="U463" s="129">
        <f t="shared" si="581"/>
        <v>0</v>
      </c>
      <c r="V463" s="129">
        <f t="shared" si="581"/>
        <v>0</v>
      </c>
      <c r="W463" s="129">
        <f t="shared" si="581"/>
        <v>0</v>
      </c>
      <c r="X463" s="129">
        <f t="shared" si="581"/>
        <v>620000000</v>
      </c>
      <c r="Y463" s="129">
        <f t="shared" si="581"/>
        <v>581755473.99000001</v>
      </c>
      <c r="Z463" s="129">
        <f t="shared" si="581"/>
        <v>0</v>
      </c>
      <c r="AA463" s="129">
        <f t="shared" si="581"/>
        <v>0</v>
      </c>
      <c r="AB463" s="129">
        <f t="shared" si="581"/>
        <v>620000000</v>
      </c>
      <c r="AC463" s="129">
        <f t="shared" si="581"/>
        <v>7732834.1399999997</v>
      </c>
      <c r="AD463" s="129">
        <f t="shared" si="581"/>
        <v>0</v>
      </c>
      <c r="AE463" s="129">
        <f t="shared" si="581"/>
        <v>0</v>
      </c>
      <c r="AF463" s="129">
        <f t="shared" si="581"/>
        <v>620000000</v>
      </c>
      <c r="AG463" s="129">
        <f t="shared" si="581"/>
        <v>132646792.23</v>
      </c>
      <c r="AH463" s="129">
        <f t="shared" si="581"/>
        <v>0</v>
      </c>
      <c r="AI463" s="129">
        <f t="shared" si="581"/>
        <v>0</v>
      </c>
      <c r="AJ463" s="129">
        <f t="shared" si="581"/>
        <v>620000000</v>
      </c>
      <c r="AK463" s="129">
        <f t="shared" si="581"/>
        <v>8309386.29</v>
      </c>
      <c r="AL463" s="129">
        <f t="shared" si="581"/>
        <v>0</v>
      </c>
      <c r="AM463" s="129">
        <f t="shared" si="581"/>
        <v>0</v>
      </c>
      <c r="AN463" s="129">
        <f t="shared" si="581"/>
        <v>620000000</v>
      </c>
      <c r="AO463" s="129">
        <f t="shared" si="581"/>
        <v>95872228.140000001</v>
      </c>
      <c r="AP463" s="129">
        <f t="shared" si="581"/>
        <v>0</v>
      </c>
      <c r="AQ463" s="129">
        <f t="shared" si="581"/>
        <v>0</v>
      </c>
      <c r="AR463" s="129">
        <f t="shared" si="581"/>
        <v>620000000</v>
      </c>
      <c r="AS463" s="129">
        <f t="shared" si="581"/>
        <v>12021178.08</v>
      </c>
      <c r="AT463" s="129">
        <f t="shared" si="581"/>
        <v>0</v>
      </c>
      <c r="AU463" s="129">
        <f t="shared" si="581"/>
        <v>0</v>
      </c>
      <c r="AV463" s="129">
        <f t="shared" si="581"/>
        <v>0</v>
      </c>
      <c r="AW463" s="129">
        <f t="shared" si="581"/>
        <v>0</v>
      </c>
      <c r="AX463" s="129"/>
      <c r="AY463" s="129"/>
      <c r="AZ463" s="129"/>
      <c r="BA463" s="129"/>
      <c r="BB463" s="129">
        <f t="shared" ref="BB463:BG463" si="582">SUM(BB464:BB466)</f>
        <v>0</v>
      </c>
      <c r="BC463" s="129">
        <f t="shared" si="582"/>
        <v>0</v>
      </c>
      <c r="BD463" s="129">
        <f t="shared" si="582"/>
        <v>0</v>
      </c>
      <c r="BE463" s="129">
        <f t="shared" si="582"/>
        <v>0</v>
      </c>
      <c r="BF463" s="129">
        <f t="shared" ref="BF463" si="583">+E463+BB463-BE463</f>
        <v>620000000</v>
      </c>
      <c r="BG463" s="129">
        <f t="shared" si="582"/>
        <v>1076655619.6099999</v>
      </c>
      <c r="BH463" s="98">
        <f t="shared" si="502"/>
        <v>456655619.6099999</v>
      </c>
      <c r="BI463" s="5"/>
      <c r="BJ463" s="5"/>
    </row>
    <row r="464" spans="1:62" ht="26.25" thickBot="1" x14ac:dyDescent="0.25">
      <c r="A464" s="18" t="s">
        <v>896</v>
      </c>
      <c r="B464" s="78" t="s">
        <v>381</v>
      </c>
      <c r="C464" s="26">
        <v>190</v>
      </c>
      <c r="D464" s="78" t="s">
        <v>868</v>
      </c>
      <c r="E464" s="135">
        <v>0</v>
      </c>
      <c r="F464" s="135">
        <v>0</v>
      </c>
      <c r="G464" s="135">
        <v>0</v>
      </c>
      <c r="H464" s="135">
        <v>0</v>
      </c>
      <c r="I464" s="135">
        <v>0</v>
      </c>
      <c r="J464" s="135">
        <v>0</v>
      </c>
      <c r="K464" s="135">
        <v>0</v>
      </c>
      <c r="L464" s="135">
        <v>0</v>
      </c>
      <c r="M464" s="135">
        <v>0</v>
      </c>
      <c r="N464" s="135">
        <v>0</v>
      </c>
      <c r="O464" s="135">
        <v>0</v>
      </c>
      <c r="P464" s="135">
        <v>0</v>
      </c>
      <c r="Q464" s="136">
        <v>0</v>
      </c>
      <c r="R464" s="136">
        <v>0</v>
      </c>
      <c r="S464" s="135">
        <f t="shared" si="558"/>
        <v>0</v>
      </c>
      <c r="T464" s="135">
        <f>E464+R464-S464</f>
        <v>0</v>
      </c>
      <c r="U464" s="136">
        <v>0</v>
      </c>
      <c r="V464" s="136">
        <v>0</v>
      </c>
      <c r="W464" s="136">
        <v>0</v>
      </c>
      <c r="X464" s="135">
        <f>T464+V464-W464</f>
        <v>0</v>
      </c>
      <c r="Y464" s="135">
        <v>0</v>
      </c>
      <c r="Z464" s="135">
        <v>0</v>
      </c>
      <c r="AA464" s="135">
        <v>0</v>
      </c>
      <c r="AB464" s="135">
        <f>X464+Z464-AA464</f>
        <v>0</v>
      </c>
      <c r="AC464" s="135">
        <v>0</v>
      </c>
      <c r="AD464" s="135">
        <v>0</v>
      </c>
      <c r="AE464" s="135">
        <v>0</v>
      </c>
      <c r="AF464" s="135">
        <f>AB464+AD464-AE464</f>
        <v>0</v>
      </c>
      <c r="AG464" s="135">
        <v>0</v>
      </c>
      <c r="AH464" s="135">
        <v>0</v>
      </c>
      <c r="AI464" s="135">
        <v>0</v>
      </c>
      <c r="AJ464" s="135">
        <f>AF464+AH464-AI464</f>
        <v>0</v>
      </c>
      <c r="AK464" s="135">
        <v>0</v>
      </c>
      <c r="AL464" s="135">
        <v>0</v>
      </c>
      <c r="AM464" s="135">
        <v>0</v>
      </c>
      <c r="AN464" s="135">
        <f>AJ464+AL464-AM464</f>
        <v>0</v>
      </c>
      <c r="AO464" s="135">
        <v>0</v>
      </c>
      <c r="AP464" s="136">
        <v>0</v>
      </c>
      <c r="AQ464" s="136">
        <v>0</v>
      </c>
      <c r="AR464" s="135">
        <f>AN464+AP464-AQ464</f>
        <v>0</v>
      </c>
      <c r="AS464" s="135">
        <v>0</v>
      </c>
      <c r="AT464" s="135"/>
      <c r="AU464" s="135"/>
      <c r="AV464" s="135"/>
      <c r="AW464" s="135"/>
      <c r="AX464" s="135"/>
      <c r="AY464" s="135"/>
      <c r="AZ464" s="135"/>
      <c r="BA464" s="135"/>
      <c r="BB464" s="135">
        <f t="shared" si="578"/>
        <v>0</v>
      </c>
      <c r="BC464" s="135"/>
      <c r="BD464" s="135"/>
      <c r="BE464" s="135">
        <f t="shared" si="579"/>
        <v>0</v>
      </c>
      <c r="BF464" s="135">
        <f>E464+BB464-BE464</f>
        <v>0</v>
      </c>
      <c r="BG464" s="135">
        <f t="shared" si="580"/>
        <v>0</v>
      </c>
      <c r="BH464" s="131">
        <f t="shared" si="502"/>
        <v>0</v>
      </c>
    </row>
    <row r="465" spans="1:62" ht="26.25" thickBot="1" x14ac:dyDescent="0.25">
      <c r="A465" s="18" t="s">
        <v>897</v>
      </c>
      <c r="B465" s="78" t="s">
        <v>898</v>
      </c>
      <c r="C465" s="26">
        <v>190</v>
      </c>
      <c r="D465" s="78" t="s">
        <v>868</v>
      </c>
      <c r="E465" s="135">
        <v>350000000</v>
      </c>
      <c r="F465" s="135">
        <v>0</v>
      </c>
      <c r="G465" s="135">
        <v>0</v>
      </c>
      <c r="H465" s="135">
        <v>350000000</v>
      </c>
      <c r="I465" s="135">
        <v>0</v>
      </c>
      <c r="J465" s="135">
        <v>0</v>
      </c>
      <c r="K465" s="135">
        <v>0</v>
      </c>
      <c r="L465" s="135">
        <v>350000000</v>
      </c>
      <c r="M465" s="135">
        <v>0</v>
      </c>
      <c r="N465" s="135">
        <v>0</v>
      </c>
      <c r="O465" s="135">
        <v>0</v>
      </c>
      <c r="P465" s="135">
        <v>350000000</v>
      </c>
      <c r="Q465" s="136">
        <v>202063824.19999999</v>
      </c>
      <c r="R465" s="136">
        <v>0</v>
      </c>
      <c r="S465" s="135">
        <f t="shared" si="558"/>
        <v>0</v>
      </c>
      <c r="T465" s="135">
        <f>E465+R465-S465</f>
        <v>350000000</v>
      </c>
      <c r="U465" s="136">
        <v>0</v>
      </c>
      <c r="V465" s="136">
        <v>0</v>
      </c>
      <c r="W465" s="136">
        <v>0</v>
      </c>
      <c r="X465" s="135">
        <f>T465+V465-W465</f>
        <v>350000000</v>
      </c>
      <c r="Y465" s="135">
        <v>560425516.15999997</v>
      </c>
      <c r="Z465" s="135">
        <v>0</v>
      </c>
      <c r="AA465" s="135">
        <v>0</v>
      </c>
      <c r="AB465" s="135">
        <f>X465+Z465-AA465</f>
        <v>350000000</v>
      </c>
      <c r="AC465" s="135">
        <v>0</v>
      </c>
      <c r="AD465" s="135">
        <v>0</v>
      </c>
      <c r="AE465" s="135">
        <v>0</v>
      </c>
      <c r="AF465" s="135">
        <f>AB465+AD465-AE465</f>
        <v>350000000</v>
      </c>
      <c r="AG465" s="135">
        <v>125101239</v>
      </c>
      <c r="AH465" s="135">
        <v>0</v>
      </c>
      <c r="AI465" s="135">
        <v>0</v>
      </c>
      <c r="AJ465" s="135">
        <f>AF465+AH465-AI465</f>
        <v>350000000</v>
      </c>
      <c r="AK465" s="135">
        <v>0</v>
      </c>
      <c r="AL465" s="135">
        <v>0</v>
      </c>
      <c r="AM465" s="135">
        <v>0</v>
      </c>
      <c r="AN465" s="135">
        <f>AJ465+AL465-AM465</f>
        <v>350000000</v>
      </c>
      <c r="AO465" s="135">
        <v>85456739</v>
      </c>
      <c r="AP465" s="136">
        <v>0</v>
      </c>
      <c r="AQ465" s="136">
        <v>0</v>
      </c>
      <c r="AR465" s="135">
        <f>AN465+AP465-AQ465</f>
        <v>350000000</v>
      </c>
      <c r="AS465" s="135">
        <v>0</v>
      </c>
      <c r="AT465" s="135"/>
      <c r="AU465" s="135"/>
      <c r="AV465" s="135"/>
      <c r="AW465" s="135"/>
      <c r="AX465" s="135"/>
      <c r="AY465" s="135"/>
      <c r="AZ465" s="135"/>
      <c r="BA465" s="135"/>
      <c r="BB465" s="135">
        <f t="shared" si="578"/>
        <v>0</v>
      </c>
      <c r="BC465" s="135"/>
      <c r="BD465" s="135"/>
      <c r="BE465" s="135">
        <f t="shared" si="579"/>
        <v>0</v>
      </c>
      <c r="BF465" s="135">
        <f>E465+BB465-BE465</f>
        <v>350000000</v>
      </c>
      <c r="BG465" s="135">
        <f t="shared" si="580"/>
        <v>973047318.3599999</v>
      </c>
      <c r="BH465" s="131">
        <f t="shared" si="502"/>
        <v>623047318.3599999</v>
      </c>
    </row>
    <row r="466" spans="1:62" ht="26.25" thickBot="1" x14ac:dyDescent="0.25">
      <c r="A466" s="18" t="s">
        <v>899</v>
      </c>
      <c r="B466" s="78" t="s">
        <v>900</v>
      </c>
      <c r="C466" s="26">
        <v>190</v>
      </c>
      <c r="D466" s="78" t="s">
        <v>868</v>
      </c>
      <c r="E466" s="135">
        <v>270000000</v>
      </c>
      <c r="F466" s="135">
        <v>0</v>
      </c>
      <c r="G466" s="135">
        <v>0</v>
      </c>
      <c r="H466" s="135">
        <v>270000000</v>
      </c>
      <c r="I466" s="135">
        <v>0</v>
      </c>
      <c r="J466" s="135">
        <v>0</v>
      </c>
      <c r="K466" s="135">
        <v>0</v>
      </c>
      <c r="L466" s="135">
        <v>270000000</v>
      </c>
      <c r="M466" s="135">
        <v>188895</v>
      </c>
      <c r="N466" s="135">
        <v>0</v>
      </c>
      <c r="O466" s="135">
        <v>0</v>
      </c>
      <c r="P466" s="135">
        <v>270000000</v>
      </c>
      <c r="Q466" s="136">
        <v>24549174.329999998</v>
      </c>
      <c r="R466" s="136">
        <v>0</v>
      </c>
      <c r="S466" s="135">
        <f t="shared" si="558"/>
        <v>0</v>
      </c>
      <c r="T466" s="135">
        <f>E466+R466-S466</f>
        <v>270000000</v>
      </c>
      <c r="U466" s="136">
        <v>0</v>
      </c>
      <c r="V466" s="136">
        <v>0</v>
      </c>
      <c r="W466" s="136">
        <v>0</v>
      </c>
      <c r="X466" s="135">
        <f>T466+V466-W466</f>
        <v>270000000</v>
      </c>
      <c r="Y466" s="135">
        <v>21329957.829999998</v>
      </c>
      <c r="Z466" s="135">
        <v>0</v>
      </c>
      <c r="AA466" s="135">
        <v>0</v>
      </c>
      <c r="AB466" s="135">
        <f>X466+Z466-AA466</f>
        <v>270000000</v>
      </c>
      <c r="AC466" s="135">
        <v>7732834.1399999997</v>
      </c>
      <c r="AD466" s="135">
        <v>0</v>
      </c>
      <c r="AE466" s="135">
        <v>0</v>
      </c>
      <c r="AF466" s="135">
        <f>AB466+AD466-AE466</f>
        <v>270000000</v>
      </c>
      <c r="AG466" s="135">
        <v>7545553.2300000004</v>
      </c>
      <c r="AH466" s="135">
        <v>0</v>
      </c>
      <c r="AI466" s="135">
        <v>0</v>
      </c>
      <c r="AJ466" s="135">
        <f>AF466+AH466-AI466</f>
        <v>270000000</v>
      </c>
      <c r="AK466" s="135">
        <v>8309386.29</v>
      </c>
      <c r="AL466" s="135">
        <v>0</v>
      </c>
      <c r="AM466" s="135">
        <v>0</v>
      </c>
      <c r="AN466" s="135">
        <f>AJ466+AL466-AM466</f>
        <v>270000000</v>
      </c>
      <c r="AO466" s="135">
        <v>10415489.140000001</v>
      </c>
      <c r="AP466" s="136">
        <v>0</v>
      </c>
      <c r="AQ466" s="136">
        <v>0</v>
      </c>
      <c r="AR466" s="135">
        <f>AN466+AP466-AQ466</f>
        <v>270000000</v>
      </c>
      <c r="AS466" s="135">
        <v>12021178.08</v>
      </c>
      <c r="AT466" s="135"/>
      <c r="AU466" s="135"/>
      <c r="AV466" s="135"/>
      <c r="AW466" s="135"/>
      <c r="AX466" s="135"/>
      <c r="AY466" s="135"/>
      <c r="AZ466" s="135"/>
      <c r="BA466" s="135"/>
      <c r="BB466" s="135">
        <f t="shared" si="578"/>
        <v>0</v>
      </c>
      <c r="BC466" s="135"/>
      <c r="BD466" s="135"/>
      <c r="BE466" s="135">
        <f t="shared" si="579"/>
        <v>0</v>
      </c>
      <c r="BF466" s="135">
        <f>E466+BB466-BE466</f>
        <v>270000000</v>
      </c>
      <c r="BG466" s="135">
        <v>103608301.25</v>
      </c>
      <c r="BH466" s="131">
        <f t="shared" si="502"/>
        <v>-166391698.75</v>
      </c>
    </row>
    <row r="467" spans="1:62" s="10" customFormat="1" ht="32.25" thickBot="1" x14ac:dyDescent="0.3">
      <c r="A467" s="20" t="s">
        <v>901</v>
      </c>
      <c r="B467" s="76" t="s">
        <v>902</v>
      </c>
      <c r="C467" s="25"/>
      <c r="D467" s="76"/>
      <c r="E467" s="129">
        <f t="shared" ref="E467:U467" si="584">E468+E477</f>
        <v>1101000000</v>
      </c>
      <c r="F467" s="129">
        <f t="shared" si="584"/>
        <v>0</v>
      </c>
      <c r="G467" s="129">
        <f t="shared" si="584"/>
        <v>0</v>
      </c>
      <c r="H467" s="129">
        <f t="shared" si="584"/>
        <v>1101000000</v>
      </c>
      <c r="I467" s="129">
        <f t="shared" si="584"/>
        <v>88060537</v>
      </c>
      <c r="J467" s="129">
        <f t="shared" si="584"/>
        <v>0</v>
      </c>
      <c r="K467" s="129">
        <f t="shared" si="584"/>
        <v>0</v>
      </c>
      <c r="L467" s="129">
        <f t="shared" si="584"/>
        <v>1101000000</v>
      </c>
      <c r="M467" s="129">
        <f t="shared" si="584"/>
        <v>94875927.419999987</v>
      </c>
      <c r="N467" s="129">
        <f t="shared" si="584"/>
        <v>0</v>
      </c>
      <c r="O467" s="129">
        <f t="shared" si="584"/>
        <v>0</v>
      </c>
      <c r="P467" s="129">
        <f t="shared" si="584"/>
        <v>1101000000</v>
      </c>
      <c r="Q467" s="129">
        <f t="shared" si="584"/>
        <v>132472415.36</v>
      </c>
      <c r="R467" s="129">
        <f t="shared" si="584"/>
        <v>260264252</v>
      </c>
      <c r="S467" s="129">
        <f t="shared" si="584"/>
        <v>0</v>
      </c>
      <c r="T467" s="129">
        <f t="shared" si="584"/>
        <v>1361264252</v>
      </c>
      <c r="U467" s="129">
        <f t="shared" si="584"/>
        <v>110414165.83999999</v>
      </c>
      <c r="V467" s="129">
        <f t="shared" ref="V467:AW467" si="585">V468+V477</f>
        <v>0</v>
      </c>
      <c r="W467" s="129">
        <f t="shared" si="585"/>
        <v>0</v>
      </c>
      <c r="X467" s="129">
        <f t="shared" si="585"/>
        <v>1361264252</v>
      </c>
      <c r="Y467" s="129">
        <f t="shared" si="585"/>
        <v>102833370.73</v>
      </c>
      <c r="Z467" s="129">
        <f t="shared" si="585"/>
        <v>0</v>
      </c>
      <c r="AA467" s="129">
        <f t="shared" si="585"/>
        <v>0</v>
      </c>
      <c r="AB467" s="129">
        <f t="shared" si="585"/>
        <v>1361264252</v>
      </c>
      <c r="AC467" s="129">
        <f t="shared" si="585"/>
        <v>96912070.5</v>
      </c>
      <c r="AD467" s="129">
        <f t="shared" si="585"/>
        <v>0</v>
      </c>
      <c r="AE467" s="129">
        <f t="shared" si="585"/>
        <v>0</v>
      </c>
      <c r="AF467" s="129">
        <f t="shared" si="585"/>
        <v>1361264252</v>
      </c>
      <c r="AG467" s="129">
        <f t="shared" si="585"/>
        <v>101733899.07000001</v>
      </c>
      <c r="AH467" s="129">
        <f t="shared" si="585"/>
        <v>0</v>
      </c>
      <c r="AI467" s="129">
        <f t="shared" si="585"/>
        <v>0</v>
      </c>
      <c r="AJ467" s="129">
        <f t="shared" si="585"/>
        <v>1361264252</v>
      </c>
      <c r="AK467" s="129">
        <f t="shared" ref="AK467:AT467" si="586">AK468+AK477</f>
        <v>137359293.47999999</v>
      </c>
      <c r="AL467" s="129">
        <f t="shared" si="586"/>
        <v>0</v>
      </c>
      <c r="AM467" s="129">
        <f t="shared" si="586"/>
        <v>0</v>
      </c>
      <c r="AN467" s="129">
        <f t="shared" si="586"/>
        <v>1361264252</v>
      </c>
      <c r="AO467" s="129">
        <f t="shared" si="586"/>
        <v>110699676.21000001</v>
      </c>
      <c r="AP467" s="129">
        <f t="shared" si="586"/>
        <v>0</v>
      </c>
      <c r="AQ467" s="129">
        <f t="shared" si="586"/>
        <v>0</v>
      </c>
      <c r="AR467" s="129">
        <f t="shared" si="586"/>
        <v>1361264252</v>
      </c>
      <c r="AS467" s="129">
        <f t="shared" si="586"/>
        <v>97579637.739999995</v>
      </c>
      <c r="AT467" s="129">
        <f t="shared" si="586"/>
        <v>0</v>
      </c>
      <c r="AU467" s="129">
        <f t="shared" si="585"/>
        <v>0</v>
      </c>
      <c r="AV467" s="129">
        <f t="shared" si="585"/>
        <v>0</v>
      </c>
      <c r="AW467" s="129">
        <f t="shared" si="585"/>
        <v>0</v>
      </c>
      <c r="AX467" s="129"/>
      <c r="AY467" s="129"/>
      <c r="AZ467" s="129"/>
      <c r="BA467" s="129"/>
      <c r="BB467" s="129">
        <f>BB468+BB477</f>
        <v>260264252</v>
      </c>
      <c r="BC467" s="129"/>
      <c r="BD467" s="129"/>
      <c r="BE467" s="129">
        <f>BE468+BE477</f>
        <v>0</v>
      </c>
      <c r="BF467" s="129">
        <f t="shared" ref="BF467:BF469" si="587">+E467+BB467-BE467</f>
        <v>1361264252</v>
      </c>
      <c r="BG467" s="129">
        <f>BG468+BG477</f>
        <v>1552086807.3300002</v>
      </c>
      <c r="BH467" s="131">
        <f t="shared" si="502"/>
        <v>190822555.33000016</v>
      </c>
      <c r="BI467" s="11"/>
      <c r="BJ467" s="11"/>
    </row>
    <row r="468" spans="1:62" s="3" customFormat="1" ht="15.75" thickBot="1" x14ac:dyDescent="0.3">
      <c r="A468" s="8" t="s">
        <v>903</v>
      </c>
      <c r="B468" s="77" t="s">
        <v>864</v>
      </c>
      <c r="C468" s="7"/>
      <c r="D468" s="77"/>
      <c r="E468" s="129">
        <f t="shared" ref="E468:AW468" si="588">E469</f>
        <v>1087500000</v>
      </c>
      <c r="F468" s="129">
        <f t="shared" si="588"/>
        <v>0</v>
      </c>
      <c r="G468" s="129">
        <f t="shared" si="588"/>
        <v>0</v>
      </c>
      <c r="H468" s="129">
        <f t="shared" si="588"/>
        <v>1087500000</v>
      </c>
      <c r="I468" s="129">
        <f t="shared" si="588"/>
        <v>87715957</v>
      </c>
      <c r="J468" s="129">
        <f t="shared" si="588"/>
        <v>0</v>
      </c>
      <c r="K468" s="129">
        <f t="shared" si="588"/>
        <v>0</v>
      </c>
      <c r="L468" s="129">
        <f t="shared" si="588"/>
        <v>1087500000</v>
      </c>
      <c r="M468" s="129">
        <f t="shared" si="588"/>
        <v>94584859.099999994</v>
      </c>
      <c r="N468" s="129">
        <f t="shared" si="588"/>
        <v>0</v>
      </c>
      <c r="O468" s="129">
        <f t="shared" si="588"/>
        <v>0</v>
      </c>
      <c r="P468" s="129">
        <f t="shared" si="588"/>
        <v>1087500000</v>
      </c>
      <c r="Q468" s="129">
        <f t="shared" si="588"/>
        <v>132154999.3</v>
      </c>
      <c r="R468" s="129">
        <f t="shared" si="588"/>
        <v>254670000</v>
      </c>
      <c r="S468" s="129">
        <f t="shared" si="588"/>
        <v>0</v>
      </c>
      <c r="T468" s="129">
        <f t="shared" si="588"/>
        <v>1342170000</v>
      </c>
      <c r="U468" s="129">
        <f t="shared" si="588"/>
        <v>98596723.849999994</v>
      </c>
      <c r="V468" s="129">
        <f t="shared" si="588"/>
        <v>0</v>
      </c>
      <c r="W468" s="129">
        <f t="shared" si="588"/>
        <v>0</v>
      </c>
      <c r="X468" s="129">
        <f t="shared" si="588"/>
        <v>1342170000</v>
      </c>
      <c r="Y468" s="129">
        <f t="shared" si="588"/>
        <v>102438697.33</v>
      </c>
      <c r="Z468" s="129">
        <f t="shared" si="588"/>
        <v>0</v>
      </c>
      <c r="AA468" s="129">
        <f t="shared" si="588"/>
        <v>0</v>
      </c>
      <c r="AB468" s="129">
        <f t="shared" si="588"/>
        <v>1342170000</v>
      </c>
      <c r="AC468" s="129">
        <f t="shared" si="588"/>
        <v>96147879.049999997</v>
      </c>
      <c r="AD468" s="129">
        <f t="shared" si="588"/>
        <v>0</v>
      </c>
      <c r="AE468" s="129">
        <f t="shared" si="588"/>
        <v>0</v>
      </c>
      <c r="AF468" s="129">
        <f t="shared" si="588"/>
        <v>1342170000</v>
      </c>
      <c r="AG468" s="129">
        <f t="shared" si="588"/>
        <v>97775796.150000006</v>
      </c>
      <c r="AH468" s="129">
        <f t="shared" si="588"/>
        <v>0</v>
      </c>
      <c r="AI468" s="129">
        <f t="shared" si="588"/>
        <v>0</v>
      </c>
      <c r="AJ468" s="129">
        <f t="shared" si="588"/>
        <v>1342170000</v>
      </c>
      <c r="AK468" s="129">
        <f t="shared" si="588"/>
        <v>136082487.84999999</v>
      </c>
      <c r="AL468" s="129">
        <f t="shared" si="588"/>
        <v>0</v>
      </c>
      <c r="AM468" s="129">
        <f t="shared" si="588"/>
        <v>0</v>
      </c>
      <c r="AN468" s="129">
        <f t="shared" si="588"/>
        <v>1342170000</v>
      </c>
      <c r="AO468" s="129">
        <f t="shared" si="588"/>
        <v>110057713.90000001</v>
      </c>
      <c r="AP468" s="129">
        <f t="shared" si="588"/>
        <v>0</v>
      </c>
      <c r="AQ468" s="129">
        <f t="shared" si="588"/>
        <v>0</v>
      </c>
      <c r="AR468" s="129">
        <f t="shared" si="588"/>
        <v>1342170000</v>
      </c>
      <c r="AS468" s="129">
        <f t="shared" si="588"/>
        <v>96932689.349999994</v>
      </c>
      <c r="AT468" s="129">
        <f t="shared" si="588"/>
        <v>0</v>
      </c>
      <c r="AU468" s="129">
        <f t="shared" si="588"/>
        <v>0</v>
      </c>
      <c r="AV468" s="129">
        <f t="shared" si="588"/>
        <v>0</v>
      </c>
      <c r="AW468" s="129">
        <f t="shared" si="588"/>
        <v>0</v>
      </c>
      <c r="AX468" s="129"/>
      <c r="AY468" s="129"/>
      <c r="AZ468" s="129"/>
      <c r="BA468" s="129"/>
      <c r="BB468" s="129">
        <f>BB469</f>
        <v>254670000</v>
      </c>
      <c r="BC468" s="129"/>
      <c r="BD468" s="129"/>
      <c r="BE468" s="129">
        <f>BE469</f>
        <v>0</v>
      </c>
      <c r="BF468" s="129">
        <f t="shared" si="587"/>
        <v>1342170000</v>
      </c>
      <c r="BG468" s="129">
        <f>BG469</f>
        <v>1522344828.6300001</v>
      </c>
      <c r="BH468" s="131">
        <f t="shared" si="502"/>
        <v>180174828.63000011</v>
      </c>
      <c r="BI468" s="5"/>
      <c r="BJ468" s="5"/>
    </row>
    <row r="469" spans="1:62" s="3" customFormat="1" ht="15.75" thickBot="1" x14ac:dyDescent="0.3">
      <c r="A469" s="8" t="s">
        <v>904</v>
      </c>
      <c r="B469" s="77" t="s">
        <v>866</v>
      </c>
      <c r="C469" s="7"/>
      <c r="D469" s="77"/>
      <c r="E469" s="129">
        <f t="shared" ref="E469:U469" si="589">E470+E471+E472+E473+E474</f>
        <v>1087500000</v>
      </c>
      <c r="F469" s="129">
        <f t="shared" si="589"/>
        <v>0</v>
      </c>
      <c r="G469" s="129">
        <f t="shared" si="589"/>
        <v>0</v>
      </c>
      <c r="H469" s="129">
        <f t="shared" si="589"/>
        <v>1087500000</v>
      </c>
      <c r="I469" s="129">
        <f t="shared" si="589"/>
        <v>87715957</v>
      </c>
      <c r="J469" s="129">
        <f t="shared" si="589"/>
        <v>0</v>
      </c>
      <c r="K469" s="129">
        <f t="shared" si="589"/>
        <v>0</v>
      </c>
      <c r="L469" s="129">
        <f t="shared" si="589"/>
        <v>1087500000</v>
      </c>
      <c r="M469" s="129">
        <f t="shared" si="589"/>
        <v>94584859.099999994</v>
      </c>
      <c r="N469" s="129">
        <f t="shared" si="589"/>
        <v>0</v>
      </c>
      <c r="O469" s="129">
        <f t="shared" si="589"/>
        <v>0</v>
      </c>
      <c r="P469" s="129">
        <f t="shared" si="589"/>
        <v>1087500000</v>
      </c>
      <c r="Q469" s="129">
        <f t="shared" si="589"/>
        <v>132154999.3</v>
      </c>
      <c r="R469" s="129">
        <f t="shared" si="589"/>
        <v>254670000</v>
      </c>
      <c r="S469" s="129">
        <f t="shared" si="589"/>
        <v>0</v>
      </c>
      <c r="T469" s="129">
        <f t="shared" si="589"/>
        <v>1342170000</v>
      </c>
      <c r="U469" s="129">
        <f t="shared" si="589"/>
        <v>98596723.849999994</v>
      </c>
      <c r="V469" s="129">
        <f t="shared" ref="V469:AW469" si="590">V470+V471+V472+V473+V474</f>
        <v>0</v>
      </c>
      <c r="W469" s="129">
        <f t="shared" si="590"/>
        <v>0</v>
      </c>
      <c r="X469" s="129">
        <f t="shared" si="590"/>
        <v>1342170000</v>
      </c>
      <c r="Y469" s="129">
        <f t="shared" si="590"/>
        <v>102438697.33</v>
      </c>
      <c r="Z469" s="129">
        <f t="shared" si="590"/>
        <v>0</v>
      </c>
      <c r="AA469" s="129">
        <f t="shared" si="590"/>
        <v>0</v>
      </c>
      <c r="AB469" s="129">
        <f t="shared" si="590"/>
        <v>1342170000</v>
      </c>
      <c r="AC469" s="129">
        <f t="shared" si="590"/>
        <v>96147879.049999997</v>
      </c>
      <c r="AD469" s="129">
        <f t="shared" si="590"/>
        <v>0</v>
      </c>
      <c r="AE469" s="129">
        <f t="shared" si="590"/>
        <v>0</v>
      </c>
      <c r="AF469" s="129">
        <f t="shared" si="590"/>
        <v>1342170000</v>
      </c>
      <c r="AG469" s="129">
        <f t="shared" si="590"/>
        <v>97775796.150000006</v>
      </c>
      <c r="AH469" s="129">
        <f t="shared" si="590"/>
        <v>0</v>
      </c>
      <c r="AI469" s="129">
        <f t="shared" si="590"/>
        <v>0</v>
      </c>
      <c r="AJ469" s="129">
        <f t="shared" si="590"/>
        <v>1342170000</v>
      </c>
      <c r="AK469" s="129">
        <f t="shared" ref="AK469:AT469" si="591">AK470+AK471+AK472+AK473+AK474</f>
        <v>136082487.84999999</v>
      </c>
      <c r="AL469" s="129">
        <f t="shared" si="591"/>
        <v>0</v>
      </c>
      <c r="AM469" s="129">
        <f t="shared" si="591"/>
        <v>0</v>
      </c>
      <c r="AN469" s="129">
        <f t="shared" si="591"/>
        <v>1342170000</v>
      </c>
      <c r="AO469" s="129">
        <f t="shared" si="591"/>
        <v>110057713.90000001</v>
      </c>
      <c r="AP469" s="129">
        <f t="shared" si="591"/>
        <v>0</v>
      </c>
      <c r="AQ469" s="129">
        <f t="shared" si="591"/>
        <v>0</v>
      </c>
      <c r="AR469" s="129">
        <f t="shared" si="591"/>
        <v>1342170000</v>
      </c>
      <c r="AS469" s="129">
        <f t="shared" si="591"/>
        <v>96932689.349999994</v>
      </c>
      <c r="AT469" s="129">
        <f t="shared" si="591"/>
        <v>0</v>
      </c>
      <c r="AU469" s="129">
        <f t="shared" si="590"/>
        <v>0</v>
      </c>
      <c r="AV469" s="129">
        <f t="shared" si="590"/>
        <v>0</v>
      </c>
      <c r="AW469" s="129">
        <f t="shared" si="590"/>
        <v>0</v>
      </c>
      <c r="AX469" s="129"/>
      <c r="AY469" s="129"/>
      <c r="AZ469" s="129"/>
      <c r="BA469" s="129"/>
      <c r="BB469" s="129">
        <f>BB470+BB471+BB472+BB473+BB474</f>
        <v>254670000</v>
      </c>
      <c r="BC469" s="129"/>
      <c r="BD469" s="129"/>
      <c r="BE469" s="129">
        <f>BE470+BE471+BE472+BE473+BE474</f>
        <v>0</v>
      </c>
      <c r="BF469" s="129">
        <f t="shared" si="587"/>
        <v>1342170000</v>
      </c>
      <c r="BG469" s="129">
        <f>BG470+BG471+BG472+BG473+BG474</f>
        <v>1522344828.6300001</v>
      </c>
      <c r="BH469" s="131">
        <f t="shared" si="502"/>
        <v>180174828.63000011</v>
      </c>
      <c r="BI469" s="5"/>
      <c r="BJ469" s="5"/>
    </row>
    <row r="470" spans="1:62" ht="39" thickBot="1" x14ac:dyDescent="0.25">
      <c r="A470" s="18" t="s">
        <v>905</v>
      </c>
      <c r="B470" s="78" t="s">
        <v>124</v>
      </c>
      <c r="C470" s="26">
        <v>200</v>
      </c>
      <c r="D470" s="78" t="s">
        <v>906</v>
      </c>
      <c r="E470" s="135">
        <v>655800000</v>
      </c>
      <c r="F470" s="135">
        <v>0</v>
      </c>
      <c r="G470" s="135">
        <v>0</v>
      </c>
      <c r="H470" s="135">
        <v>655800000</v>
      </c>
      <c r="I470" s="135">
        <v>40757000</v>
      </c>
      <c r="J470" s="135"/>
      <c r="K470" s="135"/>
      <c r="L470" s="135">
        <v>655800000</v>
      </c>
      <c r="M470" s="136">
        <v>58248000</v>
      </c>
      <c r="N470" s="135">
        <v>0</v>
      </c>
      <c r="O470" s="135">
        <v>0</v>
      </c>
      <c r="P470" s="135">
        <v>655800000</v>
      </c>
      <c r="Q470" s="136">
        <v>69883000</v>
      </c>
      <c r="R470" s="136">
        <v>0</v>
      </c>
      <c r="S470" s="135">
        <f t="shared" si="558"/>
        <v>0</v>
      </c>
      <c r="T470" s="135">
        <f>E470+R470-S470</f>
        <v>655800000</v>
      </c>
      <c r="U470" s="136">
        <v>56801000</v>
      </c>
      <c r="V470" s="136">
        <v>0</v>
      </c>
      <c r="W470" s="136">
        <v>0</v>
      </c>
      <c r="X470" s="135">
        <f>T470+V470-W470</f>
        <v>655800000</v>
      </c>
      <c r="Y470" s="135">
        <v>59061000</v>
      </c>
      <c r="Z470" s="135">
        <v>0</v>
      </c>
      <c r="AA470" s="135">
        <v>0</v>
      </c>
      <c r="AB470" s="135">
        <f>X470+Z470-AA470</f>
        <v>655800000</v>
      </c>
      <c r="AC470" s="135">
        <v>54955000</v>
      </c>
      <c r="AD470" s="135">
        <v>0</v>
      </c>
      <c r="AE470" s="135">
        <v>0</v>
      </c>
      <c r="AF470" s="135">
        <f>AB470+AD470-AE470</f>
        <v>655800000</v>
      </c>
      <c r="AG470" s="135">
        <v>59388960</v>
      </c>
      <c r="AH470" s="135">
        <v>0</v>
      </c>
      <c r="AI470" s="135">
        <v>0</v>
      </c>
      <c r="AJ470" s="135">
        <f>AF470+AH470-AI470</f>
        <v>655800000</v>
      </c>
      <c r="AK470" s="135">
        <v>61503000</v>
      </c>
      <c r="AL470" s="135">
        <v>0</v>
      </c>
      <c r="AM470" s="135">
        <v>0</v>
      </c>
      <c r="AN470" s="135">
        <f>AJ470+AL470-AM470</f>
        <v>655800000</v>
      </c>
      <c r="AO470" s="135">
        <v>62477000</v>
      </c>
      <c r="AP470" s="136">
        <v>0</v>
      </c>
      <c r="AQ470" s="136">
        <v>0</v>
      </c>
      <c r="AR470" s="135">
        <f>AN470+AP470-AQ470</f>
        <v>655800000</v>
      </c>
      <c r="AS470" s="135">
        <v>54552000</v>
      </c>
      <c r="AT470" s="135"/>
      <c r="AU470" s="135"/>
      <c r="AV470" s="135"/>
      <c r="AW470" s="135"/>
      <c r="AX470" s="135"/>
      <c r="AY470" s="135"/>
      <c r="AZ470" s="135"/>
      <c r="BA470" s="135"/>
      <c r="BB470" s="135">
        <f>F470+J470+N470+R470+V470+Z470+AD470+AH470+AL470+AP470</f>
        <v>0</v>
      </c>
      <c r="BC470" s="135"/>
      <c r="BD470" s="135"/>
      <c r="BE470" s="135">
        <f>G470+K470+O470+S470+W470+AA470+AE470+AI470+AM470+AQ470</f>
        <v>0</v>
      </c>
      <c r="BF470" s="135">
        <f>E470+BB470-BE470</f>
        <v>655800000</v>
      </c>
      <c r="BG470" s="135">
        <v>712431620</v>
      </c>
      <c r="BH470" s="131">
        <f t="shared" ref="BH470:BH533" si="592">+BG470-BF470</f>
        <v>56631620</v>
      </c>
    </row>
    <row r="471" spans="1:62" ht="39" thickBot="1" x14ac:dyDescent="0.25">
      <c r="A471" s="18" t="s">
        <v>907</v>
      </c>
      <c r="B471" s="78" t="s">
        <v>874</v>
      </c>
      <c r="C471" s="26">
        <v>200</v>
      </c>
      <c r="D471" s="78" t="s">
        <v>906</v>
      </c>
      <c r="E471" s="135">
        <v>0</v>
      </c>
      <c r="F471" s="135">
        <v>0</v>
      </c>
      <c r="G471" s="135">
        <v>0</v>
      </c>
      <c r="H471" s="135">
        <v>0</v>
      </c>
      <c r="I471" s="135">
        <v>0</v>
      </c>
      <c r="J471" s="135"/>
      <c r="K471" s="135"/>
      <c r="L471" s="135">
        <v>0</v>
      </c>
      <c r="M471" s="136">
        <v>0</v>
      </c>
      <c r="N471" s="135">
        <v>0</v>
      </c>
      <c r="O471" s="135">
        <v>0</v>
      </c>
      <c r="P471" s="135">
        <v>0</v>
      </c>
      <c r="Q471" s="136">
        <v>0</v>
      </c>
      <c r="R471" s="136">
        <v>0</v>
      </c>
      <c r="S471" s="135">
        <f t="shared" si="558"/>
        <v>0</v>
      </c>
      <c r="T471" s="135">
        <f>E471+R471-S471</f>
        <v>0</v>
      </c>
      <c r="U471" s="136">
        <v>0</v>
      </c>
      <c r="V471" s="136">
        <v>0</v>
      </c>
      <c r="W471" s="136">
        <v>0</v>
      </c>
      <c r="X471" s="135">
        <f>T471+V471-W471</f>
        <v>0</v>
      </c>
      <c r="Y471" s="135">
        <v>0</v>
      </c>
      <c r="Z471" s="135">
        <v>0</v>
      </c>
      <c r="AA471" s="135">
        <v>0</v>
      </c>
      <c r="AB471" s="135">
        <f>X471+Z471-AA471</f>
        <v>0</v>
      </c>
      <c r="AC471" s="135">
        <v>0</v>
      </c>
      <c r="AD471" s="135">
        <v>0</v>
      </c>
      <c r="AE471" s="135">
        <v>0</v>
      </c>
      <c r="AF471" s="135">
        <f>AB471+AD471-AE471</f>
        <v>0</v>
      </c>
      <c r="AG471" s="135">
        <v>0</v>
      </c>
      <c r="AH471" s="135">
        <v>0</v>
      </c>
      <c r="AI471" s="135">
        <v>0</v>
      </c>
      <c r="AJ471" s="135">
        <f>AF471+AH471-AI471</f>
        <v>0</v>
      </c>
      <c r="AK471" s="135">
        <v>0</v>
      </c>
      <c r="AL471" s="135">
        <v>0</v>
      </c>
      <c r="AM471" s="135">
        <v>0</v>
      </c>
      <c r="AN471" s="135">
        <f>AJ471+AL471-AM471</f>
        <v>0</v>
      </c>
      <c r="AO471" s="135">
        <v>0</v>
      </c>
      <c r="AP471" s="136">
        <v>0</v>
      </c>
      <c r="AQ471" s="136">
        <v>0</v>
      </c>
      <c r="AR471" s="135">
        <f>AN471+AP471-AQ471</f>
        <v>0</v>
      </c>
      <c r="AS471" s="135">
        <v>0</v>
      </c>
      <c r="AT471" s="135"/>
      <c r="AU471" s="135"/>
      <c r="AV471" s="135"/>
      <c r="AW471" s="135"/>
      <c r="AX471" s="135"/>
      <c r="AY471" s="135"/>
      <c r="AZ471" s="135"/>
      <c r="BA471" s="135"/>
      <c r="BB471" s="135">
        <f>F471+J471+N471+R471+V471+Z471+AD471+AH471+AL471+AP471</f>
        <v>0</v>
      </c>
      <c r="BC471" s="135"/>
      <c r="BD471" s="135"/>
      <c r="BE471" s="135">
        <f>G471+K471+O471+S471+W471+AA471+AE471+AI471+AM471+AQ471</f>
        <v>0</v>
      </c>
      <c r="BF471" s="135">
        <f>E471+BB471-BE471</f>
        <v>0</v>
      </c>
      <c r="BG471" s="135">
        <f>I471+M471+Q471+U471+Y471+AC471+AG471+AK471+AO471+AS471</f>
        <v>0</v>
      </c>
      <c r="BH471" s="131">
        <f t="shared" si="592"/>
        <v>0</v>
      </c>
    </row>
    <row r="472" spans="1:62" ht="39" thickBot="1" x14ac:dyDescent="0.25">
      <c r="A472" s="18" t="s">
        <v>908</v>
      </c>
      <c r="B472" s="78" t="s">
        <v>132</v>
      </c>
      <c r="C472" s="26">
        <v>200</v>
      </c>
      <c r="D472" s="78" t="s">
        <v>906</v>
      </c>
      <c r="E472" s="135">
        <v>41000000</v>
      </c>
      <c r="F472" s="135">
        <v>0</v>
      </c>
      <c r="G472" s="135">
        <v>0</v>
      </c>
      <c r="H472" s="135">
        <v>41000000</v>
      </c>
      <c r="I472" s="135">
        <v>3592563</v>
      </c>
      <c r="J472" s="135"/>
      <c r="K472" s="135"/>
      <c r="L472" s="135">
        <v>41000000</v>
      </c>
      <c r="M472" s="136">
        <v>0</v>
      </c>
      <c r="N472" s="135">
        <v>0</v>
      </c>
      <c r="O472" s="135">
        <v>0</v>
      </c>
      <c r="P472" s="135">
        <v>41000000</v>
      </c>
      <c r="Q472" s="136">
        <v>0</v>
      </c>
      <c r="R472" s="136">
        <v>0</v>
      </c>
      <c r="S472" s="135">
        <f t="shared" si="558"/>
        <v>0</v>
      </c>
      <c r="T472" s="135">
        <f>E472+R472-S472</f>
        <v>41000000</v>
      </c>
      <c r="U472" s="136">
        <v>0</v>
      </c>
      <c r="V472" s="136">
        <v>0</v>
      </c>
      <c r="W472" s="136">
        <v>0</v>
      </c>
      <c r="X472" s="135">
        <f>T472+V472-W472</f>
        <v>41000000</v>
      </c>
      <c r="Y472" s="135">
        <v>0</v>
      </c>
      <c r="Z472" s="135">
        <v>0</v>
      </c>
      <c r="AA472" s="135">
        <v>0</v>
      </c>
      <c r="AB472" s="135">
        <f>X472+Z472-AA472</f>
        <v>41000000</v>
      </c>
      <c r="AC472" s="135">
        <v>0</v>
      </c>
      <c r="AD472" s="135">
        <v>0</v>
      </c>
      <c r="AE472" s="135">
        <v>0</v>
      </c>
      <c r="AF472" s="135">
        <f>AB472+AD472-AE472</f>
        <v>41000000</v>
      </c>
      <c r="AG472" s="135">
        <v>0</v>
      </c>
      <c r="AH472" s="135">
        <v>0</v>
      </c>
      <c r="AI472" s="135">
        <v>0</v>
      </c>
      <c r="AJ472" s="135">
        <f>AF472+AH472-AI472</f>
        <v>41000000</v>
      </c>
      <c r="AK472" s="135">
        <v>25147941</v>
      </c>
      <c r="AL472" s="135">
        <v>0</v>
      </c>
      <c r="AM472" s="135">
        <v>0</v>
      </c>
      <c r="AN472" s="135">
        <f>AJ472+AL472-AM472</f>
        <v>41000000</v>
      </c>
      <c r="AO472" s="135">
        <v>3595563</v>
      </c>
      <c r="AP472" s="136">
        <v>0</v>
      </c>
      <c r="AQ472" s="136">
        <v>0</v>
      </c>
      <c r="AR472" s="135">
        <f>AN472+AP472-AQ472</f>
        <v>41000000</v>
      </c>
      <c r="AS472" s="135">
        <v>3592563</v>
      </c>
      <c r="AT472" s="135"/>
      <c r="AU472" s="135"/>
      <c r="AV472" s="135"/>
      <c r="AW472" s="135"/>
      <c r="AX472" s="135"/>
      <c r="AY472" s="135"/>
      <c r="AZ472" s="135"/>
      <c r="BA472" s="135"/>
      <c r="BB472" s="135">
        <f>F472+J472+N472+R472+V472+Z472+AD472+AH472+AL472+AP472</f>
        <v>0</v>
      </c>
      <c r="BC472" s="135"/>
      <c r="BD472" s="135"/>
      <c r="BE472" s="135">
        <f>G472+K472+O472+S472+W472+AA472+AE472+AI472+AM472+AQ472</f>
        <v>0</v>
      </c>
      <c r="BF472" s="135">
        <f>E472+BB472-BE472</f>
        <v>41000000</v>
      </c>
      <c r="BG472" s="135">
        <v>43113756</v>
      </c>
      <c r="BH472" s="131">
        <f t="shared" si="592"/>
        <v>2113756</v>
      </c>
    </row>
    <row r="473" spans="1:62" ht="39" thickBot="1" x14ac:dyDescent="0.25">
      <c r="A473" s="18" t="s">
        <v>909</v>
      </c>
      <c r="B473" s="78" t="s">
        <v>877</v>
      </c>
      <c r="C473" s="26">
        <v>200</v>
      </c>
      <c r="D473" s="78" t="s">
        <v>906</v>
      </c>
      <c r="E473" s="135">
        <v>390700000</v>
      </c>
      <c r="F473" s="135">
        <v>0</v>
      </c>
      <c r="G473" s="135">
        <v>0</v>
      </c>
      <c r="H473" s="135">
        <v>390700000</v>
      </c>
      <c r="I473" s="135">
        <v>43366394</v>
      </c>
      <c r="J473" s="135"/>
      <c r="K473" s="135"/>
      <c r="L473" s="135">
        <v>390700000</v>
      </c>
      <c r="M473" s="136">
        <v>36336859.100000001</v>
      </c>
      <c r="N473" s="135">
        <v>0</v>
      </c>
      <c r="O473" s="135">
        <v>0</v>
      </c>
      <c r="P473" s="135">
        <v>390700000</v>
      </c>
      <c r="Q473" s="136">
        <v>62271999.299999997</v>
      </c>
      <c r="R473" s="136">
        <v>0</v>
      </c>
      <c r="S473" s="135">
        <f t="shared" si="558"/>
        <v>0</v>
      </c>
      <c r="T473" s="135">
        <f>E473+R473-S473</f>
        <v>390700000</v>
      </c>
      <c r="U473" s="136">
        <v>41795723.850000001</v>
      </c>
      <c r="V473" s="136">
        <v>0</v>
      </c>
      <c r="W473" s="136">
        <v>0</v>
      </c>
      <c r="X473" s="135">
        <f>T473+V473-W473</f>
        <v>390700000</v>
      </c>
      <c r="Y473" s="135">
        <v>43377697.329999998</v>
      </c>
      <c r="Z473" s="135">
        <v>0</v>
      </c>
      <c r="AA473" s="135">
        <v>0</v>
      </c>
      <c r="AB473" s="135">
        <f>X473+Z473-AA473</f>
        <v>390700000</v>
      </c>
      <c r="AC473" s="135">
        <v>41192879.049999997</v>
      </c>
      <c r="AD473" s="135">
        <v>0</v>
      </c>
      <c r="AE473" s="135">
        <v>0</v>
      </c>
      <c r="AF473" s="135">
        <f>AB473+AD473-AE473</f>
        <v>390700000</v>
      </c>
      <c r="AG473" s="135">
        <v>38386836.149999999</v>
      </c>
      <c r="AH473" s="135">
        <v>0</v>
      </c>
      <c r="AI473" s="135">
        <v>0</v>
      </c>
      <c r="AJ473" s="135">
        <f>AF473+AH473-AI473</f>
        <v>390700000</v>
      </c>
      <c r="AK473" s="135">
        <v>49431546.850000001</v>
      </c>
      <c r="AL473" s="135">
        <v>0</v>
      </c>
      <c r="AM473" s="135">
        <v>0</v>
      </c>
      <c r="AN473" s="135">
        <f>AJ473+AL473-AM473</f>
        <v>390700000</v>
      </c>
      <c r="AO473" s="135">
        <v>43985150.899999999</v>
      </c>
      <c r="AP473" s="136">
        <v>0</v>
      </c>
      <c r="AQ473" s="136">
        <v>0</v>
      </c>
      <c r="AR473" s="135">
        <f>AN473+AP473-AQ473</f>
        <v>390700000</v>
      </c>
      <c r="AS473" s="135">
        <v>38788126.350000001</v>
      </c>
      <c r="AT473" s="135"/>
      <c r="AU473" s="135"/>
      <c r="AV473" s="135"/>
      <c r="AW473" s="135"/>
      <c r="AX473" s="135"/>
      <c r="AY473" s="135"/>
      <c r="AZ473" s="135"/>
      <c r="BA473" s="135"/>
      <c r="BB473" s="135">
        <f>F473+J473+N473+R473+V473+Z473+AD473+AH473+AL473+AP473</f>
        <v>0</v>
      </c>
      <c r="BC473" s="135"/>
      <c r="BD473" s="135"/>
      <c r="BE473" s="135">
        <f>G473+K473+O473+S473+W473+AA473+AE473+AI473+AM473+AQ473</f>
        <v>0</v>
      </c>
      <c r="BF473" s="135">
        <f>E473+BB473-BE473</f>
        <v>390700000</v>
      </c>
      <c r="BG473" s="135">
        <v>512129452.63</v>
      </c>
      <c r="BH473" s="131">
        <f t="shared" si="592"/>
        <v>121429452.63</v>
      </c>
    </row>
    <row r="474" spans="1:62" s="3" customFormat="1" ht="15.75" thickBot="1" x14ac:dyDescent="0.3">
      <c r="A474" s="8" t="s">
        <v>910</v>
      </c>
      <c r="B474" s="77" t="s">
        <v>130</v>
      </c>
      <c r="C474" s="7"/>
      <c r="D474" s="77"/>
      <c r="E474" s="129">
        <f>E475</f>
        <v>0</v>
      </c>
      <c r="F474" s="129">
        <f t="shared" ref="F474:H475" si="593">F475</f>
        <v>0</v>
      </c>
      <c r="G474" s="129">
        <f t="shared" si="593"/>
        <v>0</v>
      </c>
      <c r="H474" s="129">
        <f t="shared" si="593"/>
        <v>0</v>
      </c>
      <c r="I474" s="129">
        <f t="shared" ref="I474:Q475" si="594">I475</f>
        <v>0</v>
      </c>
      <c r="J474" s="129">
        <f t="shared" si="594"/>
        <v>0</v>
      </c>
      <c r="K474" s="129">
        <f t="shared" si="594"/>
        <v>0</v>
      </c>
      <c r="L474" s="129">
        <f t="shared" si="594"/>
        <v>0</v>
      </c>
      <c r="M474" s="129">
        <f t="shared" si="594"/>
        <v>0</v>
      </c>
      <c r="N474" s="129">
        <f t="shared" si="594"/>
        <v>0</v>
      </c>
      <c r="O474" s="129">
        <f t="shared" si="594"/>
        <v>0</v>
      </c>
      <c r="P474" s="129">
        <f t="shared" si="594"/>
        <v>0</v>
      </c>
      <c r="Q474" s="129">
        <f t="shared" si="594"/>
        <v>0</v>
      </c>
      <c r="R474" s="129">
        <f t="shared" ref="R474:AG475" si="595">R475</f>
        <v>254670000</v>
      </c>
      <c r="S474" s="129">
        <f t="shared" si="595"/>
        <v>0</v>
      </c>
      <c r="T474" s="129">
        <f t="shared" si="595"/>
        <v>254670000</v>
      </c>
      <c r="U474" s="129">
        <f t="shared" si="595"/>
        <v>0</v>
      </c>
      <c r="V474" s="129">
        <f t="shared" si="595"/>
        <v>0</v>
      </c>
      <c r="W474" s="129">
        <f t="shared" si="595"/>
        <v>0</v>
      </c>
      <c r="X474" s="129">
        <f t="shared" si="595"/>
        <v>254670000</v>
      </c>
      <c r="Y474" s="129">
        <f t="shared" si="595"/>
        <v>0</v>
      </c>
      <c r="Z474" s="129">
        <f t="shared" si="595"/>
        <v>0</v>
      </c>
      <c r="AA474" s="129">
        <f t="shared" si="595"/>
        <v>0</v>
      </c>
      <c r="AB474" s="129">
        <f t="shared" si="595"/>
        <v>254670000</v>
      </c>
      <c r="AC474" s="129">
        <f t="shared" si="595"/>
        <v>0</v>
      </c>
      <c r="AD474" s="129">
        <f t="shared" si="595"/>
        <v>0</v>
      </c>
      <c r="AE474" s="129">
        <f t="shared" si="595"/>
        <v>0</v>
      </c>
      <c r="AF474" s="129">
        <f t="shared" si="595"/>
        <v>254670000</v>
      </c>
      <c r="AG474" s="129">
        <f t="shared" si="595"/>
        <v>0</v>
      </c>
      <c r="AH474" s="129">
        <f t="shared" ref="V474:AW475" si="596">AH475</f>
        <v>0</v>
      </c>
      <c r="AI474" s="129">
        <f t="shared" si="596"/>
        <v>0</v>
      </c>
      <c r="AJ474" s="129">
        <f t="shared" si="596"/>
        <v>254670000</v>
      </c>
      <c r="AK474" s="129">
        <f t="shared" si="596"/>
        <v>0</v>
      </c>
      <c r="AL474" s="129">
        <f t="shared" si="596"/>
        <v>0</v>
      </c>
      <c r="AM474" s="129">
        <f t="shared" si="596"/>
        <v>0</v>
      </c>
      <c r="AN474" s="129">
        <f t="shared" si="596"/>
        <v>254670000</v>
      </c>
      <c r="AO474" s="129">
        <f t="shared" si="596"/>
        <v>0</v>
      </c>
      <c r="AP474" s="129">
        <f t="shared" si="596"/>
        <v>0</v>
      </c>
      <c r="AQ474" s="129">
        <f t="shared" si="596"/>
        <v>0</v>
      </c>
      <c r="AR474" s="129">
        <f t="shared" si="596"/>
        <v>254670000</v>
      </c>
      <c r="AS474" s="129">
        <f t="shared" si="596"/>
        <v>0</v>
      </c>
      <c r="AT474" s="129">
        <f t="shared" si="596"/>
        <v>0</v>
      </c>
      <c r="AU474" s="129">
        <f t="shared" si="596"/>
        <v>0</v>
      </c>
      <c r="AV474" s="129">
        <f t="shared" si="596"/>
        <v>0</v>
      </c>
      <c r="AW474" s="129">
        <f t="shared" si="596"/>
        <v>0</v>
      </c>
      <c r="AX474" s="129"/>
      <c r="AY474" s="129"/>
      <c r="AZ474" s="129"/>
      <c r="BA474" s="129"/>
      <c r="BB474" s="129">
        <f t="shared" ref="BB474:BG475" si="597">BB475</f>
        <v>254670000</v>
      </c>
      <c r="BC474" s="129"/>
      <c r="BD474" s="129"/>
      <c r="BE474" s="129">
        <f t="shared" si="597"/>
        <v>0</v>
      </c>
      <c r="BF474" s="129">
        <f t="shared" ref="BF474:BF478" si="598">+E474+BB474-BE474</f>
        <v>254670000</v>
      </c>
      <c r="BG474" s="129">
        <f t="shared" si="597"/>
        <v>254670000</v>
      </c>
      <c r="BH474" s="131">
        <f t="shared" si="592"/>
        <v>0</v>
      </c>
      <c r="BI474" s="5"/>
      <c r="BJ474" s="5"/>
    </row>
    <row r="475" spans="1:62" s="3" customFormat="1" ht="15.75" thickBot="1" x14ac:dyDescent="0.3">
      <c r="A475" s="8" t="s">
        <v>911</v>
      </c>
      <c r="B475" s="77" t="s">
        <v>912</v>
      </c>
      <c r="C475" s="7"/>
      <c r="D475" s="77"/>
      <c r="E475" s="129">
        <f>E476</f>
        <v>0</v>
      </c>
      <c r="F475" s="129">
        <f t="shared" si="593"/>
        <v>0</v>
      </c>
      <c r="G475" s="129">
        <f t="shared" si="593"/>
        <v>0</v>
      </c>
      <c r="H475" s="129">
        <f t="shared" si="593"/>
        <v>0</v>
      </c>
      <c r="I475" s="129">
        <f t="shared" si="594"/>
        <v>0</v>
      </c>
      <c r="J475" s="129">
        <f t="shared" si="594"/>
        <v>0</v>
      </c>
      <c r="K475" s="129">
        <f t="shared" si="594"/>
        <v>0</v>
      </c>
      <c r="L475" s="129">
        <f t="shared" si="594"/>
        <v>0</v>
      </c>
      <c r="M475" s="129">
        <f t="shared" si="594"/>
        <v>0</v>
      </c>
      <c r="N475" s="129">
        <f t="shared" si="594"/>
        <v>0</v>
      </c>
      <c r="O475" s="129">
        <f t="shared" si="594"/>
        <v>0</v>
      </c>
      <c r="P475" s="129">
        <f t="shared" si="594"/>
        <v>0</v>
      </c>
      <c r="Q475" s="129">
        <f t="shared" si="594"/>
        <v>0</v>
      </c>
      <c r="R475" s="129">
        <f t="shared" si="595"/>
        <v>254670000</v>
      </c>
      <c r="S475" s="129">
        <f t="shared" si="595"/>
        <v>0</v>
      </c>
      <c r="T475" s="129">
        <f t="shared" si="595"/>
        <v>254670000</v>
      </c>
      <c r="U475" s="129">
        <f t="shared" si="595"/>
        <v>0</v>
      </c>
      <c r="V475" s="129">
        <f t="shared" si="596"/>
        <v>0</v>
      </c>
      <c r="W475" s="129">
        <f t="shared" si="596"/>
        <v>0</v>
      </c>
      <c r="X475" s="129">
        <f t="shared" si="596"/>
        <v>254670000</v>
      </c>
      <c r="Y475" s="129">
        <f t="shared" si="596"/>
        <v>0</v>
      </c>
      <c r="Z475" s="129">
        <f t="shared" si="596"/>
        <v>0</v>
      </c>
      <c r="AA475" s="129">
        <f t="shared" si="596"/>
        <v>0</v>
      </c>
      <c r="AB475" s="129">
        <f t="shared" si="596"/>
        <v>254670000</v>
      </c>
      <c r="AC475" s="129">
        <f t="shared" si="596"/>
        <v>0</v>
      </c>
      <c r="AD475" s="129">
        <f t="shared" si="596"/>
        <v>0</v>
      </c>
      <c r="AE475" s="129">
        <f t="shared" si="596"/>
        <v>0</v>
      </c>
      <c r="AF475" s="129">
        <f t="shared" si="596"/>
        <v>254670000</v>
      </c>
      <c r="AG475" s="129">
        <f t="shared" si="596"/>
        <v>0</v>
      </c>
      <c r="AH475" s="129">
        <f t="shared" si="596"/>
        <v>0</v>
      </c>
      <c r="AI475" s="129">
        <f t="shared" si="596"/>
        <v>0</v>
      </c>
      <c r="AJ475" s="129">
        <f t="shared" si="596"/>
        <v>254670000</v>
      </c>
      <c r="AK475" s="129">
        <f t="shared" si="596"/>
        <v>0</v>
      </c>
      <c r="AL475" s="129">
        <f t="shared" si="596"/>
        <v>0</v>
      </c>
      <c r="AM475" s="129">
        <f t="shared" si="596"/>
        <v>0</v>
      </c>
      <c r="AN475" s="129">
        <f t="shared" si="596"/>
        <v>254670000</v>
      </c>
      <c r="AO475" s="129">
        <f t="shared" si="596"/>
        <v>0</v>
      </c>
      <c r="AP475" s="129">
        <f t="shared" si="596"/>
        <v>0</v>
      </c>
      <c r="AQ475" s="129">
        <f t="shared" si="596"/>
        <v>0</v>
      </c>
      <c r="AR475" s="129">
        <f t="shared" si="596"/>
        <v>254670000</v>
      </c>
      <c r="AS475" s="129">
        <f t="shared" si="596"/>
        <v>0</v>
      </c>
      <c r="AT475" s="129">
        <f t="shared" si="596"/>
        <v>0</v>
      </c>
      <c r="AU475" s="129">
        <f t="shared" si="596"/>
        <v>0</v>
      </c>
      <c r="AV475" s="129">
        <f t="shared" si="596"/>
        <v>0</v>
      </c>
      <c r="AW475" s="129">
        <f t="shared" si="596"/>
        <v>0</v>
      </c>
      <c r="AX475" s="129"/>
      <c r="AY475" s="129"/>
      <c r="AZ475" s="129"/>
      <c r="BA475" s="129"/>
      <c r="BB475" s="129">
        <f t="shared" si="597"/>
        <v>254670000</v>
      </c>
      <c r="BC475" s="129"/>
      <c r="BD475" s="129"/>
      <c r="BE475" s="129">
        <f t="shared" si="597"/>
        <v>0</v>
      </c>
      <c r="BF475" s="129">
        <f t="shared" si="598"/>
        <v>254670000</v>
      </c>
      <c r="BG475" s="129">
        <f t="shared" si="597"/>
        <v>254670000</v>
      </c>
      <c r="BH475" s="131">
        <f t="shared" si="592"/>
        <v>0</v>
      </c>
      <c r="BI475" s="5"/>
      <c r="BJ475" s="5"/>
    </row>
    <row r="476" spans="1:62" ht="39" thickBot="1" x14ac:dyDescent="0.25">
      <c r="A476" s="18" t="s">
        <v>913</v>
      </c>
      <c r="B476" s="78" t="s">
        <v>914</v>
      </c>
      <c r="C476" s="26">
        <v>200</v>
      </c>
      <c r="D476" s="78" t="s">
        <v>906</v>
      </c>
      <c r="E476" s="135">
        <v>0</v>
      </c>
      <c r="F476" s="135">
        <v>0</v>
      </c>
      <c r="G476" s="135">
        <v>0</v>
      </c>
      <c r="H476" s="135">
        <v>0</v>
      </c>
      <c r="I476" s="135">
        <v>0</v>
      </c>
      <c r="J476" s="135"/>
      <c r="K476" s="135"/>
      <c r="L476" s="135">
        <v>0</v>
      </c>
      <c r="M476" s="136">
        <v>0</v>
      </c>
      <c r="N476" s="135">
        <v>0</v>
      </c>
      <c r="O476" s="135">
        <v>0</v>
      </c>
      <c r="P476" s="135">
        <v>0</v>
      </c>
      <c r="Q476" s="136">
        <v>0</v>
      </c>
      <c r="R476" s="135">
        <v>254670000</v>
      </c>
      <c r="S476" s="135">
        <f t="shared" si="558"/>
        <v>0</v>
      </c>
      <c r="T476" s="135">
        <f>E476+R476-S476</f>
        <v>254670000</v>
      </c>
      <c r="U476" s="136">
        <v>0</v>
      </c>
      <c r="V476" s="136">
        <v>0</v>
      </c>
      <c r="W476" s="136">
        <v>0</v>
      </c>
      <c r="X476" s="135">
        <f>T476+V476-W476</f>
        <v>254670000</v>
      </c>
      <c r="Y476" s="135">
        <v>0</v>
      </c>
      <c r="Z476" s="135">
        <v>0</v>
      </c>
      <c r="AA476" s="135">
        <v>0</v>
      </c>
      <c r="AB476" s="135">
        <f>X476+Z476-AA476</f>
        <v>254670000</v>
      </c>
      <c r="AC476" s="135">
        <v>0</v>
      </c>
      <c r="AD476" s="135">
        <v>0</v>
      </c>
      <c r="AE476" s="135">
        <v>0</v>
      </c>
      <c r="AF476" s="135">
        <f>AB476+AD476-AE476</f>
        <v>254670000</v>
      </c>
      <c r="AG476" s="135">
        <v>0</v>
      </c>
      <c r="AH476" s="135">
        <v>0</v>
      </c>
      <c r="AI476" s="135">
        <v>0</v>
      </c>
      <c r="AJ476" s="135">
        <f>AF476+AH476-AI476</f>
        <v>254670000</v>
      </c>
      <c r="AK476" s="135">
        <v>0</v>
      </c>
      <c r="AL476" s="135">
        <v>0</v>
      </c>
      <c r="AM476" s="135">
        <v>0</v>
      </c>
      <c r="AN476" s="135">
        <f>AJ476+AL476-AM476</f>
        <v>254670000</v>
      </c>
      <c r="AO476" s="135">
        <v>0</v>
      </c>
      <c r="AP476" s="136">
        <v>0</v>
      </c>
      <c r="AQ476" s="136">
        <v>0</v>
      </c>
      <c r="AR476" s="135">
        <f>AN476+AP476-AQ476</f>
        <v>254670000</v>
      </c>
      <c r="AS476" s="135">
        <v>0</v>
      </c>
      <c r="AT476" s="135"/>
      <c r="AU476" s="135"/>
      <c r="AV476" s="135"/>
      <c r="AW476" s="135"/>
      <c r="AX476" s="135"/>
      <c r="AY476" s="135"/>
      <c r="AZ476" s="135"/>
      <c r="BA476" s="135"/>
      <c r="BB476" s="135">
        <f>F476+J476+N476+R476+V476+Z476+AD476+AH476+AL476+AP476</f>
        <v>254670000</v>
      </c>
      <c r="BC476" s="135"/>
      <c r="BD476" s="135"/>
      <c r="BE476" s="135">
        <f>G476+K476+O476+S476+W476+AA476+AE476+AI476+AM476+AQ476</f>
        <v>0</v>
      </c>
      <c r="BF476" s="135">
        <f>E476+BB476-BE476</f>
        <v>254670000</v>
      </c>
      <c r="BG476" s="135">
        <v>254670000</v>
      </c>
      <c r="BH476" s="131">
        <f t="shared" si="592"/>
        <v>0</v>
      </c>
    </row>
    <row r="477" spans="1:62" s="3" customFormat="1" ht="15.75" thickBot="1" x14ac:dyDescent="0.3">
      <c r="A477" s="8" t="s">
        <v>915</v>
      </c>
      <c r="B477" s="77" t="s">
        <v>883</v>
      </c>
      <c r="C477" s="7"/>
      <c r="D477" s="77"/>
      <c r="E477" s="129">
        <f t="shared" ref="E477:U477" si="599">E478+E485</f>
        <v>13500000</v>
      </c>
      <c r="F477" s="129">
        <f t="shared" si="599"/>
        <v>0</v>
      </c>
      <c r="G477" s="129">
        <f t="shared" si="599"/>
        <v>0</v>
      </c>
      <c r="H477" s="129">
        <f t="shared" si="599"/>
        <v>13500000</v>
      </c>
      <c r="I477" s="129">
        <f t="shared" si="599"/>
        <v>344580</v>
      </c>
      <c r="J477" s="129">
        <f t="shared" si="599"/>
        <v>0</v>
      </c>
      <c r="K477" s="129">
        <f t="shared" si="599"/>
        <v>0</v>
      </c>
      <c r="L477" s="129">
        <f t="shared" si="599"/>
        <v>13500000</v>
      </c>
      <c r="M477" s="129">
        <f t="shared" si="599"/>
        <v>291068.32</v>
      </c>
      <c r="N477" s="129">
        <f t="shared" si="599"/>
        <v>0</v>
      </c>
      <c r="O477" s="129">
        <f t="shared" si="599"/>
        <v>0</v>
      </c>
      <c r="P477" s="129">
        <f t="shared" si="599"/>
        <v>13500000</v>
      </c>
      <c r="Q477" s="129">
        <f t="shared" si="599"/>
        <v>317416.06</v>
      </c>
      <c r="R477" s="129">
        <f t="shared" si="599"/>
        <v>5594252</v>
      </c>
      <c r="S477" s="129">
        <f t="shared" si="599"/>
        <v>0</v>
      </c>
      <c r="T477" s="129">
        <f t="shared" si="599"/>
        <v>19094252</v>
      </c>
      <c r="U477" s="129">
        <f t="shared" si="599"/>
        <v>11817441.99</v>
      </c>
      <c r="V477" s="129">
        <f t="shared" ref="V477:AW477" si="600">V478+V485</f>
        <v>0</v>
      </c>
      <c r="W477" s="129">
        <f t="shared" si="600"/>
        <v>0</v>
      </c>
      <c r="X477" s="129">
        <f t="shared" si="600"/>
        <v>19094252</v>
      </c>
      <c r="Y477" s="129">
        <f t="shared" si="600"/>
        <v>394673.4</v>
      </c>
      <c r="Z477" s="129">
        <f t="shared" si="600"/>
        <v>0</v>
      </c>
      <c r="AA477" s="129">
        <f t="shared" si="600"/>
        <v>0</v>
      </c>
      <c r="AB477" s="129">
        <f t="shared" si="600"/>
        <v>19094252</v>
      </c>
      <c r="AC477" s="129">
        <f t="shared" si="600"/>
        <v>764191.45</v>
      </c>
      <c r="AD477" s="129">
        <f t="shared" si="600"/>
        <v>0</v>
      </c>
      <c r="AE477" s="129">
        <f t="shared" si="600"/>
        <v>0</v>
      </c>
      <c r="AF477" s="129">
        <f t="shared" si="600"/>
        <v>19094252</v>
      </c>
      <c r="AG477" s="129">
        <f t="shared" si="600"/>
        <v>3958102.92</v>
      </c>
      <c r="AH477" s="129">
        <f t="shared" si="600"/>
        <v>0</v>
      </c>
      <c r="AI477" s="129">
        <f t="shared" si="600"/>
        <v>0</v>
      </c>
      <c r="AJ477" s="129">
        <f t="shared" si="600"/>
        <v>19094252</v>
      </c>
      <c r="AK477" s="129">
        <f t="shared" ref="AK477:AT477" si="601">AK478+AK485</f>
        <v>1276805.6299999999</v>
      </c>
      <c r="AL477" s="129">
        <f t="shared" si="601"/>
        <v>0</v>
      </c>
      <c r="AM477" s="129">
        <f t="shared" si="601"/>
        <v>0</v>
      </c>
      <c r="AN477" s="129">
        <f t="shared" si="601"/>
        <v>19094252</v>
      </c>
      <c r="AO477" s="129">
        <f t="shared" si="601"/>
        <v>641962.31000000006</v>
      </c>
      <c r="AP477" s="129">
        <f t="shared" si="601"/>
        <v>0</v>
      </c>
      <c r="AQ477" s="129">
        <f t="shared" si="601"/>
        <v>0</v>
      </c>
      <c r="AR477" s="129">
        <f t="shared" si="601"/>
        <v>19094252</v>
      </c>
      <c r="AS477" s="129">
        <f t="shared" si="601"/>
        <v>646948.39</v>
      </c>
      <c r="AT477" s="129">
        <f t="shared" si="601"/>
        <v>0</v>
      </c>
      <c r="AU477" s="129">
        <f t="shared" si="600"/>
        <v>0</v>
      </c>
      <c r="AV477" s="129">
        <f t="shared" si="600"/>
        <v>0</v>
      </c>
      <c r="AW477" s="129">
        <f t="shared" si="600"/>
        <v>0</v>
      </c>
      <c r="AX477" s="129"/>
      <c r="AY477" s="129"/>
      <c r="AZ477" s="129"/>
      <c r="BA477" s="129"/>
      <c r="BB477" s="129">
        <f>BB478+BB485</f>
        <v>5594252</v>
      </c>
      <c r="BC477" s="129"/>
      <c r="BD477" s="129"/>
      <c r="BE477" s="129">
        <f>BE478+BE485</f>
        <v>0</v>
      </c>
      <c r="BF477" s="129">
        <f t="shared" si="598"/>
        <v>19094252</v>
      </c>
      <c r="BG477" s="129">
        <f>BG478+BG485</f>
        <v>29741978.699999999</v>
      </c>
      <c r="BH477" s="131">
        <f t="shared" si="592"/>
        <v>10647726.699999999</v>
      </c>
      <c r="BI477" s="5"/>
      <c r="BJ477" s="5"/>
    </row>
    <row r="478" spans="1:62" s="3" customFormat="1" ht="15.75" thickBot="1" x14ac:dyDescent="0.3">
      <c r="A478" s="8" t="s">
        <v>916</v>
      </c>
      <c r="B478" s="77" t="s">
        <v>280</v>
      </c>
      <c r="C478" s="7"/>
      <c r="D478" s="77"/>
      <c r="E478" s="129">
        <f t="shared" ref="E478:U478" si="602">E479+E480+E481+E482+E483+E484</f>
        <v>0</v>
      </c>
      <c r="F478" s="129">
        <f t="shared" si="602"/>
        <v>0</v>
      </c>
      <c r="G478" s="129">
        <f t="shared" si="602"/>
        <v>0</v>
      </c>
      <c r="H478" s="129">
        <f t="shared" si="602"/>
        <v>0</v>
      </c>
      <c r="I478" s="129">
        <f t="shared" si="602"/>
        <v>0</v>
      </c>
      <c r="J478" s="129">
        <f t="shared" si="602"/>
        <v>0</v>
      </c>
      <c r="K478" s="129">
        <f t="shared" si="602"/>
        <v>0</v>
      </c>
      <c r="L478" s="129">
        <f t="shared" si="602"/>
        <v>0</v>
      </c>
      <c r="M478" s="129">
        <f t="shared" si="602"/>
        <v>0</v>
      </c>
      <c r="N478" s="129">
        <f t="shared" si="602"/>
        <v>0</v>
      </c>
      <c r="O478" s="129">
        <f t="shared" si="602"/>
        <v>0</v>
      </c>
      <c r="P478" s="129">
        <f t="shared" si="602"/>
        <v>0</v>
      </c>
      <c r="Q478" s="129">
        <f t="shared" si="602"/>
        <v>0</v>
      </c>
      <c r="R478" s="129">
        <f t="shared" si="602"/>
        <v>5594252</v>
      </c>
      <c r="S478" s="129">
        <f t="shared" si="602"/>
        <v>0</v>
      </c>
      <c r="T478" s="129">
        <f t="shared" si="602"/>
        <v>5594252</v>
      </c>
      <c r="U478" s="129">
        <f t="shared" si="602"/>
        <v>5594252</v>
      </c>
      <c r="V478" s="129">
        <f t="shared" ref="V478:AW478" si="603">V479+V480+V481+V482+V483+V484</f>
        <v>0</v>
      </c>
      <c r="W478" s="129">
        <f t="shared" si="603"/>
        <v>0</v>
      </c>
      <c r="X478" s="129">
        <f t="shared" si="603"/>
        <v>5594252</v>
      </c>
      <c r="Y478" s="129">
        <f t="shared" si="603"/>
        <v>0</v>
      </c>
      <c r="Z478" s="129">
        <f t="shared" si="603"/>
        <v>0</v>
      </c>
      <c r="AA478" s="129">
        <f t="shared" si="603"/>
        <v>0</v>
      </c>
      <c r="AB478" s="129">
        <f t="shared" si="603"/>
        <v>5594252</v>
      </c>
      <c r="AC478" s="129">
        <f t="shared" si="603"/>
        <v>0</v>
      </c>
      <c r="AD478" s="129">
        <f t="shared" si="603"/>
        <v>0</v>
      </c>
      <c r="AE478" s="129">
        <f t="shared" si="603"/>
        <v>0</v>
      </c>
      <c r="AF478" s="129">
        <f t="shared" si="603"/>
        <v>5594252</v>
      </c>
      <c r="AG478" s="129">
        <f t="shared" si="603"/>
        <v>0</v>
      </c>
      <c r="AH478" s="129">
        <f t="shared" si="603"/>
        <v>0</v>
      </c>
      <c r="AI478" s="129">
        <f t="shared" si="603"/>
        <v>0</v>
      </c>
      <c r="AJ478" s="129">
        <f t="shared" si="603"/>
        <v>5594252</v>
      </c>
      <c r="AK478" s="129">
        <f t="shared" ref="AK478:AT478" si="604">AK479+AK480+AK481+AK482+AK483+AK484</f>
        <v>0</v>
      </c>
      <c r="AL478" s="129">
        <f t="shared" si="604"/>
        <v>0</v>
      </c>
      <c r="AM478" s="129">
        <f t="shared" si="604"/>
        <v>0</v>
      </c>
      <c r="AN478" s="129">
        <f t="shared" si="604"/>
        <v>5594252</v>
      </c>
      <c r="AO478" s="129">
        <f t="shared" si="604"/>
        <v>0</v>
      </c>
      <c r="AP478" s="129">
        <f t="shared" si="604"/>
        <v>0</v>
      </c>
      <c r="AQ478" s="129">
        <f t="shared" si="604"/>
        <v>0</v>
      </c>
      <c r="AR478" s="129">
        <f t="shared" si="604"/>
        <v>5594252</v>
      </c>
      <c r="AS478" s="129">
        <f t="shared" si="604"/>
        <v>0</v>
      </c>
      <c r="AT478" s="129">
        <f t="shared" si="604"/>
        <v>0</v>
      </c>
      <c r="AU478" s="129">
        <f t="shared" si="603"/>
        <v>0</v>
      </c>
      <c r="AV478" s="129">
        <f t="shared" si="603"/>
        <v>0</v>
      </c>
      <c r="AW478" s="129">
        <f t="shared" si="603"/>
        <v>0</v>
      </c>
      <c r="AX478" s="129"/>
      <c r="AY478" s="129"/>
      <c r="AZ478" s="129"/>
      <c r="BA478" s="129"/>
      <c r="BB478" s="129">
        <f>BB479+BB480+BB481+BB482+BB483+BB484</f>
        <v>5594252</v>
      </c>
      <c r="BC478" s="129"/>
      <c r="BD478" s="129"/>
      <c r="BE478" s="129">
        <f>BE479+BE480+BE481+BE482+BE483+BE484</f>
        <v>0</v>
      </c>
      <c r="BF478" s="129">
        <f t="shared" si="598"/>
        <v>5594252</v>
      </c>
      <c r="BG478" s="129">
        <f>BG479+BG480+BG481+BG482+BG483+BG484</f>
        <v>5594252</v>
      </c>
      <c r="BH478" s="131">
        <f t="shared" si="592"/>
        <v>0</v>
      </c>
      <c r="BI478" s="5"/>
      <c r="BJ478" s="5"/>
    </row>
    <row r="479" spans="1:62" ht="39" thickBot="1" x14ac:dyDescent="0.25">
      <c r="A479" s="18" t="s">
        <v>917</v>
      </c>
      <c r="B479" s="78" t="s">
        <v>886</v>
      </c>
      <c r="C479" s="26">
        <v>200</v>
      </c>
      <c r="D479" s="78" t="s">
        <v>906</v>
      </c>
      <c r="E479" s="135">
        <v>0</v>
      </c>
      <c r="F479" s="135">
        <v>0</v>
      </c>
      <c r="G479" s="135">
        <v>0</v>
      </c>
      <c r="H479" s="135">
        <v>0</v>
      </c>
      <c r="I479" s="135">
        <v>0</v>
      </c>
      <c r="J479" s="135"/>
      <c r="K479" s="135"/>
      <c r="L479" s="135">
        <v>0</v>
      </c>
      <c r="M479" s="136">
        <v>0</v>
      </c>
      <c r="N479" s="135">
        <v>0</v>
      </c>
      <c r="O479" s="135">
        <v>0</v>
      </c>
      <c r="P479" s="135">
        <v>0</v>
      </c>
      <c r="Q479" s="136">
        <v>0</v>
      </c>
      <c r="R479" s="136">
        <v>0</v>
      </c>
      <c r="S479" s="135">
        <f t="shared" si="558"/>
        <v>0</v>
      </c>
      <c r="T479" s="135">
        <f t="shared" ref="T479:T484" si="605">E479+R479-S479</f>
        <v>0</v>
      </c>
      <c r="U479" s="136">
        <v>0</v>
      </c>
      <c r="V479" s="136">
        <v>0</v>
      </c>
      <c r="W479" s="136">
        <v>0</v>
      </c>
      <c r="X479" s="135">
        <f t="shared" ref="X479:X484" si="606">T479+V479-W479</f>
        <v>0</v>
      </c>
      <c r="Y479" s="135">
        <v>0</v>
      </c>
      <c r="Z479" s="135">
        <v>0</v>
      </c>
      <c r="AA479" s="135">
        <v>0</v>
      </c>
      <c r="AB479" s="135">
        <f t="shared" ref="AB479:AB484" si="607">X479+Z479-AA479</f>
        <v>0</v>
      </c>
      <c r="AC479" s="135">
        <v>0</v>
      </c>
      <c r="AD479" s="135">
        <v>0</v>
      </c>
      <c r="AE479" s="135">
        <v>0</v>
      </c>
      <c r="AF479" s="135">
        <f t="shared" ref="AF479:AF484" si="608">AB479+AD479-AE479</f>
        <v>0</v>
      </c>
      <c r="AG479" s="135">
        <v>0</v>
      </c>
      <c r="AH479" s="135">
        <v>0</v>
      </c>
      <c r="AI479" s="135">
        <v>0</v>
      </c>
      <c r="AJ479" s="135">
        <f t="shared" ref="AJ479:AJ484" si="609">AF479+AH479-AI479</f>
        <v>0</v>
      </c>
      <c r="AK479" s="135">
        <v>0</v>
      </c>
      <c r="AL479" s="135">
        <v>0</v>
      </c>
      <c r="AM479" s="135">
        <v>0</v>
      </c>
      <c r="AN479" s="135">
        <f t="shared" ref="AN479:AN484" si="610">AJ479+AL479-AM479</f>
        <v>0</v>
      </c>
      <c r="AO479" s="135">
        <v>0</v>
      </c>
      <c r="AP479" s="136">
        <v>0</v>
      </c>
      <c r="AQ479" s="136">
        <v>0</v>
      </c>
      <c r="AR479" s="135">
        <f t="shared" ref="AR479:AR484" si="611">AN479+AP479-AQ479</f>
        <v>0</v>
      </c>
      <c r="AS479" s="135">
        <v>0</v>
      </c>
      <c r="AT479" s="135"/>
      <c r="AU479" s="135"/>
      <c r="AV479" s="135"/>
      <c r="AW479" s="135"/>
      <c r="AX479" s="135"/>
      <c r="AY479" s="135"/>
      <c r="AZ479" s="135"/>
      <c r="BA479" s="135"/>
      <c r="BB479" s="135">
        <f t="shared" ref="BB479:BB484" si="612">F479+J479+N479+R479+V479+Z479+AD479+AH479+AL479+AP479</f>
        <v>0</v>
      </c>
      <c r="BC479" s="135"/>
      <c r="BD479" s="135"/>
      <c r="BE479" s="135">
        <f t="shared" ref="BE479:BE484" si="613">G479+K479+O479+S479+W479+AA479+AE479+AI479+AM479+AQ479</f>
        <v>0</v>
      </c>
      <c r="BF479" s="135">
        <f t="shared" ref="BF479:BF484" si="614">E479+BB479-BE479</f>
        <v>0</v>
      </c>
      <c r="BG479" s="135">
        <f>I479+M479+Q479+U479+Y479+AC479+AG479+AK479+AO479+AS479</f>
        <v>0</v>
      </c>
      <c r="BH479" s="131">
        <f t="shared" si="592"/>
        <v>0</v>
      </c>
    </row>
    <row r="480" spans="1:62" ht="39" thickBot="1" x14ac:dyDescent="0.25">
      <c r="A480" s="18" t="s">
        <v>918</v>
      </c>
      <c r="B480" s="78" t="s">
        <v>888</v>
      </c>
      <c r="C480" s="26">
        <v>200</v>
      </c>
      <c r="D480" s="78" t="s">
        <v>906</v>
      </c>
      <c r="E480" s="135">
        <v>0</v>
      </c>
      <c r="F480" s="135">
        <v>0</v>
      </c>
      <c r="G480" s="135">
        <v>0</v>
      </c>
      <c r="H480" s="135">
        <v>0</v>
      </c>
      <c r="I480" s="135">
        <v>0</v>
      </c>
      <c r="J480" s="135"/>
      <c r="K480" s="135"/>
      <c r="L480" s="135">
        <v>0</v>
      </c>
      <c r="M480" s="136">
        <v>0</v>
      </c>
      <c r="N480" s="135">
        <v>0</v>
      </c>
      <c r="O480" s="135">
        <v>0</v>
      </c>
      <c r="P480" s="135">
        <v>0</v>
      </c>
      <c r="Q480" s="136">
        <v>0</v>
      </c>
      <c r="R480" s="136">
        <v>0</v>
      </c>
      <c r="S480" s="135">
        <f t="shared" si="558"/>
        <v>0</v>
      </c>
      <c r="T480" s="135">
        <f t="shared" si="605"/>
        <v>0</v>
      </c>
      <c r="U480" s="136">
        <v>0</v>
      </c>
      <c r="V480" s="136">
        <v>0</v>
      </c>
      <c r="W480" s="136">
        <v>0</v>
      </c>
      <c r="X480" s="135">
        <f t="shared" si="606"/>
        <v>0</v>
      </c>
      <c r="Y480" s="135">
        <v>0</v>
      </c>
      <c r="Z480" s="135">
        <v>0</v>
      </c>
      <c r="AA480" s="135">
        <v>0</v>
      </c>
      <c r="AB480" s="135">
        <f t="shared" si="607"/>
        <v>0</v>
      </c>
      <c r="AC480" s="135">
        <v>0</v>
      </c>
      <c r="AD480" s="135">
        <v>0</v>
      </c>
      <c r="AE480" s="135">
        <v>0</v>
      </c>
      <c r="AF480" s="135">
        <f t="shared" si="608"/>
        <v>0</v>
      </c>
      <c r="AG480" s="135">
        <v>0</v>
      </c>
      <c r="AH480" s="135">
        <v>0</v>
      </c>
      <c r="AI480" s="135">
        <v>0</v>
      </c>
      <c r="AJ480" s="135">
        <f t="shared" si="609"/>
        <v>0</v>
      </c>
      <c r="AK480" s="135">
        <v>0</v>
      </c>
      <c r="AL480" s="135">
        <v>0</v>
      </c>
      <c r="AM480" s="135">
        <v>0</v>
      </c>
      <c r="AN480" s="135">
        <f t="shared" si="610"/>
        <v>0</v>
      </c>
      <c r="AO480" s="135">
        <v>0</v>
      </c>
      <c r="AP480" s="136">
        <v>0</v>
      </c>
      <c r="AQ480" s="136">
        <v>0</v>
      </c>
      <c r="AR480" s="135">
        <f t="shared" si="611"/>
        <v>0</v>
      </c>
      <c r="AS480" s="135">
        <v>0</v>
      </c>
      <c r="AT480" s="135"/>
      <c r="AU480" s="135"/>
      <c r="AV480" s="135"/>
      <c r="AW480" s="135"/>
      <c r="AX480" s="135"/>
      <c r="AY480" s="135"/>
      <c r="AZ480" s="135"/>
      <c r="BA480" s="135"/>
      <c r="BB480" s="135">
        <f t="shared" si="612"/>
        <v>0</v>
      </c>
      <c r="BC480" s="135"/>
      <c r="BD480" s="135"/>
      <c r="BE480" s="135">
        <f t="shared" si="613"/>
        <v>0</v>
      </c>
      <c r="BF480" s="135">
        <f t="shared" si="614"/>
        <v>0</v>
      </c>
      <c r="BG480" s="135">
        <f>I480+M480+Q480+U480+Y480+AC480+AG480+AK480+AO480+AS480</f>
        <v>0</v>
      </c>
      <c r="BH480" s="131">
        <f t="shared" si="592"/>
        <v>0</v>
      </c>
    </row>
    <row r="481" spans="1:62" ht="39" thickBot="1" x14ac:dyDescent="0.25">
      <c r="A481" s="18" t="s">
        <v>919</v>
      </c>
      <c r="B481" s="78" t="s">
        <v>890</v>
      </c>
      <c r="C481" s="26">
        <v>200</v>
      </c>
      <c r="D481" s="78" t="s">
        <v>906</v>
      </c>
      <c r="E481" s="135">
        <v>0</v>
      </c>
      <c r="F481" s="135">
        <v>0</v>
      </c>
      <c r="G481" s="135">
        <v>0</v>
      </c>
      <c r="H481" s="135">
        <v>0</v>
      </c>
      <c r="I481" s="135">
        <v>0</v>
      </c>
      <c r="J481" s="135"/>
      <c r="K481" s="135"/>
      <c r="L481" s="135">
        <v>0</v>
      </c>
      <c r="M481" s="136">
        <v>0</v>
      </c>
      <c r="N481" s="135">
        <v>0</v>
      </c>
      <c r="O481" s="135">
        <v>0</v>
      </c>
      <c r="P481" s="135">
        <v>0</v>
      </c>
      <c r="Q481" s="136">
        <v>0</v>
      </c>
      <c r="R481" s="136">
        <v>0</v>
      </c>
      <c r="S481" s="135">
        <f t="shared" si="558"/>
        <v>0</v>
      </c>
      <c r="T481" s="135">
        <f t="shared" si="605"/>
        <v>0</v>
      </c>
      <c r="U481" s="136">
        <v>5594252</v>
      </c>
      <c r="V481" s="136">
        <v>0</v>
      </c>
      <c r="W481" s="136">
        <v>0</v>
      </c>
      <c r="X481" s="135">
        <f t="shared" si="606"/>
        <v>0</v>
      </c>
      <c r="Y481" s="135">
        <v>0</v>
      </c>
      <c r="Z481" s="135">
        <v>0</v>
      </c>
      <c r="AA481" s="135">
        <v>0</v>
      </c>
      <c r="AB481" s="135">
        <f t="shared" si="607"/>
        <v>0</v>
      </c>
      <c r="AC481" s="135">
        <v>0</v>
      </c>
      <c r="AD481" s="135">
        <v>0</v>
      </c>
      <c r="AE481" s="135">
        <v>0</v>
      </c>
      <c r="AF481" s="135">
        <f t="shared" si="608"/>
        <v>0</v>
      </c>
      <c r="AG481" s="135">
        <v>0</v>
      </c>
      <c r="AH481" s="135">
        <v>0</v>
      </c>
      <c r="AI481" s="135">
        <v>0</v>
      </c>
      <c r="AJ481" s="135">
        <f t="shared" si="609"/>
        <v>0</v>
      </c>
      <c r="AK481" s="135">
        <v>0</v>
      </c>
      <c r="AL481" s="135">
        <v>0</v>
      </c>
      <c r="AM481" s="135">
        <v>0</v>
      </c>
      <c r="AN481" s="135">
        <f t="shared" si="610"/>
        <v>0</v>
      </c>
      <c r="AO481" s="135">
        <v>0</v>
      </c>
      <c r="AP481" s="136">
        <v>0</v>
      </c>
      <c r="AQ481" s="136">
        <v>0</v>
      </c>
      <c r="AR481" s="135">
        <f t="shared" si="611"/>
        <v>0</v>
      </c>
      <c r="AS481" s="135">
        <v>0</v>
      </c>
      <c r="AT481" s="135"/>
      <c r="AU481" s="135"/>
      <c r="AV481" s="135"/>
      <c r="AW481" s="135"/>
      <c r="AX481" s="135"/>
      <c r="AY481" s="135"/>
      <c r="AZ481" s="135"/>
      <c r="BA481" s="135"/>
      <c r="BB481" s="135">
        <f t="shared" si="612"/>
        <v>0</v>
      </c>
      <c r="BC481" s="135"/>
      <c r="BD481" s="135"/>
      <c r="BE481" s="135">
        <f t="shared" si="613"/>
        <v>0</v>
      </c>
      <c r="BF481" s="135">
        <f t="shared" si="614"/>
        <v>0</v>
      </c>
      <c r="BG481" s="135"/>
      <c r="BH481" s="131">
        <f t="shared" si="592"/>
        <v>0</v>
      </c>
    </row>
    <row r="482" spans="1:62" ht="39" thickBot="1" x14ac:dyDescent="0.25">
      <c r="A482" s="18" t="s">
        <v>920</v>
      </c>
      <c r="B482" s="78" t="s">
        <v>377</v>
      </c>
      <c r="C482" s="26">
        <v>200</v>
      </c>
      <c r="D482" s="78" t="s">
        <v>906</v>
      </c>
      <c r="E482" s="135">
        <v>0</v>
      </c>
      <c r="F482" s="135">
        <v>0</v>
      </c>
      <c r="G482" s="135">
        <v>0</v>
      </c>
      <c r="H482" s="135">
        <v>0</v>
      </c>
      <c r="I482" s="135">
        <v>0</v>
      </c>
      <c r="J482" s="135"/>
      <c r="K482" s="135"/>
      <c r="L482" s="135">
        <v>0</v>
      </c>
      <c r="M482" s="136">
        <v>0</v>
      </c>
      <c r="N482" s="135">
        <v>0</v>
      </c>
      <c r="O482" s="135">
        <v>0</v>
      </c>
      <c r="P482" s="135">
        <v>0</v>
      </c>
      <c r="Q482" s="136">
        <v>0</v>
      </c>
      <c r="R482" s="136">
        <v>0</v>
      </c>
      <c r="S482" s="135">
        <f t="shared" si="558"/>
        <v>0</v>
      </c>
      <c r="T482" s="135">
        <f t="shared" si="605"/>
        <v>0</v>
      </c>
      <c r="U482" s="136">
        <v>0</v>
      </c>
      <c r="V482" s="136">
        <v>0</v>
      </c>
      <c r="W482" s="136">
        <v>0</v>
      </c>
      <c r="X482" s="135">
        <f t="shared" si="606"/>
        <v>0</v>
      </c>
      <c r="Y482" s="135">
        <v>0</v>
      </c>
      <c r="Z482" s="135">
        <v>0</v>
      </c>
      <c r="AA482" s="135">
        <v>0</v>
      </c>
      <c r="AB482" s="135">
        <f t="shared" si="607"/>
        <v>0</v>
      </c>
      <c r="AC482" s="135">
        <v>0</v>
      </c>
      <c r="AD482" s="135">
        <v>0</v>
      </c>
      <c r="AE482" s="135">
        <v>0</v>
      </c>
      <c r="AF482" s="135">
        <f t="shared" si="608"/>
        <v>0</v>
      </c>
      <c r="AG482" s="135">
        <v>0</v>
      </c>
      <c r="AH482" s="135">
        <v>0</v>
      </c>
      <c r="AI482" s="135">
        <v>0</v>
      </c>
      <c r="AJ482" s="135">
        <f t="shared" si="609"/>
        <v>0</v>
      </c>
      <c r="AK482" s="135">
        <v>0</v>
      </c>
      <c r="AL482" s="135">
        <v>0</v>
      </c>
      <c r="AM482" s="135">
        <v>0</v>
      </c>
      <c r="AN482" s="135">
        <f t="shared" si="610"/>
        <v>0</v>
      </c>
      <c r="AO482" s="135">
        <v>0</v>
      </c>
      <c r="AP482" s="136">
        <v>0</v>
      </c>
      <c r="AQ482" s="136">
        <v>0</v>
      </c>
      <c r="AR482" s="135">
        <f t="shared" si="611"/>
        <v>0</v>
      </c>
      <c r="AS482" s="135">
        <v>0</v>
      </c>
      <c r="AT482" s="135"/>
      <c r="AU482" s="135"/>
      <c r="AV482" s="135"/>
      <c r="AW482" s="135"/>
      <c r="AX482" s="135"/>
      <c r="AY482" s="135"/>
      <c r="AZ482" s="135"/>
      <c r="BA482" s="135"/>
      <c r="BB482" s="135">
        <f t="shared" si="612"/>
        <v>0</v>
      </c>
      <c r="BC482" s="135"/>
      <c r="BD482" s="135"/>
      <c r="BE482" s="135">
        <f t="shared" si="613"/>
        <v>0</v>
      </c>
      <c r="BF482" s="135">
        <f t="shared" si="614"/>
        <v>0</v>
      </c>
      <c r="BG482" s="135">
        <f>I482+M482+Q482+U482+Y482+AC482+AG482+AK482+AO482+AS482</f>
        <v>0</v>
      </c>
      <c r="BH482" s="131">
        <f t="shared" si="592"/>
        <v>0</v>
      </c>
    </row>
    <row r="483" spans="1:62" ht="39" thickBot="1" x14ac:dyDescent="0.25">
      <c r="A483" s="18" t="s">
        <v>921</v>
      </c>
      <c r="B483" s="78" t="s">
        <v>893</v>
      </c>
      <c r="C483" s="26">
        <v>200</v>
      </c>
      <c r="D483" s="78" t="s">
        <v>906</v>
      </c>
      <c r="E483" s="135">
        <v>0</v>
      </c>
      <c r="F483" s="135">
        <v>0</v>
      </c>
      <c r="G483" s="135">
        <v>0</v>
      </c>
      <c r="H483" s="135">
        <v>0</v>
      </c>
      <c r="I483" s="135">
        <v>0</v>
      </c>
      <c r="J483" s="135"/>
      <c r="K483" s="135"/>
      <c r="L483" s="135">
        <v>0</v>
      </c>
      <c r="M483" s="136">
        <v>0</v>
      </c>
      <c r="N483" s="135">
        <v>0</v>
      </c>
      <c r="O483" s="135">
        <v>0</v>
      </c>
      <c r="P483" s="135">
        <v>0</v>
      </c>
      <c r="Q483" s="136">
        <v>0</v>
      </c>
      <c r="R483" s="136">
        <v>0</v>
      </c>
      <c r="S483" s="135">
        <f t="shared" si="558"/>
        <v>0</v>
      </c>
      <c r="T483" s="135">
        <f t="shared" si="605"/>
        <v>0</v>
      </c>
      <c r="U483" s="136">
        <v>0</v>
      </c>
      <c r="V483" s="136">
        <v>0</v>
      </c>
      <c r="W483" s="136">
        <v>0</v>
      </c>
      <c r="X483" s="135">
        <f t="shared" si="606"/>
        <v>0</v>
      </c>
      <c r="Y483" s="135">
        <v>0</v>
      </c>
      <c r="Z483" s="135">
        <v>0</v>
      </c>
      <c r="AA483" s="135">
        <v>0</v>
      </c>
      <c r="AB483" s="135">
        <f t="shared" si="607"/>
        <v>0</v>
      </c>
      <c r="AC483" s="135">
        <v>0</v>
      </c>
      <c r="AD483" s="135">
        <v>0</v>
      </c>
      <c r="AE483" s="135">
        <v>0</v>
      </c>
      <c r="AF483" s="135">
        <f t="shared" si="608"/>
        <v>0</v>
      </c>
      <c r="AG483" s="135">
        <v>0</v>
      </c>
      <c r="AH483" s="135">
        <v>0</v>
      </c>
      <c r="AI483" s="135">
        <v>0</v>
      </c>
      <c r="AJ483" s="135">
        <f t="shared" si="609"/>
        <v>0</v>
      </c>
      <c r="AK483" s="135">
        <v>0</v>
      </c>
      <c r="AL483" s="135">
        <v>0</v>
      </c>
      <c r="AM483" s="135">
        <v>0</v>
      </c>
      <c r="AN483" s="135">
        <f t="shared" si="610"/>
        <v>0</v>
      </c>
      <c r="AO483" s="135">
        <v>0</v>
      </c>
      <c r="AP483" s="136">
        <v>0</v>
      </c>
      <c r="AQ483" s="136">
        <v>0</v>
      </c>
      <c r="AR483" s="135">
        <f t="shared" si="611"/>
        <v>0</v>
      </c>
      <c r="AS483" s="135">
        <v>0</v>
      </c>
      <c r="AT483" s="135"/>
      <c r="AU483" s="135"/>
      <c r="AV483" s="135"/>
      <c r="AW483" s="135"/>
      <c r="AX483" s="135"/>
      <c r="AY483" s="135"/>
      <c r="AZ483" s="135"/>
      <c r="BA483" s="135"/>
      <c r="BB483" s="135">
        <f t="shared" si="612"/>
        <v>0</v>
      </c>
      <c r="BC483" s="135"/>
      <c r="BD483" s="135"/>
      <c r="BE483" s="135">
        <f t="shared" si="613"/>
        <v>0</v>
      </c>
      <c r="BF483" s="135">
        <f t="shared" si="614"/>
        <v>0</v>
      </c>
      <c r="BG483" s="135">
        <f>I483+M483+Q483+U483+Y483+AC483+AG483+AK483+AO483+AS483</f>
        <v>0</v>
      </c>
      <c r="BH483" s="131">
        <f t="shared" si="592"/>
        <v>0</v>
      </c>
    </row>
    <row r="484" spans="1:62" ht="39" thickBot="1" x14ac:dyDescent="0.25">
      <c r="A484" s="18" t="s">
        <v>922</v>
      </c>
      <c r="B484" s="78" t="s">
        <v>923</v>
      </c>
      <c r="C484" s="26">
        <v>200</v>
      </c>
      <c r="D484" s="78" t="s">
        <v>906</v>
      </c>
      <c r="E484" s="135">
        <v>0</v>
      </c>
      <c r="F484" s="135">
        <v>0</v>
      </c>
      <c r="G484" s="135">
        <v>0</v>
      </c>
      <c r="H484" s="135">
        <v>0</v>
      </c>
      <c r="I484" s="135">
        <v>0</v>
      </c>
      <c r="J484" s="135"/>
      <c r="K484" s="135"/>
      <c r="L484" s="135">
        <v>0</v>
      </c>
      <c r="M484" s="136">
        <v>0</v>
      </c>
      <c r="N484" s="135">
        <v>0</v>
      </c>
      <c r="O484" s="135">
        <v>0</v>
      </c>
      <c r="P484" s="135">
        <v>0</v>
      </c>
      <c r="Q484" s="136">
        <v>0</v>
      </c>
      <c r="R484" s="135">
        <v>5594252</v>
      </c>
      <c r="S484" s="135">
        <f t="shared" si="558"/>
        <v>0</v>
      </c>
      <c r="T484" s="135">
        <f t="shared" si="605"/>
        <v>5594252</v>
      </c>
      <c r="U484" s="136">
        <v>0</v>
      </c>
      <c r="V484" s="136">
        <v>0</v>
      </c>
      <c r="W484" s="136">
        <v>0</v>
      </c>
      <c r="X484" s="135">
        <f t="shared" si="606"/>
        <v>5594252</v>
      </c>
      <c r="Y484" s="135">
        <v>0</v>
      </c>
      <c r="Z484" s="135">
        <v>0</v>
      </c>
      <c r="AA484" s="135">
        <v>0</v>
      </c>
      <c r="AB484" s="135">
        <f t="shared" si="607"/>
        <v>5594252</v>
      </c>
      <c r="AC484" s="135">
        <v>0</v>
      </c>
      <c r="AD484" s="135">
        <v>0</v>
      </c>
      <c r="AE484" s="135">
        <v>0</v>
      </c>
      <c r="AF484" s="135">
        <f t="shared" si="608"/>
        <v>5594252</v>
      </c>
      <c r="AG484" s="135">
        <v>0</v>
      </c>
      <c r="AH484" s="135">
        <v>0</v>
      </c>
      <c r="AI484" s="135">
        <v>0</v>
      </c>
      <c r="AJ484" s="135">
        <f t="shared" si="609"/>
        <v>5594252</v>
      </c>
      <c r="AK484" s="135">
        <v>0</v>
      </c>
      <c r="AL484" s="135">
        <v>0</v>
      </c>
      <c r="AM484" s="135">
        <v>0</v>
      </c>
      <c r="AN484" s="135">
        <f t="shared" si="610"/>
        <v>5594252</v>
      </c>
      <c r="AO484" s="135">
        <v>0</v>
      </c>
      <c r="AP484" s="136">
        <v>0</v>
      </c>
      <c r="AQ484" s="136">
        <v>0</v>
      </c>
      <c r="AR484" s="135">
        <f t="shared" si="611"/>
        <v>5594252</v>
      </c>
      <c r="AS484" s="135">
        <v>0</v>
      </c>
      <c r="AT484" s="135"/>
      <c r="AU484" s="135"/>
      <c r="AV484" s="135"/>
      <c r="AW484" s="135"/>
      <c r="AX484" s="135"/>
      <c r="AY484" s="135"/>
      <c r="AZ484" s="135"/>
      <c r="BA484" s="135"/>
      <c r="BB484" s="135">
        <f t="shared" si="612"/>
        <v>5594252</v>
      </c>
      <c r="BC484" s="135"/>
      <c r="BD484" s="135"/>
      <c r="BE484" s="135">
        <f t="shared" si="613"/>
        <v>0</v>
      </c>
      <c r="BF484" s="135">
        <f t="shared" si="614"/>
        <v>5594252</v>
      </c>
      <c r="BG484" s="135">
        <v>5594252</v>
      </c>
      <c r="BH484" s="131">
        <f t="shared" si="592"/>
        <v>0</v>
      </c>
    </row>
    <row r="485" spans="1:62" s="3" customFormat="1" ht="26.25" thickBot="1" x14ac:dyDescent="0.3">
      <c r="A485" s="8" t="s">
        <v>924</v>
      </c>
      <c r="B485" s="77" t="s">
        <v>895</v>
      </c>
      <c r="C485" s="7"/>
      <c r="D485" s="77"/>
      <c r="E485" s="129">
        <f t="shared" ref="E485:AW485" si="615">E486+E487+E488</f>
        <v>13500000</v>
      </c>
      <c r="F485" s="129">
        <f t="shared" si="615"/>
        <v>0</v>
      </c>
      <c r="G485" s="129">
        <f t="shared" si="615"/>
        <v>0</v>
      </c>
      <c r="H485" s="129">
        <f t="shared" si="615"/>
        <v>13500000</v>
      </c>
      <c r="I485" s="129">
        <f t="shared" si="615"/>
        <v>344580</v>
      </c>
      <c r="J485" s="129">
        <f t="shared" si="615"/>
        <v>0</v>
      </c>
      <c r="K485" s="129">
        <f t="shared" si="615"/>
        <v>0</v>
      </c>
      <c r="L485" s="129">
        <f t="shared" si="615"/>
        <v>13500000</v>
      </c>
      <c r="M485" s="129">
        <f t="shared" si="615"/>
        <v>291068.32</v>
      </c>
      <c r="N485" s="129">
        <f t="shared" si="615"/>
        <v>0</v>
      </c>
      <c r="O485" s="129">
        <f t="shared" si="615"/>
        <v>0</v>
      </c>
      <c r="P485" s="129">
        <f t="shared" si="615"/>
        <v>13500000</v>
      </c>
      <c r="Q485" s="129">
        <f t="shared" si="615"/>
        <v>317416.06</v>
      </c>
      <c r="R485" s="129">
        <f t="shared" si="615"/>
        <v>0</v>
      </c>
      <c r="S485" s="129">
        <f t="shared" si="615"/>
        <v>0</v>
      </c>
      <c r="T485" s="129">
        <f t="shared" si="615"/>
        <v>13500000</v>
      </c>
      <c r="U485" s="129">
        <f t="shared" si="615"/>
        <v>6223189.9900000002</v>
      </c>
      <c r="V485" s="129">
        <f t="shared" si="615"/>
        <v>0</v>
      </c>
      <c r="W485" s="129">
        <f t="shared" si="615"/>
        <v>0</v>
      </c>
      <c r="X485" s="129">
        <f t="shared" si="615"/>
        <v>13500000</v>
      </c>
      <c r="Y485" s="129">
        <f t="shared" si="615"/>
        <v>394673.4</v>
      </c>
      <c r="Z485" s="129">
        <f t="shared" si="615"/>
        <v>0</v>
      </c>
      <c r="AA485" s="129">
        <f t="shared" si="615"/>
        <v>0</v>
      </c>
      <c r="AB485" s="129">
        <f t="shared" si="615"/>
        <v>13500000</v>
      </c>
      <c r="AC485" s="129">
        <f t="shared" si="615"/>
        <v>764191.45</v>
      </c>
      <c r="AD485" s="129">
        <f t="shared" si="615"/>
        <v>0</v>
      </c>
      <c r="AE485" s="129">
        <f t="shared" si="615"/>
        <v>0</v>
      </c>
      <c r="AF485" s="129">
        <f t="shared" si="615"/>
        <v>13500000</v>
      </c>
      <c r="AG485" s="129">
        <f t="shared" si="615"/>
        <v>3958102.92</v>
      </c>
      <c r="AH485" s="129">
        <f t="shared" si="615"/>
        <v>0</v>
      </c>
      <c r="AI485" s="129">
        <f t="shared" si="615"/>
        <v>0</v>
      </c>
      <c r="AJ485" s="129">
        <f t="shared" si="615"/>
        <v>13500000</v>
      </c>
      <c r="AK485" s="129">
        <f t="shared" si="615"/>
        <v>1276805.6299999999</v>
      </c>
      <c r="AL485" s="129">
        <f t="shared" si="615"/>
        <v>0</v>
      </c>
      <c r="AM485" s="129">
        <f t="shared" si="615"/>
        <v>0</v>
      </c>
      <c r="AN485" s="129">
        <f t="shared" si="615"/>
        <v>13500000</v>
      </c>
      <c r="AO485" s="129">
        <f t="shared" si="615"/>
        <v>641962.31000000006</v>
      </c>
      <c r="AP485" s="129">
        <f t="shared" si="615"/>
        <v>0</v>
      </c>
      <c r="AQ485" s="129">
        <f t="shared" si="615"/>
        <v>0</v>
      </c>
      <c r="AR485" s="129">
        <f t="shared" si="615"/>
        <v>13500000</v>
      </c>
      <c r="AS485" s="129">
        <f t="shared" si="615"/>
        <v>646948.39</v>
      </c>
      <c r="AT485" s="129">
        <f t="shared" si="615"/>
        <v>0</v>
      </c>
      <c r="AU485" s="129">
        <f t="shared" si="615"/>
        <v>0</v>
      </c>
      <c r="AV485" s="129">
        <f t="shared" si="615"/>
        <v>0</v>
      </c>
      <c r="AW485" s="129">
        <f t="shared" si="615"/>
        <v>0</v>
      </c>
      <c r="AX485" s="129"/>
      <c r="AY485" s="129"/>
      <c r="AZ485" s="129"/>
      <c r="BA485" s="129"/>
      <c r="BB485" s="129">
        <f>BB486+BB487+BB488</f>
        <v>0</v>
      </c>
      <c r="BC485" s="129"/>
      <c r="BD485" s="129"/>
      <c r="BE485" s="129">
        <f>BE486+BE487+BE488</f>
        <v>0</v>
      </c>
      <c r="BF485" s="129">
        <f t="shared" ref="BF485:BF486" si="616">+E485+BB485-BE485</f>
        <v>13500000</v>
      </c>
      <c r="BG485" s="129">
        <f>BG486+BG487+BG488</f>
        <v>24147726.699999999</v>
      </c>
      <c r="BH485" s="131">
        <f t="shared" si="592"/>
        <v>10647726.699999999</v>
      </c>
      <c r="BI485" s="5"/>
      <c r="BJ485" s="5"/>
    </row>
    <row r="486" spans="1:62" ht="39" thickBot="1" x14ac:dyDescent="0.25">
      <c r="A486" s="18" t="s">
        <v>925</v>
      </c>
      <c r="B486" s="78" t="s">
        <v>381</v>
      </c>
      <c r="C486" s="26">
        <v>200</v>
      </c>
      <c r="D486" s="78" t="s">
        <v>906</v>
      </c>
      <c r="E486" s="135">
        <v>13500000</v>
      </c>
      <c r="F486" s="135">
        <v>0</v>
      </c>
      <c r="G486" s="135">
        <v>0</v>
      </c>
      <c r="H486" s="135">
        <v>13500000</v>
      </c>
      <c r="I486" s="135">
        <v>344580</v>
      </c>
      <c r="J486" s="135"/>
      <c r="K486" s="135"/>
      <c r="L486" s="135">
        <v>13500000</v>
      </c>
      <c r="M486" s="136">
        <v>291068.32</v>
      </c>
      <c r="N486" s="135">
        <v>0</v>
      </c>
      <c r="O486" s="135">
        <v>0</v>
      </c>
      <c r="P486" s="135">
        <v>13500000</v>
      </c>
      <c r="Q486" s="136">
        <v>317416.06</v>
      </c>
      <c r="R486" s="136">
        <v>0</v>
      </c>
      <c r="S486" s="135">
        <f t="shared" si="558"/>
        <v>0</v>
      </c>
      <c r="T486" s="135">
        <f>E486+R486-S486</f>
        <v>13500000</v>
      </c>
      <c r="U486" s="136">
        <v>6223189.9900000002</v>
      </c>
      <c r="V486" s="136">
        <v>0</v>
      </c>
      <c r="W486" s="136">
        <v>0</v>
      </c>
      <c r="X486" s="135">
        <f>T486+V486-W486</f>
        <v>13500000</v>
      </c>
      <c r="Y486" s="135">
        <v>394673.4</v>
      </c>
      <c r="Z486" s="135">
        <v>0</v>
      </c>
      <c r="AA486" s="135">
        <v>0</v>
      </c>
      <c r="AB486" s="135">
        <f>X486+Z486-AA486</f>
        <v>13500000</v>
      </c>
      <c r="AC486" s="135">
        <v>764191.45</v>
      </c>
      <c r="AD486" s="135">
        <v>0</v>
      </c>
      <c r="AE486" s="135">
        <v>0</v>
      </c>
      <c r="AF486" s="135">
        <f>AB486+AD486-AE486</f>
        <v>13500000</v>
      </c>
      <c r="AG486" s="135">
        <v>3958102.92</v>
      </c>
      <c r="AH486" s="135">
        <v>0</v>
      </c>
      <c r="AI486" s="135">
        <v>0</v>
      </c>
      <c r="AJ486" s="135">
        <f>AF486+AH486-AI486</f>
        <v>13500000</v>
      </c>
      <c r="AK486" s="135">
        <v>1276805.6299999999</v>
      </c>
      <c r="AL486" s="135">
        <v>0</v>
      </c>
      <c r="AM486" s="135">
        <v>0</v>
      </c>
      <c r="AN486" s="135">
        <f>AJ486+AL486-AM486</f>
        <v>13500000</v>
      </c>
      <c r="AO486" s="135">
        <v>641962.31000000006</v>
      </c>
      <c r="AP486" s="136">
        <v>0</v>
      </c>
      <c r="AQ486" s="136">
        <v>0</v>
      </c>
      <c r="AR486" s="135">
        <f>AN486+AP486-AQ486</f>
        <v>13500000</v>
      </c>
      <c r="AS486" s="135">
        <v>646948.39</v>
      </c>
      <c r="AT486" s="135"/>
      <c r="AU486" s="135"/>
      <c r="AV486" s="135"/>
      <c r="AW486" s="135"/>
      <c r="AX486" s="135"/>
      <c r="AY486" s="135"/>
      <c r="AZ486" s="135"/>
      <c r="BA486" s="135"/>
      <c r="BB486" s="135">
        <f>F486+J486+N486+R486+V486+Z486+AD486+AH486+AL486+AP486</f>
        <v>0</v>
      </c>
      <c r="BC486" s="135"/>
      <c r="BD486" s="135"/>
      <c r="BE486" s="135">
        <f>G486+K486+O486+S486+W486+AA486+AE486+AI486+AM486+AQ486</f>
        <v>0</v>
      </c>
      <c r="BF486" s="135">
        <f t="shared" si="616"/>
        <v>13500000</v>
      </c>
      <c r="BG486" s="135">
        <v>24147726.699999999</v>
      </c>
      <c r="BH486" s="131">
        <f t="shared" si="592"/>
        <v>10647726.699999999</v>
      </c>
    </row>
    <row r="487" spans="1:62" ht="39" thickBot="1" x14ac:dyDescent="0.25">
      <c r="A487" s="18" t="s">
        <v>926</v>
      </c>
      <c r="B487" s="78" t="s">
        <v>898</v>
      </c>
      <c r="C487" s="26">
        <v>200</v>
      </c>
      <c r="D487" s="78" t="s">
        <v>906</v>
      </c>
      <c r="E487" s="135">
        <v>0</v>
      </c>
      <c r="F487" s="135">
        <v>0</v>
      </c>
      <c r="G487" s="135">
        <v>0</v>
      </c>
      <c r="H487" s="135">
        <v>0</v>
      </c>
      <c r="I487" s="135">
        <v>0</v>
      </c>
      <c r="J487" s="135"/>
      <c r="K487" s="135"/>
      <c r="L487" s="135">
        <v>0</v>
      </c>
      <c r="M487" s="136">
        <v>0</v>
      </c>
      <c r="N487" s="135">
        <v>0</v>
      </c>
      <c r="O487" s="135">
        <v>0</v>
      </c>
      <c r="P487" s="135">
        <v>0</v>
      </c>
      <c r="Q487" s="136">
        <v>0</v>
      </c>
      <c r="R487" s="136">
        <v>0</v>
      </c>
      <c r="S487" s="135">
        <f t="shared" si="558"/>
        <v>0</v>
      </c>
      <c r="T487" s="135">
        <f>E487+R487-S487</f>
        <v>0</v>
      </c>
      <c r="U487" s="136">
        <v>0</v>
      </c>
      <c r="V487" s="136">
        <v>0</v>
      </c>
      <c r="W487" s="136">
        <v>0</v>
      </c>
      <c r="X487" s="135">
        <f>T487+V487-W487</f>
        <v>0</v>
      </c>
      <c r="Y487" s="135">
        <v>0</v>
      </c>
      <c r="Z487" s="135">
        <v>0</v>
      </c>
      <c r="AA487" s="135">
        <v>0</v>
      </c>
      <c r="AB487" s="135">
        <f>X487+Z487-AA487</f>
        <v>0</v>
      </c>
      <c r="AC487" s="135">
        <v>0</v>
      </c>
      <c r="AD487" s="135">
        <v>0</v>
      </c>
      <c r="AE487" s="135">
        <v>0</v>
      </c>
      <c r="AF487" s="135">
        <f>AB487+AD487-AE487</f>
        <v>0</v>
      </c>
      <c r="AG487" s="135">
        <v>0</v>
      </c>
      <c r="AH487" s="135">
        <v>0</v>
      </c>
      <c r="AI487" s="135">
        <v>0</v>
      </c>
      <c r="AJ487" s="135">
        <f>AF487+AH487-AI487</f>
        <v>0</v>
      </c>
      <c r="AK487" s="135">
        <v>0</v>
      </c>
      <c r="AL487" s="135">
        <v>0</v>
      </c>
      <c r="AM487" s="135">
        <v>0</v>
      </c>
      <c r="AN487" s="135">
        <f>AJ487+AL487-AM487</f>
        <v>0</v>
      </c>
      <c r="AO487" s="135">
        <v>0</v>
      </c>
      <c r="AP487" s="136">
        <v>0</v>
      </c>
      <c r="AQ487" s="136">
        <v>0</v>
      </c>
      <c r="AR487" s="135">
        <f>AN487+AP487-AQ487</f>
        <v>0</v>
      </c>
      <c r="AS487" s="135">
        <v>0</v>
      </c>
      <c r="AT487" s="135"/>
      <c r="AU487" s="135"/>
      <c r="AV487" s="135"/>
      <c r="AW487" s="135"/>
      <c r="AX487" s="135"/>
      <c r="AY487" s="135"/>
      <c r="AZ487" s="135"/>
      <c r="BA487" s="135"/>
      <c r="BB487" s="135">
        <f>F487+J487+N487+R487+V487+Z487+AD487+AH487+AL487+AP487</f>
        <v>0</v>
      </c>
      <c r="BC487" s="135"/>
      <c r="BD487" s="135"/>
      <c r="BE487" s="135">
        <f>G487+K487+O487+S487+W487+AA487+AE487+AI487+AM487+AQ487</f>
        <v>0</v>
      </c>
      <c r="BF487" s="135">
        <f>E487+BB487-BE487</f>
        <v>0</v>
      </c>
      <c r="BG487" s="135">
        <f>I487+M487+Q487+U487+Y487+AC487+AG487+AK487+AO487+AS487</f>
        <v>0</v>
      </c>
      <c r="BH487" s="131">
        <f t="shared" si="592"/>
        <v>0</v>
      </c>
    </row>
    <row r="488" spans="1:62" ht="39" thickBot="1" x14ac:dyDescent="0.25">
      <c r="A488" s="18" t="s">
        <v>927</v>
      </c>
      <c r="B488" s="78" t="s">
        <v>900</v>
      </c>
      <c r="C488" s="26">
        <v>200</v>
      </c>
      <c r="D488" s="78" t="s">
        <v>906</v>
      </c>
      <c r="E488" s="135">
        <v>0</v>
      </c>
      <c r="F488" s="135">
        <v>0</v>
      </c>
      <c r="G488" s="135">
        <v>0</v>
      </c>
      <c r="H488" s="135">
        <v>0</v>
      </c>
      <c r="I488" s="135">
        <v>0</v>
      </c>
      <c r="J488" s="135"/>
      <c r="K488" s="135"/>
      <c r="L488" s="135">
        <v>0</v>
      </c>
      <c r="M488" s="136">
        <v>0</v>
      </c>
      <c r="N488" s="135">
        <v>0</v>
      </c>
      <c r="O488" s="135">
        <v>0</v>
      </c>
      <c r="P488" s="135">
        <v>0</v>
      </c>
      <c r="Q488" s="136">
        <v>0</v>
      </c>
      <c r="R488" s="136">
        <v>0</v>
      </c>
      <c r="S488" s="135">
        <f t="shared" si="558"/>
        <v>0</v>
      </c>
      <c r="T488" s="135">
        <f>E488+R488-S488</f>
        <v>0</v>
      </c>
      <c r="U488" s="136">
        <v>0</v>
      </c>
      <c r="V488" s="136">
        <v>0</v>
      </c>
      <c r="W488" s="136">
        <v>0</v>
      </c>
      <c r="X488" s="135">
        <f>T488+V488-W488</f>
        <v>0</v>
      </c>
      <c r="Y488" s="135">
        <v>0</v>
      </c>
      <c r="Z488" s="135">
        <v>0</v>
      </c>
      <c r="AA488" s="135">
        <v>0</v>
      </c>
      <c r="AB488" s="135">
        <f>X488+Z488-AA488</f>
        <v>0</v>
      </c>
      <c r="AC488" s="135">
        <v>0</v>
      </c>
      <c r="AD488" s="135">
        <v>0</v>
      </c>
      <c r="AE488" s="135">
        <v>0</v>
      </c>
      <c r="AF488" s="135">
        <f>AB488+AD488-AE488</f>
        <v>0</v>
      </c>
      <c r="AG488" s="135">
        <v>0</v>
      </c>
      <c r="AH488" s="135">
        <v>0</v>
      </c>
      <c r="AI488" s="135">
        <v>0</v>
      </c>
      <c r="AJ488" s="135">
        <f>AF488+AH488-AI488</f>
        <v>0</v>
      </c>
      <c r="AK488" s="135">
        <v>0</v>
      </c>
      <c r="AL488" s="135">
        <v>0</v>
      </c>
      <c r="AM488" s="135">
        <v>0</v>
      </c>
      <c r="AN488" s="135">
        <f>AJ488+AL488-AM488</f>
        <v>0</v>
      </c>
      <c r="AO488" s="135">
        <v>0</v>
      </c>
      <c r="AP488" s="136">
        <v>0</v>
      </c>
      <c r="AQ488" s="136">
        <v>0</v>
      </c>
      <c r="AR488" s="135">
        <f>AN488+AP488-AQ488</f>
        <v>0</v>
      </c>
      <c r="AS488" s="135">
        <v>0</v>
      </c>
      <c r="AT488" s="135"/>
      <c r="AU488" s="135"/>
      <c r="AV488" s="135"/>
      <c r="AW488" s="135"/>
      <c r="AX488" s="135"/>
      <c r="AY488" s="135"/>
      <c r="AZ488" s="135"/>
      <c r="BA488" s="135"/>
      <c r="BB488" s="135">
        <f>F488+J488+N488+R488+V488+Z488+AD488+AH488+AL488+AP488</f>
        <v>0</v>
      </c>
      <c r="BC488" s="135"/>
      <c r="BD488" s="135"/>
      <c r="BE488" s="135">
        <f>G488+K488+O488+S488+W488+AA488+AE488+AI488+AM488+AQ488</f>
        <v>0</v>
      </c>
      <c r="BF488" s="135">
        <f>E488+BB488-BE488</f>
        <v>0</v>
      </c>
      <c r="BG488" s="135">
        <f>I488+M488+Q488+U488+Y488+AC488+AG488+AK488+AO488+AS488</f>
        <v>0</v>
      </c>
      <c r="BH488" s="131">
        <f t="shared" si="592"/>
        <v>0</v>
      </c>
    </row>
    <row r="489" spans="1:62" s="10" customFormat="1" ht="16.5" thickBot="1" x14ac:dyDescent="0.3">
      <c r="A489" s="20" t="s">
        <v>928</v>
      </c>
      <c r="B489" s="76" t="s">
        <v>929</v>
      </c>
      <c r="C489" s="25"/>
      <c r="D489" s="76"/>
      <c r="E489" s="129">
        <f t="shared" ref="E489:U489" si="617">E490+E519</f>
        <v>3374753611</v>
      </c>
      <c r="F489" s="129">
        <f t="shared" si="617"/>
        <v>0</v>
      </c>
      <c r="G489" s="129">
        <f t="shared" si="617"/>
        <v>0</v>
      </c>
      <c r="H489" s="129">
        <f t="shared" si="617"/>
        <v>3374753611</v>
      </c>
      <c r="I489" s="129">
        <f t="shared" si="617"/>
        <v>0</v>
      </c>
      <c r="J489" s="129">
        <f t="shared" si="617"/>
        <v>0</v>
      </c>
      <c r="K489" s="129">
        <f t="shared" si="617"/>
        <v>0</v>
      </c>
      <c r="L489" s="129">
        <f t="shared" si="617"/>
        <v>3374753611</v>
      </c>
      <c r="M489" s="129">
        <f t="shared" si="617"/>
        <v>206751185</v>
      </c>
      <c r="N489" s="129">
        <f t="shared" si="617"/>
        <v>0</v>
      </c>
      <c r="O489" s="129">
        <f t="shared" si="617"/>
        <v>0</v>
      </c>
      <c r="P489" s="129">
        <f t="shared" si="617"/>
        <v>3374753611</v>
      </c>
      <c r="Q489" s="129">
        <f t="shared" si="617"/>
        <v>320349193</v>
      </c>
      <c r="R489" s="129">
        <f t="shared" si="617"/>
        <v>0</v>
      </c>
      <c r="S489" s="129">
        <f t="shared" si="617"/>
        <v>0</v>
      </c>
      <c r="T489" s="129">
        <f t="shared" si="617"/>
        <v>3374753611</v>
      </c>
      <c r="U489" s="129">
        <f t="shared" si="617"/>
        <v>0</v>
      </c>
      <c r="V489" s="129">
        <f t="shared" ref="V489:AW489" si="618">V490+V519</f>
        <v>1988561891.5</v>
      </c>
      <c r="W489" s="129">
        <f t="shared" si="618"/>
        <v>0</v>
      </c>
      <c r="X489" s="129">
        <f t="shared" si="618"/>
        <v>5363315502.5</v>
      </c>
      <c r="Y489" s="129">
        <f t="shared" si="618"/>
        <v>851684049</v>
      </c>
      <c r="Z489" s="129">
        <f t="shared" si="618"/>
        <v>1427301643.21</v>
      </c>
      <c r="AA489" s="129">
        <f t="shared" si="618"/>
        <v>0</v>
      </c>
      <c r="AB489" s="129">
        <f t="shared" si="618"/>
        <v>6790617145.71</v>
      </c>
      <c r="AC489" s="129">
        <f t="shared" si="618"/>
        <v>3243131021</v>
      </c>
      <c r="AD489" s="129">
        <f t="shared" si="618"/>
        <v>0</v>
      </c>
      <c r="AE489" s="129">
        <f t="shared" si="618"/>
        <v>0</v>
      </c>
      <c r="AF489" s="129">
        <f t="shared" si="618"/>
        <v>6790617145.71</v>
      </c>
      <c r="AG489" s="129">
        <f t="shared" si="618"/>
        <v>330983347</v>
      </c>
      <c r="AH489" s="129">
        <f t="shared" si="618"/>
        <v>0</v>
      </c>
      <c r="AI489" s="129">
        <f t="shared" si="618"/>
        <v>0</v>
      </c>
      <c r="AJ489" s="129">
        <f t="shared" si="618"/>
        <v>6790617145.71</v>
      </c>
      <c r="AK489" s="129">
        <f t="shared" ref="AK489:AT489" si="619">AK490+AK519</f>
        <v>330692080</v>
      </c>
      <c r="AL489" s="129">
        <f t="shared" si="619"/>
        <v>0</v>
      </c>
      <c r="AM489" s="129">
        <f t="shared" si="619"/>
        <v>0</v>
      </c>
      <c r="AN489" s="129">
        <f t="shared" si="619"/>
        <v>6790617145.71</v>
      </c>
      <c r="AO489" s="129">
        <f t="shared" si="619"/>
        <v>90000000</v>
      </c>
      <c r="AP489" s="129">
        <f t="shared" si="619"/>
        <v>0</v>
      </c>
      <c r="AQ489" s="129">
        <f t="shared" si="619"/>
        <v>0</v>
      </c>
      <c r="AR489" s="129">
        <f t="shared" si="619"/>
        <v>6790617145.71</v>
      </c>
      <c r="AS489" s="129">
        <f t="shared" si="619"/>
        <v>298894878</v>
      </c>
      <c r="AT489" s="129">
        <f t="shared" si="619"/>
        <v>0</v>
      </c>
      <c r="AU489" s="129">
        <f t="shared" si="618"/>
        <v>0</v>
      </c>
      <c r="AV489" s="129">
        <f t="shared" si="618"/>
        <v>0</v>
      </c>
      <c r="AW489" s="129">
        <f t="shared" si="618"/>
        <v>0</v>
      </c>
      <c r="AX489" s="129"/>
      <c r="AY489" s="129"/>
      <c r="AZ489" s="129"/>
      <c r="BA489" s="129"/>
      <c r="BB489" s="129">
        <f>BB490+BB519</f>
        <v>3415863534.71</v>
      </c>
      <c r="BC489" s="129"/>
      <c r="BD489" s="129"/>
      <c r="BE489" s="129">
        <f>BE490+BE519</f>
        <v>0</v>
      </c>
      <c r="BF489" s="129">
        <f t="shared" ref="BF489:BF493" si="620">+E489+BB489-BE489</f>
        <v>6790617145.71</v>
      </c>
      <c r="BG489" s="129">
        <f>BG490+BG519</f>
        <v>6782294575</v>
      </c>
      <c r="BH489" s="131">
        <f t="shared" si="592"/>
        <v>-8322570.7100000381</v>
      </c>
      <c r="BI489" s="11"/>
      <c r="BJ489" s="11"/>
    </row>
    <row r="490" spans="1:62" s="3" customFormat="1" ht="15.75" thickBot="1" x14ac:dyDescent="0.3">
      <c r="A490" s="8" t="s">
        <v>930</v>
      </c>
      <c r="B490" s="77" t="s">
        <v>864</v>
      </c>
      <c r="C490" s="7"/>
      <c r="D490" s="77"/>
      <c r="E490" s="129">
        <f t="shared" ref="E490:U490" si="621">E491+E502</f>
        <v>3369753611</v>
      </c>
      <c r="F490" s="129">
        <f t="shared" si="621"/>
        <v>0</v>
      </c>
      <c r="G490" s="129">
        <f t="shared" si="621"/>
        <v>0</v>
      </c>
      <c r="H490" s="129">
        <f t="shared" si="621"/>
        <v>3369753611</v>
      </c>
      <c r="I490" s="129">
        <f t="shared" si="621"/>
        <v>0</v>
      </c>
      <c r="J490" s="129">
        <f t="shared" si="621"/>
        <v>0</v>
      </c>
      <c r="K490" s="129">
        <f t="shared" si="621"/>
        <v>0</v>
      </c>
      <c r="L490" s="129">
        <f t="shared" si="621"/>
        <v>3369753611</v>
      </c>
      <c r="M490" s="129">
        <f t="shared" si="621"/>
        <v>206001929</v>
      </c>
      <c r="N490" s="129">
        <f t="shared" si="621"/>
        <v>0</v>
      </c>
      <c r="O490" s="129">
        <f t="shared" si="621"/>
        <v>0</v>
      </c>
      <c r="P490" s="129">
        <f t="shared" si="621"/>
        <v>3369753611</v>
      </c>
      <c r="Q490" s="129">
        <f t="shared" si="621"/>
        <v>320024193</v>
      </c>
      <c r="R490" s="129">
        <f t="shared" si="621"/>
        <v>0</v>
      </c>
      <c r="S490" s="129">
        <f t="shared" si="621"/>
        <v>0</v>
      </c>
      <c r="T490" s="129">
        <f t="shared" si="621"/>
        <v>3369753611</v>
      </c>
      <c r="U490" s="129">
        <f t="shared" si="621"/>
        <v>0</v>
      </c>
      <c r="V490" s="129">
        <f t="shared" ref="V490:AW490" si="622">V491+V502</f>
        <v>1624560027.5</v>
      </c>
      <c r="W490" s="129">
        <f t="shared" si="622"/>
        <v>0</v>
      </c>
      <c r="X490" s="129">
        <f t="shared" si="622"/>
        <v>4994313638.5</v>
      </c>
      <c r="Y490" s="129">
        <f t="shared" si="622"/>
        <v>484952917</v>
      </c>
      <c r="Z490" s="129">
        <f t="shared" si="622"/>
        <v>1335999998</v>
      </c>
      <c r="AA490" s="129">
        <f t="shared" si="622"/>
        <v>0</v>
      </c>
      <c r="AB490" s="129">
        <f t="shared" si="622"/>
        <v>6330313636.5</v>
      </c>
      <c r="AC490" s="129">
        <f t="shared" si="622"/>
        <v>3160336516</v>
      </c>
      <c r="AD490" s="129">
        <f t="shared" si="622"/>
        <v>0</v>
      </c>
      <c r="AE490" s="129">
        <f t="shared" si="622"/>
        <v>0</v>
      </c>
      <c r="AF490" s="129">
        <f t="shared" si="622"/>
        <v>6330313636.5</v>
      </c>
      <c r="AG490" s="129">
        <f t="shared" si="622"/>
        <v>318256894</v>
      </c>
      <c r="AH490" s="129">
        <f t="shared" si="622"/>
        <v>0</v>
      </c>
      <c r="AI490" s="129">
        <f t="shared" si="622"/>
        <v>0</v>
      </c>
      <c r="AJ490" s="129">
        <f t="shared" si="622"/>
        <v>6330313636.5</v>
      </c>
      <c r="AK490" s="129">
        <f t="shared" ref="AK490:AT490" si="623">AK491+AK502</f>
        <v>330692080</v>
      </c>
      <c r="AL490" s="129">
        <f t="shared" si="623"/>
        <v>0</v>
      </c>
      <c r="AM490" s="129">
        <f t="shared" si="623"/>
        <v>0</v>
      </c>
      <c r="AN490" s="129">
        <f t="shared" si="623"/>
        <v>6330313636.5</v>
      </c>
      <c r="AO490" s="129">
        <f t="shared" si="623"/>
        <v>90000000</v>
      </c>
      <c r="AP490" s="129">
        <f t="shared" si="623"/>
        <v>0</v>
      </c>
      <c r="AQ490" s="129">
        <f t="shared" si="623"/>
        <v>0</v>
      </c>
      <c r="AR490" s="129">
        <f t="shared" si="623"/>
        <v>6330313636.5</v>
      </c>
      <c r="AS490" s="129">
        <f t="shared" si="623"/>
        <v>295414135</v>
      </c>
      <c r="AT490" s="129">
        <f t="shared" si="623"/>
        <v>0</v>
      </c>
      <c r="AU490" s="129">
        <f t="shared" si="622"/>
        <v>0</v>
      </c>
      <c r="AV490" s="129">
        <f t="shared" si="622"/>
        <v>0</v>
      </c>
      <c r="AW490" s="129">
        <f t="shared" si="622"/>
        <v>0</v>
      </c>
      <c r="AX490" s="129"/>
      <c r="AY490" s="129"/>
      <c r="AZ490" s="129"/>
      <c r="BA490" s="129"/>
      <c r="BB490" s="129">
        <f>BB491+BB502</f>
        <v>2960560025.5</v>
      </c>
      <c r="BC490" s="129"/>
      <c r="BD490" s="129"/>
      <c r="BE490" s="129">
        <f>BE491+BE502</f>
        <v>0</v>
      </c>
      <c r="BF490" s="129">
        <f t="shared" si="620"/>
        <v>6330313636.5</v>
      </c>
      <c r="BG490" s="129">
        <f>BG491+BG502</f>
        <v>6308935100</v>
      </c>
      <c r="BH490" s="131">
        <f t="shared" si="592"/>
        <v>-21378536.5</v>
      </c>
      <c r="BI490" s="5"/>
      <c r="BJ490" s="5"/>
    </row>
    <row r="491" spans="1:62" s="3" customFormat="1" ht="15.75" thickBot="1" x14ac:dyDescent="0.3">
      <c r="A491" s="8" t="s">
        <v>931</v>
      </c>
      <c r="B491" s="77" t="s">
        <v>36</v>
      </c>
      <c r="C491" s="7"/>
      <c r="D491" s="77"/>
      <c r="E491" s="129">
        <f t="shared" ref="E491:U491" si="624">E492+E497+E500</f>
        <v>2827797411</v>
      </c>
      <c r="F491" s="129">
        <f t="shared" si="624"/>
        <v>0</v>
      </c>
      <c r="G491" s="129">
        <f t="shared" si="624"/>
        <v>0</v>
      </c>
      <c r="H491" s="129">
        <f t="shared" si="624"/>
        <v>2827797411</v>
      </c>
      <c r="I491" s="129">
        <f t="shared" si="624"/>
        <v>0</v>
      </c>
      <c r="J491" s="129">
        <f t="shared" si="624"/>
        <v>0</v>
      </c>
      <c r="K491" s="129">
        <f t="shared" si="624"/>
        <v>0</v>
      </c>
      <c r="L491" s="129">
        <f t="shared" si="624"/>
        <v>2827797411</v>
      </c>
      <c r="M491" s="129">
        <f t="shared" si="624"/>
        <v>206001929</v>
      </c>
      <c r="N491" s="129">
        <f t="shared" si="624"/>
        <v>0</v>
      </c>
      <c r="O491" s="129">
        <f t="shared" si="624"/>
        <v>0</v>
      </c>
      <c r="P491" s="129">
        <f t="shared" si="624"/>
        <v>2827797411</v>
      </c>
      <c r="Q491" s="129">
        <f t="shared" si="624"/>
        <v>320024193</v>
      </c>
      <c r="R491" s="129">
        <f t="shared" si="624"/>
        <v>0</v>
      </c>
      <c r="S491" s="129">
        <f t="shared" si="624"/>
        <v>0</v>
      </c>
      <c r="T491" s="129">
        <f t="shared" si="624"/>
        <v>2827797411</v>
      </c>
      <c r="U491" s="129">
        <f t="shared" si="624"/>
        <v>0</v>
      </c>
      <c r="V491" s="129">
        <f t="shared" ref="V491:AW491" si="625">V492+V497+V500</f>
        <v>0</v>
      </c>
      <c r="W491" s="129">
        <f t="shared" si="625"/>
        <v>0</v>
      </c>
      <c r="X491" s="129">
        <f t="shared" si="625"/>
        <v>2827797411</v>
      </c>
      <c r="Y491" s="129">
        <f t="shared" si="625"/>
        <v>484952917</v>
      </c>
      <c r="Z491" s="129">
        <f t="shared" si="625"/>
        <v>0</v>
      </c>
      <c r="AA491" s="129">
        <f t="shared" si="625"/>
        <v>0</v>
      </c>
      <c r="AB491" s="129">
        <f t="shared" si="625"/>
        <v>2827797411</v>
      </c>
      <c r="AC491" s="129">
        <f t="shared" si="625"/>
        <v>207252746</v>
      </c>
      <c r="AD491" s="129">
        <f t="shared" si="625"/>
        <v>0</v>
      </c>
      <c r="AE491" s="129">
        <f t="shared" si="625"/>
        <v>0</v>
      </c>
      <c r="AF491" s="129">
        <f t="shared" si="625"/>
        <v>2827797411</v>
      </c>
      <c r="AG491" s="129">
        <f t="shared" si="625"/>
        <v>225398779</v>
      </c>
      <c r="AH491" s="129">
        <f t="shared" si="625"/>
        <v>0</v>
      </c>
      <c r="AI491" s="129">
        <f t="shared" si="625"/>
        <v>0</v>
      </c>
      <c r="AJ491" s="129">
        <f t="shared" si="625"/>
        <v>2827797411</v>
      </c>
      <c r="AK491" s="129">
        <f t="shared" ref="AK491:AT491" si="626">AK492+AK497+AK500</f>
        <v>285692080</v>
      </c>
      <c r="AL491" s="129">
        <f t="shared" si="626"/>
        <v>0</v>
      </c>
      <c r="AM491" s="129">
        <f t="shared" si="626"/>
        <v>0</v>
      </c>
      <c r="AN491" s="129">
        <f t="shared" si="626"/>
        <v>2827797411</v>
      </c>
      <c r="AO491" s="129">
        <f t="shared" si="626"/>
        <v>0</v>
      </c>
      <c r="AP491" s="129">
        <f t="shared" si="626"/>
        <v>0</v>
      </c>
      <c r="AQ491" s="129">
        <f t="shared" si="626"/>
        <v>0</v>
      </c>
      <c r="AR491" s="129">
        <f t="shared" si="626"/>
        <v>2827797411</v>
      </c>
      <c r="AS491" s="129">
        <f t="shared" si="626"/>
        <v>265556020</v>
      </c>
      <c r="AT491" s="129">
        <f t="shared" si="626"/>
        <v>0</v>
      </c>
      <c r="AU491" s="129">
        <f t="shared" si="625"/>
        <v>0</v>
      </c>
      <c r="AV491" s="129">
        <f t="shared" si="625"/>
        <v>0</v>
      </c>
      <c r="AW491" s="129">
        <f t="shared" si="625"/>
        <v>0</v>
      </c>
      <c r="AX491" s="129"/>
      <c r="AY491" s="129"/>
      <c r="AZ491" s="129"/>
      <c r="BA491" s="129"/>
      <c r="BB491" s="129">
        <f>BB492+BB497+BB500</f>
        <v>0</v>
      </c>
      <c r="BC491" s="129"/>
      <c r="BD491" s="129"/>
      <c r="BE491" s="129">
        <f>BE492+BE497+BE500</f>
        <v>0</v>
      </c>
      <c r="BF491" s="129">
        <f t="shared" si="620"/>
        <v>2827797411</v>
      </c>
      <c r="BG491" s="129">
        <f>BG492+BG497+BG500</f>
        <v>2882591609</v>
      </c>
      <c r="BH491" s="131">
        <f t="shared" si="592"/>
        <v>54794198</v>
      </c>
      <c r="BI491" s="5"/>
      <c r="BJ491" s="5"/>
    </row>
    <row r="492" spans="1:62" s="3" customFormat="1" ht="15.75" thickBot="1" x14ac:dyDescent="0.3">
      <c r="A492" s="8" t="s">
        <v>932</v>
      </c>
      <c r="B492" s="77" t="s">
        <v>59</v>
      </c>
      <c r="C492" s="7"/>
      <c r="D492" s="77"/>
      <c r="E492" s="129">
        <f t="shared" ref="E492:AW492" si="627">E493</f>
        <v>285381602</v>
      </c>
      <c r="F492" s="129">
        <f t="shared" si="627"/>
        <v>0</v>
      </c>
      <c r="G492" s="129">
        <f t="shared" si="627"/>
        <v>0</v>
      </c>
      <c r="H492" s="129">
        <f t="shared" si="627"/>
        <v>285381602</v>
      </c>
      <c r="I492" s="129">
        <f t="shared" si="627"/>
        <v>0</v>
      </c>
      <c r="J492" s="129">
        <f t="shared" si="627"/>
        <v>0</v>
      </c>
      <c r="K492" s="129">
        <f t="shared" si="627"/>
        <v>0</v>
      </c>
      <c r="L492" s="129">
        <f t="shared" si="627"/>
        <v>285381602</v>
      </c>
      <c r="M492" s="129">
        <f t="shared" si="627"/>
        <v>39467729</v>
      </c>
      <c r="N492" s="129">
        <f t="shared" si="627"/>
        <v>0</v>
      </c>
      <c r="O492" s="129">
        <f t="shared" si="627"/>
        <v>0</v>
      </c>
      <c r="P492" s="129">
        <f t="shared" si="627"/>
        <v>285381602</v>
      </c>
      <c r="Q492" s="129">
        <f t="shared" si="627"/>
        <v>32105985</v>
      </c>
      <c r="R492" s="129">
        <f t="shared" si="627"/>
        <v>0</v>
      </c>
      <c r="S492" s="129">
        <f t="shared" si="627"/>
        <v>0</v>
      </c>
      <c r="T492" s="129">
        <f t="shared" si="627"/>
        <v>285381602</v>
      </c>
      <c r="U492" s="129">
        <f t="shared" si="627"/>
        <v>0</v>
      </c>
      <c r="V492" s="129">
        <f t="shared" si="627"/>
        <v>0</v>
      </c>
      <c r="W492" s="129">
        <f t="shared" si="627"/>
        <v>0</v>
      </c>
      <c r="X492" s="129">
        <f t="shared" si="627"/>
        <v>285381602</v>
      </c>
      <c r="Y492" s="129">
        <f t="shared" si="627"/>
        <v>50365997</v>
      </c>
      <c r="Z492" s="129">
        <f t="shared" si="627"/>
        <v>0</v>
      </c>
      <c r="AA492" s="129">
        <f t="shared" si="627"/>
        <v>0</v>
      </c>
      <c r="AB492" s="129">
        <f t="shared" si="627"/>
        <v>285381602</v>
      </c>
      <c r="AC492" s="129">
        <f t="shared" si="627"/>
        <v>9888865</v>
      </c>
      <c r="AD492" s="129">
        <f t="shared" si="627"/>
        <v>0</v>
      </c>
      <c r="AE492" s="129">
        <f t="shared" si="627"/>
        <v>0</v>
      </c>
      <c r="AF492" s="129">
        <f t="shared" si="627"/>
        <v>285381602</v>
      </c>
      <c r="AG492" s="129">
        <f t="shared" si="627"/>
        <v>16491579</v>
      </c>
      <c r="AH492" s="129">
        <f t="shared" si="627"/>
        <v>0</v>
      </c>
      <c r="AI492" s="129">
        <f t="shared" si="627"/>
        <v>0</v>
      </c>
      <c r="AJ492" s="129">
        <f t="shared" si="627"/>
        <v>285381602</v>
      </c>
      <c r="AK492" s="129">
        <f t="shared" si="627"/>
        <v>41181906</v>
      </c>
      <c r="AL492" s="129">
        <f t="shared" si="627"/>
        <v>0</v>
      </c>
      <c r="AM492" s="129">
        <f t="shared" si="627"/>
        <v>0</v>
      </c>
      <c r="AN492" s="129">
        <f t="shared" si="627"/>
        <v>285381602</v>
      </c>
      <c r="AO492" s="129">
        <f t="shared" si="627"/>
        <v>0</v>
      </c>
      <c r="AP492" s="129">
        <f t="shared" si="627"/>
        <v>0</v>
      </c>
      <c r="AQ492" s="129">
        <f t="shared" si="627"/>
        <v>0</v>
      </c>
      <c r="AR492" s="129">
        <f t="shared" si="627"/>
        <v>285381602</v>
      </c>
      <c r="AS492" s="129">
        <f t="shared" si="627"/>
        <v>45469020</v>
      </c>
      <c r="AT492" s="129">
        <f t="shared" si="627"/>
        <v>0</v>
      </c>
      <c r="AU492" s="129">
        <f t="shared" si="627"/>
        <v>0</v>
      </c>
      <c r="AV492" s="129">
        <f t="shared" si="627"/>
        <v>0</v>
      </c>
      <c r="AW492" s="129">
        <f t="shared" si="627"/>
        <v>0</v>
      </c>
      <c r="AX492" s="129"/>
      <c r="AY492" s="129"/>
      <c r="AZ492" s="129"/>
      <c r="BA492" s="129"/>
      <c r="BB492" s="129">
        <f>BB493</f>
        <v>0</v>
      </c>
      <c r="BC492" s="129"/>
      <c r="BD492" s="129"/>
      <c r="BE492" s="129">
        <f>BE493</f>
        <v>0</v>
      </c>
      <c r="BF492" s="129">
        <f t="shared" si="620"/>
        <v>285381602</v>
      </c>
      <c r="BG492" s="129">
        <f>BG493</f>
        <v>285381602</v>
      </c>
      <c r="BH492" s="131">
        <f t="shared" si="592"/>
        <v>0</v>
      </c>
      <c r="BI492" s="5"/>
      <c r="BJ492" s="5"/>
    </row>
    <row r="493" spans="1:62" s="3" customFormat="1" ht="15.75" thickBot="1" x14ac:dyDescent="0.3">
      <c r="A493" s="8" t="s">
        <v>933</v>
      </c>
      <c r="B493" s="77" t="s">
        <v>934</v>
      </c>
      <c r="C493" s="7"/>
      <c r="D493" s="77"/>
      <c r="E493" s="129">
        <f t="shared" ref="E493:U493" si="628">E494+E495+E496</f>
        <v>285381602</v>
      </c>
      <c r="F493" s="129">
        <f t="shared" si="628"/>
        <v>0</v>
      </c>
      <c r="G493" s="129">
        <f t="shared" si="628"/>
        <v>0</v>
      </c>
      <c r="H493" s="129">
        <f t="shared" si="628"/>
        <v>285381602</v>
      </c>
      <c r="I493" s="129">
        <f t="shared" si="628"/>
        <v>0</v>
      </c>
      <c r="J493" s="129">
        <f t="shared" si="628"/>
        <v>0</v>
      </c>
      <c r="K493" s="129">
        <f t="shared" si="628"/>
        <v>0</v>
      </c>
      <c r="L493" s="129">
        <f t="shared" si="628"/>
        <v>285381602</v>
      </c>
      <c r="M493" s="129">
        <f t="shared" si="628"/>
        <v>39467729</v>
      </c>
      <c r="N493" s="129">
        <f t="shared" si="628"/>
        <v>0</v>
      </c>
      <c r="O493" s="129">
        <f t="shared" si="628"/>
        <v>0</v>
      </c>
      <c r="P493" s="129">
        <f t="shared" si="628"/>
        <v>285381602</v>
      </c>
      <c r="Q493" s="129">
        <f t="shared" si="628"/>
        <v>32105985</v>
      </c>
      <c r="R493" s="129">
        <f t="shared" si="628"/>
        <v>0</v>
      </c>
      <c r="S493" s="129">
        <f t="shared" si="628"/>
        <v>0</v>
      </c>
      <c r="T493" s="129">
        <f t="shared" si="628"/>
        <v>285381602</v>
      </c>
      <c r="U493" s="129">
        <f t="shared" si="628"/>
        <v>0</v>
      </c>
      <c r="V493" s="129">
        <f t="shared" ref="V493:AW493" si="629">V494+V495+V496</f>
        <v>0</v>
      </c>
      <c r="W493" s="129">
        <f t="shared" si="629"/>
        <v>0</v>
      </c>
      <c r="X493" s="129">
        <f t="shared" si="629"/>
        <v>285381602</v>
      </c>
      <c r="Y493" s="129">
        <f t="shared" si="629"/>
        <v>50365997</v>
      </c>
      <c r="Z493" s="129">
        <f t="shared" si="629"/>
        <v>0</v>
      </c>
      <c r="AA493" s="129">
        <f t="shared" si="629"/>
        <v>0</v>
      </c>
      <c r="AB493" s="129">
        <f t="shared" si="629"/>
        <v>285381602</v>
      </c>
      <c r="AC493" s="129">
        <f t="shared" si="629"/>
        <v>9888865</v>
      </c>
      <c r="AD493" s="129">
        <f t="shared" si="629"/>
        <v>0</v>
      </c>
      <c r="AE493" s="129">
        <f t="shared" si="629"/>
        <v>0</v>
      </c>
      <c r="AF493" s="129">
        <f t="shared" si="629"/>
        <v>285381602</v>
      </c>
      <c r="AG493" s="129">
        <f t="shared" si="629"/>
        <v>16491579</v>
      </c>
      <c r="AH493" s="129">
        <f t="shared" si="629"/>
        <v>0</v>
      </c>
      <c r="AI493" s="129">
        <f t="shared" si="629"/>
        <v>0</v>
      </c>
      <c r="AJ493" s="129">
        <f t="shared" si="629"/>
        <v>285381602</v>
      </c>
      <c r="AK493" s="129">
        <f t="shared" ref="AK493:AT493" si="630">AK494+AK495+AK496</f>
        <v>41181906</v>
      </c>
      <c r="AL493" s="129">
        <f t="shared" si="630"/>
        <v>0</v>
      </c>
      <c r="AM493" s="129">
        <f t="shared" si="630"/>
        <v>0</v>
      </c>
      <c r="AN493" s="129">
        <f t="shared" si="630"/>
        <v>285381602</v>
      </c>
      <c r="AO493" s="129">
        <f t="shared" si="630"/>
        <v>0</v>
      </c>
      <c r="AP493" s="129">
        <f t="shared" si="630"/>
        <v>0</v>
      </c>
      <c r="AQ493" s="129">
        <f t="shared" si="630"/>
        <v>0</v>
      </c>
      <c r="AR493" s="129">
        <f t="shared" si="630"/>
        <v>285381602</v>
      </c>
      <c r="AS493" s="129">
        <f t="shared" si="630"/>
        <v>45469020</v>
      </c>
      <c r="AT493" s="129">
        <f t="shared" si="630"/>
        <v>0</v>
      </c>
      <c r="AU493" s="129">
        <f t="shared" si="629"/>
        <v>0</v>
      </c>
      <c r="AV493" s="129">
        <f t="shared" si="629"/>
        <v>0</v>
      </c>
      <c r="AW493" s="129">
        <f t="shared" si="629"/>
        <v>0</v>
      </c>
      <c r="AX493" s="129"/>
      <c r="AY493" s="129"/>
      <c r="AZ493" s="129"/>
      <c r="BA493" s="129"/>
      <c r="BB493" s="129">
        <f>BB494+BB495+BB496</f>
        <v>0</v>
      </c>
      <c r="BC493" s="129"/>
      <c r="BD493" s="129"/>
      <c r="BE493" s="129">
        <f>BE494+BE495+BE496</f>
        <v>0</v>
      </c>
      <c r="BF493" s="129">
        <f t="shared" si="620"/>
        <v>285381602</v>
      </c>
      <c r="BG493" s="129">
        <f>BG494+BG495+BG496</f>
        <v>285381602</v>
      </c>
      <c r="BH493" s="131">
        <f t="shared" si="592"/>
        <v>0</v>
      </c>
      <c r="BI493" s="5"/>
      <c r="BJ493" s="5"/>
    </row>
    <row r="494" spans="1:62" ht="26.25" thickBot="1" x14ac:dyDescent="0.25">
      <c r="A494" s="18" t="s">
        <v>935</v>
      </c>
      <c r="B494" s="78" t="s">
        <v>936</v>
      </c>
      <c r="C494" s="26">
        <v>210</v>
      </c>
      <c r="D494" s="78" t="s">
        <v>937</v>
      </c>
      <c r="E494" s="135">
        <v>159784000</v>
      </c>
      <c r="F494" s="135">
        <v>0</v>
      </c>
      <c r="G494" s="135">
        <v>0</v>
      </c>
      <c r="H494" s="135">
        <v>159784000</v>
      </c>
      <c r="I494" s="135">
        <v>0</v>
      </c>
      <c r="J494" s="135"/>
      <c r="K494" s="135"/>
      <c r="L494" s="135">
        <v>159784000</v>
      </c>
      <c r="M494" s="136">
        <v>29710855</v>
      </c>
      <c r="N494" s="135">
        <v>0</v>
      </c>
      <c r="O494" s="135">
        <v>0</v>
      </c>
      <c r="P494" s="135">
        <v>159784000</v>
      </c>
      <c r="Q494" s="136">
        <v>26424975</v>
      </c>
      <c r="R494" s="136">
        <v>0</v>
      </c>
      <c r="S494" s="135">
        <f t="shared" si="558"/>
        <v>0</v>
      </c>
      <c r="T494" s="135">
        <f>E494+R494-S494</f>
        <v>159784000</v>
      </c>
      <c r="U494" s="136">
        <v>0</v>
      </c>
      <c r="V494" s="136">
        <v>0</v>
      </c>
      <c r="W494" s="136">
        <v>0</v>
      </c>
      <c r="X494" s="135">
        <f>T494+V494-W494</f>
        <v>159784000</v>
      </c>
      <c r="Y494" s="135">
        <v>35287485</v>
      </c>
      <c r="Z494" s="135">
        <v>0</v>
      </c>
      <c r="AA494" s="135">
        <v>0</v>
      </c>
      <c r="AB494" s="135">
        <f>X494+Z494-AA494</f>
        <v>159784000</v>
      </c>
      <c r="AC494" s="135">
        <v>4778040</v>
      </c>
      <c r="AD494" s="135">
        <v>0</v>
      </c>
      <c r="AE494" s="135">
        <v>0</v>
      </c>
      <c r="AF494" s="135">
        <f>AB494+AD494-AE494</f>
        <v>159784000</v>
      </c>
      <c r="AG494" s="135">
        <v>8088655</v>
      </c>
      <c r="AH494" s="135">
        <v>0</v>
      </c>
      <c r="AI494" s="135">
        <v>0</v>
      </c>
      <c r="AJ494" s="135">
        <f>AF494+AH494-AI494</f>
        <v>159784000</v>
      </c>
      <c r="AK494" s="135">
        <v>32348890</v>
      </c>
      <c r="AL494" s="135">
        <v>0</v>
      </c>
      <c r="AM494" s="135">
        <v>0</v>
      </c>
      <c r="AN494" s="135">
        <f>AJ494+AL494-AM494</f>
        <v>159784000</v>
      </c>
      <c r="AO494" s="135">
        <v>0</v>
      </c>
      <c r="AP494" s="136">
        <v>0</v>
      </c>
      <c r="AQ494" s="136">
        <v>0</v>
      </c>
      <c r="AR494" s="135">
        <f>AN494+AP494-AQ494</f>
        <v>159784000</v>
      </c>
      <c r="AS494" s="135">
        <v>18884635</v>
      </c>
      <c r="AT494" s="135"/>
      <c r="AU494" s="135"/>
      <c r="AV494" s="135"/>
      <c r="AW494" s="135"/>
      <c r="AX494" s="135"/>
      <c r="AY494" s="135"/>
      <c r="AZ494" s="135"/>
      <c r="BA494" s="135"/>
      <c r="BB494" s="135">
        <f>F494+J494+N494+R494+V494+Z494+AD494+AH494+AL494+AP494</f>
        <v>0</v>
      </c>
      <c r="BC494" s="135"/>
      <c r="BD494" s="135"/>
      <c r="BE494" s="135">
        <f>G494+K494+O494+S494+W494+AA494+AE494+AI494+AM494+AQ494</f>
        <v>0</v>
      </c>
      <c r="BF494" s="135">
        <f>E494+BB494-BE494</f>
        <v>159784000</v>
      </c>
      <c r="BG494" s="135">
        <v>164724615</v>
      </c>
      <c r="BH494" s="131">
        <f t="shared" si="592"/>
        <v>4940615</v>
      </c>
    </row>
    <row r="495" spans="1:62" ht="26.25" thickBot="1" x14ac:dyDescent="0.25">
      <c r="A495" s="18" t="s">
        <v>938</v>
      </c>
      <c r="B495" s="78" t="s">
        <v>939</v>
      </c>
      <c r="C495" s="26">
        <v>210</v>
      </c>
      <c r="D495" s="78" t="s">
        <v>937</v>
      </c>
      <c r="E495" s="135">
        <v>103316700</v>
      </c>
      <c r="F495" s="135">
        <v>0</v>
      </c>
      <c r="G495" s="135">
        <v>0</v>
      </c>
      <c r="H495" s="135">
        <v>103316700</v>
      </c>
      <c r="I495" s="135">
        <v>0</v>
      </c>
      <c r="J495" s="135"/>
      <c r="K495" s="135"/>
      <c r="L495" s="135">
        <v>103316700</v>
      </c>
      <c r="M495" s="136">
        <v>3616874</v>
      </c>
      <c r="N495" s="135">
        <v>0</v>
      </c>
      <c r="O495" s="135">
        <v>0</v>
      </c>
      <c r="P495" s="135">
        <v>103316700</v>
      </c>
      <c r="Q495" s="136">
        <v>2849010</v>
      </c>
      <c r="R495" s="136">
        <v>0</v>
      </c>
      <c r="S495" s="135">
        <f t="shared" si="558"/>
        <v>0</v>
      </c>
      <c r="T495" s="135">
        <f>E495+R495-S495</f>
        <v>103316700</v>
      </c>
      <c r="U495" s="136">
        <v>0</v>
      </c>
      <c r="V495" s="136">
        <v>0</v>
      </c>
      <c r="W495" s="136">
        <v>0</v>
      </c>
      <c r="X495" s="135">
        <f>T495+V495-W495</f>
        <v>103316700</v>
      </c>
      <c r="Y495" s="135">
        <v>8385512</v>
      </c>
      <c r="Z495" s="135">
        <v>0</v>
      </c>
      <c r="AA495" s="135">
        <v>0</v>
      </c>
      <c r="AB495" s="135">
        <f>X495+Z495-AA495</f>
        <v>103316700</v>
      </c>
      <c r="AC495" s="135">
        <v>3366825</v>
      </c>
      <c r="AD495" s="135">
        <v>0</v>
      </c>
      <c r="AE495" s="135">
        <v>0</v>
      </c>
      <c r="AF495" s="135">
        <f>AB495+AD495-AE495</f>
        <v>103316700</v>
      </c>
      <c r="AG495" s="135">
        <v>5470924</v>
      </c>
      <c r="AH495" s="135">
        <v>0</v>
      </c>
      <c r="AI495" s="135">
        <v>0</v>
      </c>
      <c r="AJ495" s="135">
        <f>AF495+AH495-AI495</f>
        <v>103316700</v>
      </c>
      <c r="AK495" s="135">
        <v>5645016</v>
      </c>
      <c r="AL495" s="135">
        <v>0</v>
      </c>
      <c r="AM495" s="135">
        <v>0</v>
      </c>
      <c r="AN495" s="135">
        <f>AJ495+AL495-AM495</f>
        <v>103316700</v>
      </c>
      <c r="AO495" s="135">
        <v>0</v>
      </c>
      <c r="AP495" s="136">
        <v>0</v>
      </c>
      <c r="AQ495" s="136">
        <v>0</v>
      </c>
      <c r="AR495" s="135">
        <f>AN495+AP495-AQ495</f>
        <v>103316700</v>
      </c>
      <c r="AS495" s="135">
        <v>21925460</v>
      </c>
      <c r="AT495" s="135"/>
      <c r="AU495" s="135"/>
      <c r="AV495" s="135"/>
      <c r="AW495" s="135"/>
      <c r="AX495" s="135"/>
      <c r="AY495" s="135"/>
      <c r="AZ495" s="135"/>
      <c r="BA495" s="135"/>
      <c r="BB495" s="135">
        <f>F495+J495+N495+R495+V495+Z495+AD495+AH495+AL495+AP495</f>
        <v>0</v>
      </c>
      <c r="BC495" s="135"/>
      <c r="BD495" s="135"/>
      <c r="BE495" s="135">
        <f>G495+K495+O495+S495+W495+AA495+AE495+AI495+AM495+AQ495</f>
        <v>0</v>
      </c>
      <c r="BF495" s="135">
        <f>E495+BB495-BE495</f>
        <v>103316700</v>
      </c>
      <c r="BG495" s="135">
        <v>87940062</v>
      </c>
      <c r="BH495" s="131">
        <f t="shared" si="592"/>
        <v>-15376638</v>
      </c>
    </row>
    <row r="496" spans="1:62" ht="26.25" thickBot="1" x14ac:dyDescent="0.25">
      <c r="A496" s="18" t="s">
        <v>940</v>
      </c>
      <c r="B496" s="78" t="s">
        <v>540</v>
      </c>
      <c r="C496" s="26">
        <v>210</v>
      </c>
      <c r="D496" s="78" t="s">
        <v>937</v>
      </c>
      <c r="E496" s="135">
        <v>22280902</v>
      </c>
      <c r="F496" s="135">
        <v>0</v>
      </c>
      <c r="G496" s="135">
        <v>0</v>
      </c>
      <c r="H496" s="135">
        <v>22280902</v>
      </c>
      <c r="I496" s="135">
        <v>0</v>
      </c>
      <c r="J496" s="135"/>
      <c r="K496" s="135"/>
      <c r="L496" s="135">
        <v>22280902</v>
      </c>
      <c r="M496" s="136">
        <v>6140000</v>
      </c>
      <c r="N496" s="135">
        <v>0</v>
      </c>
      <c r="O496" s="135">
        <v>0</v>
      </c>
      <c r="P496" s="135">
        <v>22280902</v>
      </c>
      <c r="Q496" s="136">
        <v>2832000</v>
      </c>
      <c r="R496" s="136">
        <v>0</v>
      </c>
      <c r="S496" s="135">
        <f t="shared" si="558"/>
        <v>0</v>
      </c>
      <c r="T496" s="135">
        <f>E496+R496-S496</f>
        <v>22280902</v>
      </c>
      <c r="U496" s="136">
        <v>0</v>
      </c>
      <c r="V496" s="136">
        <v>0</v>
      </c>
      <c r="W496" s="136">
        <v>0</v>
      </c>
      <c r="X496" s="135">
        <f>T496+V496-W496</f>
        <v>22280902</v>
      </c>
      <c r="Y496" s="135">
        <v>6693000</v>
      </c>
      <c r="Z496" s="135">
        <v>0</v>
      </c>
      <c r="AA496" s="135">
        <v>0</v>
      </c>
      <c r="AB496" s="135">
        <f>X496+Z496-AA496</f>
        <v>22280902</v>
      </c>
      <c r="AC496" s="135">
        <v>1744000</v>
      </c>
      <c r="AD496" s="135">
        <v>0</v>
      </c>
      <c r="AE496" s="135">
        <v>0</v>
      </c>
      <c r="AF496" s="135">
        <f>AB496+AD496-AE496</f>
        <v>22280902</v>
      </c>
      <c r="AG496" s="135">
        <v>2932000</v>
      </c>
      <c r="AH496" s="135">
        <v>0</v>
      </c>
      <c r="AI496" s="135">
        <v>0</v>
      </c>
      <c r="AJ496" s="135">
        <f>AF496+AH496-AI496</f>
        <v>22280902</v>
      </c>
      <c r="AK496" s="135">
        <v>3188000</v>
      </c>
      <c r="AL496" s="135">
        <v>0</v>
      </c>
      <c r="AM496" s="135">
        <v>0</v>
      </c>
      <c r="AN496" s="135">
        <f>AJ496+AL496-AM496</f>
        <v>22280902</v>
      </c>
      <c r="AO496" s="135">
        <v>0</v>
      </c>
      <c r="AP496" s="136">
        <v>0</v>
      </c>
      <c r="AQ496" s="136">
        <v>0</v>
      </c>
      <c r="AR496" s="135">
        <f>AN496+AP496-AQ496</f>
        <v>22280902</v>
      </c>
      <c r="AS496" s="135">
        <v>4658925</v>
      </c>
      <c r="AT496" s="135"/>
      <c r="AU496" s="135"/>
      <c r="AV496" s="135"/>
      <c r="AW496" s="135"/>
      <c r="AX496" s="135"/>
      <c r="AY496" s="135"/>
      <c r="AZ496" s="135"/>
      <c r="BA496" s="135"/>
      <c r="BB496" s="135">
        <f>F496+J496+N496+R496+V496+Z496+AD496+AH496+AL496+AP496</f>
        <v>0</v>
      </c>
      <c r="BC496" s="135"/>
      <c r="BD496" s="135"/>
      <c r="BE496" s="135">
        <f>G496+K496+O496+S496+W496+AA496+AE496+AI496+AM496+AQ496</f>
        <v>0</v>
      </c>
      <c r="BF496" s="135">
        <f>E496+BB496-BE496</f>
        <v>22280902</v>
      </c>
      <c r="BG496" s="135">
        <v>32716925</v>
      </c>
      <c r="BH496" s="131">
        <f t="shared" si="592"/>
        <v>10436023</v>
      </c>
    </row>
    <row r="497" spans="1:62" s="3" customFormat="1" ht="26.25" thickBot="1" x14ac:dyDescent="0.3">
      <c r="A497" s="8" t="s">
        <v>941</v>
      </c>
      <c r="B497" s="77" t="s">
        <v>942</v>
      </c>
      <c r="C497" s="7"/>
      <c r="D497" s="77"/>
      <c r="E497" s="129">
        <f t="shared" ref="E497:AW497" si="631">E498+E499</f>
        <v>1436551000</v>
      </c>
      <c r="F497" s="129">
        <f t="shared" si="631"/>
        <v>0</v>
      </c>
      <c r="G497" s="129">
        <f t="shared" si="631"/>
        <v>0</v>
      </c>
      <c r="H497" s="129">
        <f t="shared" si="631"/>
        <v>1436551000</v>
      </c>
      <c r="I497" s="129">
        <f t="shared" si="631"/>
        <v>0</v>
      </c>
      <c r="J497" s="129">
        <f t="shared" si="631"/>
        <v>0</v>
      </c>
      <c r="K497" s="129">
        <f t="shared" si="631"/>
        <v>0</v>
      </c>
      <c r="L497" s="129">
        <f t="shared" si="631"/>
        <v>1436551000</v>
      </c>
      <c r="M497" s="129">
        <f t="shared" si="631"/>
        <v>82115000</v>
      </c>
      <c r="N497" s="129">
        <f t="shared" si="631"/>
        <v>0</v>
      </c>
      <c r="O497" s="129">
        <f t="shared" si="631"/>
        <v>0</v>
      </c>
      <c r="P497" s="129">
        <f t="shared" si="631"/>
        <v>1436551000</v>
      </c>
      <c r="Q497" s="129">
        <f t="shared" si="631"/>
        <v>133220000</v>
      </c>
      <c r="R497" s="129">
        <f t="shared" si="631"/>
        <v>0</v>
      </c>
      <c r="S497" s="129">
        <f t="shared" si="631"/>
        <v>0</v>
      </c>
      <c r="T497" s="129">
        <f t="shared" si="631"/>
        <v>1436551000</v>
      </c>
      <c r="U497" s="129">
        <f t="shared" si="631"/>
        <v>0</v>
      </c>
      <c r="V497" s="129">
        <f t="shared" si="631"/>
        <v>0</v>
      </c>
      <c r="W497" s="129">
        <f t="shared" si="631"/>
        <v>0</v>
      </c>
      <c r="X497" s="129">
        <f t="shared" si="631"/>
        <v>1436551000</v>
      </c>
      <c r="Y497" s="129">
        <f t="shared" si="631"/>
        <v>238255000</v>
      </c>
      <c r="Z497" s="129">
        <f t="shared" si="631"/>
        <v>0</v>
      </c>
      <c r="AA497" s="129">
        <f t="shared" si="631"/>
        <v>0</v>
      </c>
      <c r="AB497" s="129">
        <f t="shared" si="631"/>
        <v>1436551000</v>
      </c>
      <c r="AC497" s="129">
        <f t="shared" si="631"/>
        <v>88156000</v>
      </c>
      <c r="AD497" s="129">
        <f t="shared" si="631"/>
        <v>0</v>
      </c>
      <c r="AE497" s="129">
        <f t="shared" si="631"/>
        <v>0</v>
      </c>
      <c r="AF497" s="129">
        <f t="shared" si="631"/>
        <v>1436551000</v>
      </c>
      <c r="AG497" s="129">
        <f t="shared" si="631"/>
        <v>113028000</v>
      </c>
      <c r="AH497" s="129">
        <f t="shared" si="631"/>
        <v>0</v>
      </c>
      <c r="AI497" s="129">
        <f t="shared" si="631"/>
        <v>0</v>
      </c>
      <c r="AJ497" s="129">
        <f t="shared" si="631"/>
        <v>1436551000</v>
      </c>
      <c r="AK497" s="129">
        <f t="shared" si="631"/>
        <v>132711000</v>
      </c>
      <c r="AL497" s="129">
        <f t="shared" si="631"/>
        <v>0</v>
      </c>
      <c r="AM497" s="129">
        <f t="shared" si="631"/>
        <v>0</v>
      </c>
      <c r="AN497" s="129">
        <f t="shared" si="631"/>
        <v>1436551000</v>
      </c>
      <c r="AO497" s="129">
        <f t="shared" si="631"/>
        <v>0</v>
      </c>
      <c r="AP497" s="129">
        <f t="shared" si="631"/>
        <v>0</v>
      </c>
      <c r="AQ497" s="129">
        <f t="shared" si="631"/>
        <v>0</v>
      </c>
      <c r="AR497" s="129">
        <f t="shared" si="631"/>
        <v>1436551000</v>
      </c>
      <c r="AS497" s="129">
        <f t="shared" si="631"/>
        <v>220087000</v>
      </c>
      <c r="AT497" s="129">
        <f t="shared" si="631"/>
        <v>0</v>
      </c>
      <c r="AU497" s="129">
        <f t="shared" si="631"/>
        <v>0</v>
      </c>
      <c r="AV497" s="129">
        <f t="shared" si="631"/>
        <v>0</v>
      </c>
      <c r="AW497" s="129">
        <f t="shared" si="631"/>
        <v>0</v>
      </c>
      <c r="AX497" s="129"/>
      <c r="AY497" s="129"/>
      <c r="AZ497" s="129"/>
      <c r="BA497" s="129"/>
      <c r="BB497" s="129">
        <f>BB498+BB499</f>
        <v>0</v>
      </c>
      <c r="BC497" s="129"/>
      <c r="BD497" s="129"/>
      <c r="BE497" s="129">
        <f>BE498+BE499</f>
        <v>0</v>
      </c>
      <c r="BF497" s="129">
        <f t="shared" ref="BF497" si="632">+E497+BB497-BE497</f>
        <v>1436551000</v>
      </c>
      <c r="BG497" s="129">
        <f>BG498+BG499</f>
        <v>1382555000</v>
      </c>
      <c r="BH497" s="131">
        <f t="shared" si="592"/>
        <v>-53996000</v>
      </c>
      <c r="BI497" s="5"/>
      <c r="BJ497" s="5"/>
    </row>
    <row r="498" spans="1:62" ht="26.25" thickBot="1" x14ac:dyDescent="0.25">
      <c r="A498" s="18" t="s">
        <v>943</v>
      </c>
      <c r="B498" s="78" t="s">
        <v>944</v>
      </c>
      <c r="C498" s="26">
        <v>210</v>
      </c>
      <c r="D498" s="78" t="s">
        <v>937</v>
      </c>
      <c r="E498" s="135">
        <v>1417310000</v>
      </c>
      <c r="F498" s="135">
        <v>0</v>
      </c>
      <c r="G498" s="135">
        <v>0</v>
      </c>
      <c r="H498" s="135">
        <v>1417310000</v>
      </c>
      <c r="I498" s="135">
        <v>0</v>
      </c>
      <c r="J498" s="135"/>
      <c r="K498" s="135"/>
      <c r="L498" s="135">
        <v>1417310000</v>
      </c>
      <c r="M498" s="136">
        <v>79206000</v>
      </c>
      <c r="N498" s="135">
        <v>0</v>
      </c>
      <c r="O498" s="135">
        <v>0</v>
      </c>
      <c r="P498" s="135">
        <v>1417310000</v>
      </c>
      <c r="Q498" s="136">
        <v>132901000</v>
      </c>
      <c r="R498" s="136">
        <v>0</v>
      </c>
      <c r="S498" s="135">
        <f t="shared" si="558"/>
        <v>0</v>
      </c>
      <c r="T498" s="135">
        <f>E498+R498-S498</f>
        <v>1417310000</v>
      </c>
      <c r="U498" s="136">
        <v>0</v>
      </c>
      <c r="V498" s="136">
        <v>0</v>
      </c>
      <c r="W498" s="136">
        <v>0</v>
      </c>
      <c r="X498" s="135">
        <f>T498+V498-W498</f>
        <v>1417310000</v>
      </c>
      <c r="Y498" s="135">
        <v>235422000</v>
      </c>
      <c r="Z498" s="135">
        <v>0</v>
      </c>
      <c r="AA498" s="135">
        <v>0</v>
      </c>
      <c r="AB498" s="135">
        <f>X498+Z498-AA498</f>
        <v>1417310000</v>
      </c>
      <c r="AC498" s="135">
        <v>87763000</v>
      </c>
      <c r="AD498" s="135">
        <v>0</v>
      </c>
      <c r="AE498" s="135">
        <v>0</v>
      </c>
      <c r="AF498" s="135">
        <f>AB498+AD498-AE498</f>
        <v>1417310000</v>
      </c>
      <c r="AG498" s="135">
        <v>112560000</v>
      </c>
      <c r="AH498" s="135">
        <v>0</v>
      </c>
      <c r="AI498" s="135">
        <v>0</v>
      </c>
      <c r="AJ498" s="135">
        <f>AF498+AH498-AI498</f>
        <v>1417310000</v>
      </c>
      <c r="AK498" s="135">
        <v>130559000</v>
      </c>
      <c r="AL498" s="135">
        <v>0</v>
      </c>
      <c r="AM498" s="135">
        <v>0</v>
      </c>
      <c r="AN498" s="135">
        <f>AJ498+AL498-AM498</f>
        <v>1417310000</v>
      </c>
      <c r="AO498" s="135">
        <v>0</v>
      </c>
      <c r="AP498" s="136">
        <v>0</v>
      </c>
      <c r="AQ498" s="136">
        <v>0</v>
      </c>
      <c r="AR498" s="135">
        <f>AN498+AP498-AQ498</f>
        <v>1417310000</v>
      </c>
      <c r="AS498" s="135">
        <v>217898000</v>
      </c>
      <c r="AT498" s="135"/>
      <c r="AU498" s="135"/>
      <c r="AV498" s="135"/>
      <c r="AW498" s="135"/>
      <c r="AX498" s="135"/>
      <c r="AY498" s="135"/>
      <c r="AZ498" s="135"/>
      <c r="BA498" s="135"/>
      <c r="BB498" s="135">
        <f>F498+J498+N498+R498+V498+Z498+AD498+AH498+AL498+AP498</f>
        <v>0</v>
      </c>
      <c r="BC498" s="135"/>
      <c r="BD498" s="135"/>
      <c r="BE498" s="135">
        <f>G498+K498+O498+S498+W498+AA498+AE498+AI498+AM498+AQ498</f>
        <v>0</v>
      </c>
      <c r="BF498" s="135">
        <f>E498+BB498-BE498</f>
        <v>1417310000</v>
      </c>
      <c r="BG498" s="135">
        <v>1369667000</v>
      </c>
      <c r="BH498" s="131">
        <f t="shared" si="592"/>
        <v>-47643000</v>
      </c>
    </row>
    <row r="499" spans="1:62" ht="26.25" thickBot="1" x14ac:dyDescent="0.25">
      <c r="A499" s="18" t="s">
        <v>945</v>
      </c>
      <c r="B499" s="78" t="s">
        <v>946</v>
      </c>
      <c r="C499" s="26">
        <v>210</v>
      </c>
      <c r="D499" s="78" t="s">
        <v>937</v>
      </c>
      <c r="E499" s="135">
        <v>19241000</v>
      </c>
      <c r="F499" s="135">
        <v>0</v>
      </c>
      <c r="G499" s="135">
        <v>0</v>
      </c>
      <c r="H499" s="135">
        <v>19241000</v>
      </c>
      <c r="I499" s="135">
        <v>0</v>
      </c>
      <c r="J499" s="135"/>
      <c r="K499" s="135"/>
      <c r="L499" s="135">
        <v>19241000</v>
      </c>
      <c r="M499" s="136">
        <v>2909000</v>
      </c>
      <c r="N499" s="135">
        <v>0</v>
      </c>
      <c r="O499" s="135">
        <v>0</v>
      </c>
      <c r="P499" s="135">
        <v>19241000</v>
      </c>
      <c r="Q499" s="136">
        <v>319000</v>
      </c>
      <c r="R499" s="136">
        <v>0</v>
      </c>
      <c r="S499" s="135">
        <f t="shared" si="558"/>
        <v>0</v>
      </c>
      <c r="T499" s="135">
        <f>E499+R499-S499</f>
        <v>19241000</v>
      </c>
      <c r="U499" s="136">
        <v>0</v>
      </c>
      <c r="V499" s="136">
        <v>0</v>
      </c>
      <c r="W499" s="136">
        <v>0</v>
      </c>
      <c r="X499" s="135">
        <f>T499+V499-W499</f>
        <v>19241000</v>
      </c>
      <c r="Y499" s="135">
        <v>2833000</v>
      </c>
      <c r="Z499" s="135">
        <v>0</v>
      </c>
      <c r="AA499" s="135">
        <v>0</v>
      </c>
      <c r="AB499" s="135">
        <f>X499+Z499-AA499</f>
        <v>19241000</v>
      </c>
      <c r="AC499" s="135">
        <v>393000</v>
      </c>
      <c r="AD499" s="135">
        <v>0</v>
      </c>
      <c r="AE499" s="135">
        <v>0</v>
      </c>
      <c r="AF499" s="135">
        <f>AB499+AD499-AE499</f>
        <v>19241000</v>
      </c>
      <c r="AG499" s="135">
        <v>468000</v>
      </c>
      <c r="AH499" s="135">
        <v>0</v>
      </c>
      <c r="AI499" s="135">
        <v>0</v>
      </c>
      <c r="AJ499" s="135">
        <f>AF499+AH499-AI499</f>
        <v>19241000</v>
      </c>
      <c r="AK499" s="135">
        <v>2152000</v>
      </c>
      <c r="AL499" s="135">
        <v>0</v>
      </c>
      <c r="AM499" s="135">
        <v>0</v>
      </c>
      <c r="AN499" s="135">
        <f>AJ499+AL499-AM499</f>
        <v>19241000</v>
      </c>
      <c r="AO499" s="135">
        <v>0</v>
      </c>
      <c r="AP499" s="136">
        <v>0</v>
      </c>
      <c r="AQ499" s="136">
        <v>0</v>
      </c>
      <c r="AR499" s="135">
        <f>AN499+AP499-AQ499</f>
        <v>19241000</v>
      </c>
      <c r="AS499" s="135">
        <v>2189000</v>
      </c>
      <c r="AT499" s="135"/>
      <c r="AU499" s="135"/>
      <c r="AV499" s="135"/>
      <c r="AW499" s="135"/>
      <c r="AX499" s="135"/>
      <c r="AY499" s="135"/>
      <c r="AZ499" s="135"/>
      <c r="BA499" s="135"/>
      <c r="BB499" s="135">
        <f>F499+J499+N499+R499+V499+Z499+AD499+AH499+AL499+AP499</f>
        <v>0</v>
      </c>
      <c r="BC499" s="135"/>
      <c r="BD499" s="135"/>
      <c r="BE499" s="135">
        <f>G499+K499+O499+S499+W499+AA499+AE499+AI499+AM499+AQ499</f>
        <v>0</v>
      </c>
      <c r="BF499" s="135">
        <f>E499+BB499-BE499</f>
        <v>19241000</v>
      </c>
      <c r="BG499" s="135">
        <v>12888000</v>
      </c>
      <c r="BH499" s="131">
        <f t="shared" si="592"/>
        <v>-6353000</v>
      </c>
    </row>
    <row r="500" spans="1:62" s="3" customFormat="1" ht="15.75" thickBot="1" x14ac:dyDescent="0.3">
      <c r="A500" s="8" t="s">
        <v>947</v>
      </c>
      <c r="B500" s="77" t="s">
        <v>93</v>
      </c>
      <c r="C500" s="7"/>
      <c r="D500" s="77"/>
      <c r="E500" s="129">
        <f t="shared" ref="E500:AW500" si="633">E501:E501</f>
        <v>1105864809</v>
      </c>
      <c r="F500" s="129">
        <f t="shared" si="633"/>
        <v>0</v>
      </c>
      <c r="G500" s="129">
        <f t="shared" si="633"/>
        <v>0</v>
      </c>
      <c r="H500" s="129">
        <f t="shared" si="633"/>
        <v>1105864809</v>
      </c>
      <c r="I500" s="129">
        <f t="shared" si="633"/>
        <v>0</v>
      </c>
      <c r="J500" s="129">
        <f t="shared" si="633"/>
        <v>0</v>
      </c>
      <c r="K500" s="129">
        <f t="shared" si="633"/>
        <v>0</v>
      </c>
      <c r="L500" s="129">
        <f t="shared" si="633"/>
        <v>1105864809</v>
      </c>
      <c r="M500" s="129">
        <f t="shared" si="633"/>
        <v>84419200</v>
      </c>
      <c r="N500" s="129">
        <f t="shared" si="633"/>
        <v>0</v>
      </c>
      <c r="O500" s="129">
        <f t="shared" si="633"/>
        <v>0</v>
      </c>
      <c r="P500" s="129">
        <f t="shared" si="633"/>
        <v>1105864809</v>
      </c>
      <c r="Q500" s="129">
        <f t="shared" si="633"/>
        <v>154698208</v>
      </c>
      <c r="R500" s="129">
        <f t="shared" si="633"/>
        <v>0</v>
      </c>
      <c r="S500" s="129">
        <f t="shared" si="633"/>
        <v>0</v>
      </c>
      <c r="T500" s="129">
        <f t="shared" si="633"/>
        <v>1105864809</v>
      </c>
      <c r="U500" s="129">
        <f t="shared" si="633"/>
        <v>0</v>
      </c>
      <c r="V500" s="129">
        <f t="shared" si="633"/>
        <v>0</v>
      </c>
      <c r="W500" s="129">
        <f t="shared" si="633"/>
        <v>0</v>
      </c>
      <c r="X500" s="129">
        <f t="shared" si="633"/>
        <v>1105864809</v>
      </c>
      <c r="Y500" s="129">
        <f t="shared" si="633"/>
        <v>196331920</v>
      </c>
      <c r="Z500" s="129">
        <f t="shared" si="633"/>
        <v>0</v>
      </c>
      <c r="AA500" s="129">
        <f t="shared" si="633"/>
        <v>0</v>
      </c>
      <c r="AB500" s="129">
        <f t="shared" si="633"/>
        <v>1105864809</v>
      </c>
      <c r="AC500" s="129">
        <f t="shared" si="633"/>
        <v>109207881</v>
      </c>
      <c r="AD500" s="129">
        <f t="shared" si="633"/>
        <v>0</v>
      </c>
      <c r="AE500" s="129">
        <f t="shared" si="633"/>
        <v>0</v>
      </c>
      <c r="AF500" s="129">
        <f t="shared" si="633"/>
        <v>1105864809</v>
      </c>
      <c r="AG500" s="129">
        <f t="shared" si="633"/>
        <v>95879200</v>
      </c>
      <c r="AH500" s="129">
        <f t="shared" si="633"/>
        <v>0</v>
      </c>
      <c r="AI500" s="129">
        <f t="shared" si="633"/>
        <v>0</v>
      </c>
      <c r="AJ500" s="129">
        <f t="shared" si="633"/>
        <v>1105864809</v>
      </c>
      <c r="AK500" s="129">
        <f t="shared" si="633"/>
        <v>111799174</v>
      </c>
      <c r="AL500" s="129">
        <f t="shared" si="633"/>
        <v>0</v>
      </c>
      <c r="AM500" s="129">
        <f t="shared" si="633"/>
        <v>0</v>
      </c>
      <c r="AN500" s="129">
        <f t="shared" si="633"/>
        <v>1105864809</v>
      </c>
      <c r="AO500" s="129">
        <f t="shared" si="633"/>
        <v>0</v>
      </c>
      <c r="AP500" s="129">
        <f t="shared" si="633"/>
        <v>0</v>
      </c>
      <c r="AQ500" s="129">
        <f t="shared" si="633"/>
        <v>0</v>
      </c>
      <c r="AR500" s="129">
        <f t="shared" si="633"/>
        <v>1105864809</v>
      </c>
      <c r="AS500" s="129">
        <f t="shared" si="633"/>
        <v>0</v>
      </c>
      <c r="AT500" s="129">
        <f t="shared" si="633"/>
        <v>0</v>
      </c>
      <c r="AU500" s="129">
        <f t="shared" si="633"/>
        <v>0</v>
      </c>
      <c r="AV500" s="129">
        <f t="shared" si="633"/>
        <v>0</v>
      </c>
      <c r="AW500" s="129">
        <f t="shared" si="633"/>
        <v>0</v>
      </c>
      <c r="AX500" s="129"/>
      <c r="AY500" s="129"/>
      <c r="AZ500" s="129"/>
      <c r="BA500" s="129"/>
      <c r="BB500" s="129">
        <f>BB501:BB501</f>
        <v>0</v>
      </c>
      <c r="BC500" s="129"/>
      <c r="BD500" s="129"/>
      <c r="BE500" s="129">
        <f>BE501:BE501</f>
        <v>0</v>
      </c>
      <c r="BF500" s="129">
        <f t="shared" ref="BF500:BF504" si="634">+E500+BB500-BE500</f>
        <v>1105864809</v>
      </c>
      <c r="BG500" s="129">
        <f>BG501:BG501</f>
        <v>1214655007</v>
      </c>
      <c r="BH500" s="131">
        <f t="shared" si="592"/>
        <v>108790198</v>
      </c>
      <c r="BI500" s="5"/>
      <c r="BJ500" s="5"/>
    </row>
    <row r="501" spans="1:62" ht="26.25" thickBot="1" x14ac:dyDescent="0.25">
      <c r="A501" s="18" t="s">
        <v>948</v>
      </c>
      <c r="B501" s="78" t="s">
        <v>101</v>
      </c>
      <c r="C501" s="26">
        <v>210</v>
      </c>
      <c r="D501" s="78" t="s">
        <v>937</v>
      </c>
      <c r="E501" s="135">
        <v>1105864809</v>
      </c>
      <c r="F501" s="135">
        <v>0</v>
      </c>
      <c r="G501" s="135">
        <v>0</v>
      </c>
      <c r="H501" s="135">
        <v>1105864809</v>
      </c>
      <c r="I501" s="135">
        <v>0</v>
      </c>
      <c r="J501" s="135"/>
      <c r="K501" s="135"/>
      <c r="L501" s="135">
        <v>1105864809</v>
      </c>
      <c r="M501" s="136">
        <v>84419200</v>
      </c>
      <c r="N501" s="135">
        <v>0</v>
      </c>
      <c r="O501" s="135">
        <v>0</v>
      </c>
      <c r="P501" s="135">
        <v>1105864809</v>
      </c>
      <c r="Q501" s="136">
        <v>154698208</v>
      </c>
      <c r="R501" s="136">
        <v>0</v>
      </c>
      <c r="S501" s="135">
        <f t="shared" si="558"/>
        <v>0</v>
      </c>
      <c r="T501" s="135">
        <f>E501+R501-S501</f>
        <v>1105864809</v>
      </c>
      <c r="U501" s="136">
        <v>0</v>
      </c>
      <c r="V501" s="136">
        <v>0</v>
      </c>
      <c r="W501" s="136">
        <v>0</v>
      </c>
      <c r="X501" s="135">
        <f>T501+V501-W501</f>
        <v>1105864809</v>
      </c>
      <c r="Y501" s="135">
        <v>196331920</v>
      </c>
      <c r="Z501" s="135">
        <v>0</v>
      </c>
      <c r="AA501" s="135">
        <v>0</v>
      </c>
      <c r="AB501" s="135">
        <f>X501+Z501-AA501</f>
        <v>1105864809</v>
      </c>
      <c r="AC501" s="135">
        <v>109207881</v>
      </c>
      <c r="AD501" s="135">
        <v>0</v>
      </c>
      <c r="AE501" s="135">
        <v>0</v>
      </c>
      <c r="AF501" s="135">
        <f>AB501+AD501-AE501</f>
        <v>1105864809</v>
      </c>
      <c r="AG501" s="135">
        <v>95879200</v>
      </c>
      <c r="AH501" s="135">
        <v>0</v>
      </c>
      <c r="AI501" s="135">
        <v>0</v>
      </c>
      <c r="AJ501" s="135">
        <f>AF501+AH501-AI501</f>
        <v>1105864809</v>
      </c>
      <c r="AK501" s="135">
        <v>111799174</v>
      </c>
      <c r="AL501" s="135">
        <v>0</v>
      </c>
      <c r="AM501" s="135">
        <v>0</v>
      </c>
      <c r="AN501" s="135">
        <f>AJ501+AL501-AM501</f>
        <v>1105864809</v>
      </c>
      <c r="AO501" s="135">
        <v>0</v>
      </c>
      <c r="AP501" s="136">
        <v>0</v>
      </c>
      <c r="AQ501" s="136">
        <v>0</v>
      </c>
      <c r="AR501" s="135">
        <f>AN501+AP501-AQ501</f>
        <v>1105864809</v>
      </c>
      <c r="AS501" s="135">
        <v>0</v>
      </c>
      <c r="AT501" s="135"/>
      <c r="AU501" s="135"/>
      <c r="AV501" s="135"/>
      <c r="AW501" s="135"/>
      <c r="AX501" s="135"/>
      <c r="AY501" s="135"/>
      <c r="AZ501" s="135"/>
      <c r="BA501" s="135"/>
      <c r="BB501" s="135">
        <f>F501+J501+N501+R501+V501+Z501+AD501+AH501+AL501+AP501</f>
        <v>0</v>
      </c>
      <c r="BC501" s="135"/>
      <c r="BD501" s="135"/>
      <c r="BE501" s="135">
        <f>G501+K501+O501+S501+W501+AA501+AE501+AI501+AM501+AQ501</f>
        <v>0</v>
      </c>
      <c r="BF501" s="135">
        <f>E501+BB501-BE501</f>
        <v>1105864809</v>
      </c>
      <c r="BG501" s="135">
        <v>1214655007</v>
      </c>
      <c r="BH501" s="131">
        <f t="shared" si="592"/>
        <v>108790198</v>
      </c>
    </row>
    <row r="502" spans="1:62" s="3" customFormat="1" ht="15.75" thickBot="1" x14ac:dyDescent="0.3">
      <c r="A502" s="8" t="s">
        <v>949</v>
      </c>
      <c r="B502" s="77" t="s">
        <v>110</v>
      </c>
      <c r="C502" s="7"/>
      <c r="D502" s="77"/>
      <c r="E502" s="129">
        <f t="shared" ref="E502:U502" si="635">E503+E509</f>
        <v>541956200</v>
      </c>
      <c r="F502" s="129">
        <f t="shared" si="635"/>
        <v>0</v>
      </c>
      <c r="G502" s="129">
        <f t="shared" si="635"/>
        <v>0</v>
      </c>
      <c r="H502" s="129">
        <f t="shared" si="635"/>
        <v>541956200</v>
      </c>
      <c r="I502" s="129">
        <f t="shared" si="635"/>
        <v>0</v>
      </c>
      <c r="J502" s="129">
        <f t="shared" si="635"/>
        <v>0</v>
      </c>
      <c r="K502" s="129">
        <f t="shared" si="635"/>
        <v>0</v>
      </c>
      <c r="L502" s="129">
        <f t="shared" si="635"/>
        <v>541956200</v>
      </c>
      <c r="M502" s="129">
        <f t="shared" si="635"/>
        <v>0</v>
      </c>
      <c r="N502" s="129">
        <f t="shared" si="635"/>
        <v>0</v>
      </c>
      <c r="O502" s="129">
        <f t="shared" si="635"/>
        <v>0</v>
      </c>
      <c r="P502" s="129">
        <f t="shared" si="635"/>
        <v>541956200</v>
      </c>
      <c r="Q502" s="129">
        <f t="shared" si="635"/>
        <v>0</v>
      </c>
      <c r="R502" s="129">
        <f t="shared" si="635"/>
        <v>0</v>
      </c>
      <c r="S502" s="129">
        <f t="shared" si="635"/>
        <v>0</v>
      </c>
      <c r="T502" s="129">
        <f t="shared" si="635"/>
        <v>541956200</v>
      </c>
      <c r="U502" s="129">
        <f t="shared" si="635"/>
        <v>0</v>
      </c>
      <c r="V502" s="129">
        <f t="shared" ref="V502:AW502" si="636">V503+V509</f>
        <v>1624560027.5</v>
      </c>
      <c r="W502" s="129">
        <f t="shared" si="636"/>
        <v>0</v>
      </c>
      <c r="X502" s="129">
        <f t="shared" si="636"/>
        <v>2166516227.5</v>
      </c>
      <c r="Y502" s="129">
        <f t="shared" si="636"/>
        <v>0</v>
      </c>
      <c r="Z502" s="129">
        <f t="shared" si="636"/>
        <v>1335999998</v>
      </c>
      <c r="AA502" s="129">
        <f t="shared" si="636"/>
        <v>0</v>
      </c>
      <c r="AB502" s="129">
        <f t="shared" si="636"/>
        <v>3502516225.5</v>
      </c>
      <c r="AC502" s="129">
        <f t="shared" si="636"/>
        <v>2953083770</v>
      </c>
      <c r="AD502" s="129">
        <f t="shared" si="636"/>
        <v>0</v>
      </c>
      <c r="AE502" s="129">
        <f t="shared" si="636"/>
        <v>0</v>
      </c>
      <c r="AF502" s="129">
        <f t="shared" si="636"/>
        <v>3502516225.5</v>
      </c>
      <c r="AG502" s="129">
        <f t="shared" si="636"/>
        <v>92858115</v>
      </c>
      <c r="AH502" s="129">
        <f t="shared" si="636"/>
        <v>0</v>
      </c>
      <c r="AI502" s="129">
        <f t="shared" si="636"/>
        <v>0</v>
      </c>
      <c r="AJ502" s="129">
        <f t="shared" si="636"/>
        <v>3502516225.5</v>
      </c>
      <c r="AK502" s="129">
        <f t="shared" ref="AK502:AT502" si="637">AK503+AK509</f>
        <v>45000000</v>
      </c>
      <c r="AL502" s="129">
        <f t="shared" si="637"/>
        <v>0</v>
      </c>
      <c r="AM502" s="129">
        <f t="shared" si="637"/>
        <v>0</v>
      </c>
      <c r="AN502" s="129">
        <f t="shared" si="637"/>
        <v>3502516225.5</v>
      </c>
      <c r="AO502" s="129">
        <f t="shared" si="637"/>
        <v>90000000</v>
      </c>
      <c r="AP502" s="129">
        <f t="shared" si="637"/>
        <v>0</v>
      </c>
      <c r="AQ502" s="129">
        <f t="shared" si="637"/>
        <v>0</v>
      </c>
      <c r="AR502" s="129">
        <f t="shared" si="637"/>
        <v>3502516225.5</v>
      </c>
      <c r="AS502" s="129">
        <f t="shared" si="637"/>
        <v>29858115</v>
      </c>
      <c r="AT502" s="129">
        <f t="shared" si="637"/>
        <v>0</v>
      </c>
      <c r="AU502" s="129">
        <f t="shared" si="636"/>
        <v>0</v>
      </c>
      <c r="AV502" s="129">
        <f t="shared" si="636"/>
        <v>0</v>
      </c>
      <c r="AW502" s="129">
        <f t="shared" si="636"/>
        <v>0</v>
      </c>
      <c r="AX502" s="129"/>
      <c r="AY502" s="129"/>
      <c r="AZ502" s="129"/>
      <c r="BA502" s="129"/>
      <c r="BB502" s="129">
        <f>BB503+BB509</f>
        <v>2960560025.5</v>
      </c>
      <c r="BC502" s="129"/>
      <c r="BD502" s="129"/>
      <c r="BE502" s="129">
        <f>BE503+BE509</f>
        <v>0</v>
      </c>
      <c r="BF502" s="129">
        <f t="shared" si="634"/>
        <v>3502516225.5</v>
      </c>
      <c r="BG502" s="129">
        <f>BG503+BG509</f>
        <v>3426343491</v>
      </c>
      <c r="BH502" s="131">
        <f t="shared" si="592"/>
        <v>-76172734.5</v>
      </c>
      <c r="BI502" s="5"/>
      <c r="BJ502" s="5"/>
    </row>
    <row r="503" spans="1:62" s="3" customFormat="1" ht="15.75" thickBot="1" x14ac:dyDescent="0.3">
      <c r="A503" s="8" t="s">
        <v>950</v>
      </c>
      <c r="B503" s="77" t="s">
        <v>130</v>
      </c>
      <c r="C503" s="7"/>
      <c r="D503" s="77"/>
      <c r="E503" s="129">
        <f t="shared" ref="E503:AW503" si="638">E504</f>
        <v>0</v>
      </c>
      <c r="F503" s="129">
        <f t="shared" si="638"/>
        <v>0</v>
      </c>
      <c r="G503" s="129">
        <f t="shared" si="638"/>
        <v>0</v>
      </c>
      <c r="H503" s="129">
        <f t="shared" si="638"/>
        <v>0</v>
      </c>
      <c r="I503" s="129">
        <f t="shared" si="638"/>
        <v>0</v>
      </c>
      <c r="J503" s="129">
        <f t="shared" si="638"/>
        <v>0</v>
      </c>
      <c r="K503" s="129">
        <f t="shared" si="638"/>
        <v>0</v>
      </c>
      <c r="L503" s="129">
        <f t="shared" si="638"/>
        <v>0</v>
      </c>
      <c r="M503" s="129">
        <f t="shared" si="638"/>
        <v>0</v>
      </c>
      <c r="N503" s="129">
        <f t="shared" si="638"/>
        <v>0</v>
      </c>
      <c r="O503" s="129">
        <f t="shared" si="638"/>
        <v>0</v>
      </c>
      <c r="P503" s="129">
        <f t="shared" si="638"/>
        <v>0</v>
      </c>
      <c r="Q503" s="129">
        <f t="shared" si="638"/>
        <v>0</v>
      </c>
      <c r="R503" s="129">
        <f t="shared" si="638"/>
        <v>0</v>
      </c>
      <c r="S503" s="129">
        <f t="shared" si="638"/>
        <v>0</v>
      </c>
      <c r="T503" s="129">
        <f t="shared" si="638"/>
        <v>0</v>
      </c>
      <c r="U503" s="129">
        <f t="shared" si="638"/>
        <v>0</v>
      </c>
      <c r="V503" s="129">
        <f t="shared" si="638"/>
        <v>1453866721</v>
      </c>
      <c r="W503" s="129">
        <f t="shared" si="638"/>
        <v>0</v>
      </c>
      <c r="X503" s="129">
        <f t="shared" si="638"/>
        <v>1453866721</v>
      </c>
      <c r="Y503" s="129">
        <f t="shared" si="638"/>
        <v>0</v>
      </c>
      <c r="Z503" s="129">
        <f t="shared" si="638"/>
        <v>1216000000</v>
      </c>
      <c r="AA503" s="129">
        <f t="shared" si="638"/>
        <v>0</v>
      </c>
      <c r="AB503" s="129">
        <f t="shared" si="638"/>
        <v>2669866721</v>
      </c>
      <c r="AC503" s="129">
        <f t="shared" si="638"/>
        <v>2359866721</v>
      </c>
      <c r="AD503" s="129">
        <f t="shared" si="638"/>
        <v>0</v>
      </c>
      <c r="AE503" s="129">
        <f t="shared" si="638"/>
        <v>0</v>
      </c>
      <c r="AF503" s="129">
        <f t="shared" si="638"/>
        <v>2669866721</v>
      </c>
      <c r="AG503" s="129">
        <f t="shared" si="638"/>
        <v>15000000</v>
      </c>
      <c r="AH503" s="129">
        <f t="shared" si="638"/>
        <v>0</v>
      </c>
      <c r="AI503" s="129">
        <f t="shared" si="638"/>
        <v>0</v>
      </c>
      <c r="AJ503" s="129">
        <f t="shared" si="638"/>
        <v>2669866721</v>
      </c>
      <c r="AK503" s="129">
        <f t="shared" si="638"/>
        <v>45000000</v>
      </c>
      <c r="AL503" s="129">
        <f t="shared" si="638"/>
        <v>0</v>
      </c>
      <c r="AM503" s="129">
        <f t="shared" si="638"/>
        <v>0</v>
      </c>
      <c r="AN503" s="129">
        <f t="shared" si="638"/>
        <v>2669866721</v>
      </c>
      <c r="AO503" s="129">
        <f t="shared" si="638"/>
        <v>90000000</v>
      </c>
      <c r="AP503" s="129">
        <f t="shared" si="638"/>
        <v>0</v>
      </c>
      <c r="AQ503" s="129">
        <f t="shared" si="638"/>
        <v>0</v>
      </c>
      <c r="AR503" s="129">
        <f t="shared" si="638"/>
        <v>2669866721</v>
      </c>
      <c r="AS503" s="129">
        <f t="shared" si="638"/>
        <v>0</v>
      </c>
      <c r="AT503" s="129">
        <f t="shared" si="638"/>
        <v>0</v>
      </c>
      <c r="AU503" s="129">
        <f t="shared" si="638"/>
        <v>0</v>
      </c>
      <c r="AV503" s="129">
        <f t="shared" si="638"/>
        <v>0</v>
      </c>
      <c r="AW503" s="129">
        <f t="shared" si="638"/>
        <v>0</v>
      </c>
      <c r="AX503" s="129"/>
      <c r="AY503" s="129"/>
      <c r="AZ503" s="129"/>
      <c r="BA503" s="129"/>
      <c r="BB503" s="129">
        <f>BB504</f>
        <v>2669866721</v>
      </c>
      <c r="BC503" s="129"/>
      <c r="BD503" s="129"/>
      <c r="BE503" s="129">
        <f>BE504</f>
        <v>0</v>
      </c>
      <c r="BF503" s="129">
        <f t="shared" si="634"/>
        <v>2669866721</v>
      </c>
      <c r="BG503" s="129">
        <f>BG504</f>
        <v>2623552099</v>
      </c>
      <c r="BH503" s="131">
        <f t="shared" si="592"/>
        <v>-46314622</v>
      </c>
      <c r="BI503" s="5"/>
      <c r="BJ503" s="5"/>
    </row>
    <row r="504" spans="1:62" s="3" customFormat="1" ht="15.75" thickBot="1" x14ac:dyDescent="0.3">
      <c r="A504" s="8" t="s">
        <v>951</v>
      </c>
      <c r="B504" s="77" t="s">
        <v>912</v>
      </c>
      <c r="C504" s="7"/>
      <c r="D504" s="77"/>
      <c r="E504" s="129">
        <f>SUM(E505:E508)</f>
        <v>0</v>
      </c>
      <c r="F504" s="129">
        <f t="shared" ref="F504:AW504" si="639">SUM(F505:F508)</f>
        <v>0</v>
      </c>
      <c r="G504" s="129">
        <f t="shared" si="639"/>
        <v>0</v>
      </c>
      <c r="H504" s="129">
        <f t="shared" si="639"/>
        <v>0</v>
      </c>
      <c r="I504" s="129">
        <f t="shared" si="639"/>
        <v>0</v>
      </c>
      <c r="J504" s="129">
        <f t="shared" si="639"/>
        <v>0</v>
      </c>
      <c r="K504" s="129">
        <f t="shared" si="639"/>
        <v>0</v>
      </c>
      <c r="L504" s="129">
        <f t="shared" si="639"/>
        <v>0</v>
      </c>
      <c r="M504" s="129">
        <f t="shared" si="639"/>
        <v>0</v>
      </c>
      <c r="N504" s="129">
        <f t="shared" si="639"/>
        <v>0</v>
      </c>
      <c r="O504" s="129">
        <f t="shared" si="639"/>
        <v>0</v>
      </c>
      <c r="P504" s="129">
        <f t="shared" si="639"/>
        <v>0</v>
      </c>
      <c r="Q504" s="129">
        <f t="shared" si="639"/>
        <v>0</v>
      </c>
      <c r="R504" s="129">
        <f t="shared" si="639"/>
        <v>0</v>
      </c>
      <c r="S504" s="129">
        <f t="shared" si="639"/>
        <v>0</v>
      </c>
      <c r="T504" s="129">
        <f t="shared" si="639"/>
        <v>0</v>
      </c>
      <c r="U504" s="129">
        <f t="shared" si="639"/>
        <v>0</v>
      </c>
      <c r="V504" s="129">
        <f t="shared" si="639"/>
        <v>1453866721</v>
      </c>
      <c r="W504" s="129">
        <f t="shared" si="639"/>
        <v>0</v>
      </c>
      <c r="X504" s="129">
        <f t="shared" si="639"/>
        <v>1453866721</v>
      </c>
      <c r="Y504" s="129">
        <f t="shared" si="639"/>
        <v>0</v>
      </c>
      <c r="Z504" s="129">
        <f t="shared" si="639"/>
        <v>1216000000</v>
      </c>
      <c r="AA504" s="129">
        <f t="shared" si="639"/>
        <v>0</v>
      </c>
      <c r="AB504" s="129">
        <f t="shared" si="639"/>
        <v>2669866721</v>
      </c>
      <c r="AC504" s="129">
        <f t="shared" si="639"/>
        <v>2359866721</v>
      </c>
      <c r="AD504" s="129">
        <f t="shared" si="639"/>
        <v>0</v>
      </c>
      <c r="AE504" s="129">
        <f t="shared" si="639"/>
        <v>0</v>
      </c>
      <c r="AF504" s="129">
        <f t="shared" si="639"/>
        <v>2669866721</v>
      </c>
      <c r="AG504" s="129">
        <f t="shared" si="639"/>
        <v>15000000</v>
      </c>
      <c r="AH504" s="129">
        <f t="shared" si="639"/>
        <v>0</v>
      </c>
      <c r="AI504" s="129">
        <f t="shared" si="639"/>
        <v>0</v>
      </c>
      <c r="AJ504" s="129">
        <f t="shared" si="639"/>
        <v>2669866721</v>
      </c>
      <c r="AK504" s="129">
        <f t="shared" ref="AK504:AT504" si="640">SUM(AK505:AK508)</f>
        <v>45000000</v>
      </c>
      <c r="AL504" s="129">
        <f t="shared" si="640"/>
        <v>0</v>
      </c>
      <c r="AM504" s="129">
        <f t="shared" si="640"/>
        <v>0</v>
      </c>
      <c r="AN504" s="129">
        <f t="shared" si="640"/>
        <v>2669866721</v>
      </c>
      <c r="AO504" s="129">
        <f t="shared" si="640"/>
        <v>90000000</v>
      </c>
      <c r="AP504" s="129">
        <f t="shared" si="640"/>
        <v>0</v>
      </c>
      <c r="AQ504" s="129">
        <f t="shared" si="640"/>
        <v>0</v>
      </c>
      <c r="AR504" s="129">
        <f t="shared" si="640"/>
        <v>2669866721</v>
      </c>
      <c r="AS504" s="129">
        <f t="shared" si="640"/>
        <v>0</v>
      </c>
      <c r="AT504" s="129">
        <f t="shared" si="640"/>
        <v>0</v>
      </c>
      <c r="AU504" s="129">
        <f t="shared" si="639"/>
        <v>0</v>
      </c>
      <c r="AV504" s="129">
        <f t="shared" si="639"/>
        <v>0</v>
      </c>
      <c r="AW504" s="129">
        <f t="shared" si="639"/>
        <v>0</v>
      </c>
      <c r="AX504" s="129"/>
      <c r="AY504" s="129"/>
      <c r="AZ504" s="129"/>
      <c r="BA504" s="129"/>
      <c r="BB504" s="129">
        <f>SUM(BB505:BB508)</f>
        <v>2669866721</v>
      </c>
      <c r="BC504" s="129"/>
      <c r="BD504" s="129"/>
      <c r="BE504" s="129">
        <f>SUM(BE505:BE508)</f>
        <v>0</v>
      </c>
      <c r="BF504" s="129">
        <f t="shared" si="634"/>
        <v>2669866721</v>
      </c>
      <c r="BG504" s="129">
        <f>SUM(BG505:BG508)</f>
        <v>2623552099</v>
      </c>
      <c r="BH504" s="131">
        <f t="shared" si="592"/>
        <v>-46314622</v>
      </c>
      <c r="BI504" s="5"/>
      <c r="BJ504" s="5"/>
    </row>
    <row r="505" spans="1:62" ht="26.25" thickBot="1" x14ac:dyDescent="0.25">
      <c r="A505" s="18" t="s">
        <v>952</v>
      </c>
      <c r="B505" s="78" t="s">
        <v>953</v>
      </c>
      <c r="C505" s="26">
        <v>210</v>
      </c>
      <c r="D505" s="78" t="s">
        <v>937</v>
      </c>
      <c r="E505" s="135">
        <v>0</v>
      </c>
      <c r="F505" s="135">
        <v>0</v>
      </c>
      <c r="G505" s="135">
        <v>0</v>
      </c>
      <c r="H505" s="135">
        <v>0</v>
      </c>
      <c r="I505" s="135">
        <v>0</v>
      </c>
      <c r="J505" s="135"/>
      <c r="K505" s="135"/>
      <c r="L505" s="135">
        <v>0</v>
      </c>
      <c r="M505" s="136">
        <v>0</v>
      </c>
      <c r="N505" s="135">
        <v>0</v>
      </c>
      <c r="O505" s="135">
        <v>0</v>
      </c>
      <c r="P505" s="135">
        <v>0</v>
      </c>
      <c r="Q505" s="136">
        <v>0</v>
      </c>
      <c r="R505" s="136"/>
      <c r="S505" s="135">
        <f t="shared" si="558"/>
        <v>0</v>
      </c>
      <c r="T505" s="135">
        <f>E505+R505-S505</f>
        <v>0</v>
      </c>
      <c r="U505" s="136">
        <v>0</v>
      </c>
      <c r="V505" s="135">
        <v>300000000</v>
      </c>
      <c r="W505" s="136">
        <v>0</v>
      </c>
      <c r="X505" s="135">
        <f>T505+V505-W505</f>
        <v>300000000</v>
      </c>
      <c r="Y505" s="135">
        <v>0</v>
      </c>
      <c r="Z505" s="135">
        <v>0</v>
      </c>
      <c r="AA505" s="135">
        <v>0</v>
      </c>
      <c r="AB505" s="135">
        <f>X505+Z505-AA505</f>
        <v>300000000</v>
      </c>
      <c r="AC505" s="135">
        <v>120000000</v>
      </c>
      <c r="AD505" s="135">
        <v>0</v>
      </c>
      <c r="AE505" s="135">
        <v>0</v>
      </c>
      <c r="AF505" s="135">
        <f>AB505+AD505-AE505</f>
        <v>300000000</v>
      </c>
      <c r="AG505" s="135">
        <v>0</v>
      </c>
      <c r="AH505" s="135">
        <v>0</v>
      </c>
      <c r="AI505" s="135">
        <v>0</v>
      </c>
      <c r="AJ505" s="135">
        <f>AF505+AH505-AI505</f>
        <v>300000000</v>
      </c>
      <c r="AK505" s="135">
        <v>0</v>
      </c>
      <c r="AL505" s="135">
        <v>0</v>
      </c>
      <c r="AM505" s="135">
        <v>0</v>
      </c>
      <c r="AN505" s="135">
        <f>AJ505+AL505-AM505</f>
        <v>300000000</v>
      </c>
      <c r="AO505" s="135">
        <v>90000000</v>
      </c>
      <c r="AP505" s="136">
        <v>0</v>
      </c>
      <c r="AQ505" s="136">
        <v>0</v>
      </c>
      <c r="AR505" s="135">
        <f>AN505+AP505-AQ505</f>
        <v>300000000</v>
      </c>
      <c r="AS505" s="135">
        <v>0</v>
      </c>
      <c r="AT505" s="135"/>
      <c r="AU505" s="135"/>
      <c r="AV505" s="135"/>
      <c r="AW505" s="135"/>
      <c r="AX505" s="135"/>
      <c r="AY505" s="135"/>
      <c r="AZ505" s="135"/>
      <c r="BA505" s="135"/>
      <c r="BB505" s="135">
        <f>F505+J505+N505+R505+V505+Z505+AD505+AH505+AL505+AP505</f>
        <v>300000000</v>
      </c>
      <c r="BC505" s="135"/>
      <c r="BD505" s="135"/>
      <c r="BE505" s="135">
        <f>G505+K505+O505+S505+W505+AA505+AE505+AI505+AM505+AQ505</f>
        <v>0</v>
      </c>
      <c r="BF505" s="135">
        <f>E505+BB505-BE505</f>
        <v>300000000</v>
      </c>
      <c r="BG505" s="135">
        <v>291795358</v>
      </c>
      <c r="BH505" s="131">
        <f t="shared" si="592"/>
        <v>-8204642</v>
      </c>
    </row>
    <row r="506" spans="1:62" ht="26.25" thickBot="1" x14ac:dyDescent="0.25">
      <c r="A506" s="18" t="s">
        <v>954</v>
      </c>
      <c r="B506" s="78" t="s">
        <v>955</v>
      </c>
      <c r="C506" s="26">
        <v>210</v>
      </c>
      <c r="D506" s="78" t="s">
        <v>937</v>
      </c>
      <c r="E506" s="135">
        <v>0</v>
      </c>
      <c r="F506" s="135">
        <v>0</v>
      </c>
      <c r="G506" s="135">
        <v>0</v>
      </c>
      <c r="H506" s="135">
        <v>0</v>
      </c>
      <c r="I506" s="135">
        <v>0</v>
      </c>
      <c r="J506" s="135"/>
      <c r="K506" s="135"/>
      <c r="L506" s="135">
        <v>0</v>
      </c>
      <c r="M506" s="136">
        <v>0</v>
      </c>
      <c r="N506" s="135">
        <v>0</v>
      </c>
      <c r="O506" s="135">
        <v>0</v>
      </c>
      <c r="P506" s="135">
        <v>0</v>
      </c>
      <c r="Q506" s="136">
        <v>0</v>
      </c>
      <c r="R506" s="136"/>
      <c r="S506" s="135">
        <f t="shared" si="558"/>
        <v>0</v>
      </c>
      <c r="T506" s="135">
        <f>E506+R506-S506</f>
        <v>0</v>
      </c>
      <c r="U506" s="136">
        <v>0</v>
      </c>
      <c r="V506" s="135">
        <v>100000000</v>
      </c>
      <c r="W506" s="136">
        <v>0</v>
      </c>
      <c r="X506" s="135">
        <f>T506+V506-W506</f>
        <v>100000000</v>
      </c>
      <c r="Y506" s="135">
        <v>0</v>
      </c>
      <c r="Z506" s="135">
        <v>30000000</v>
      </c>
      <c r="AA506" s="135">
        <v>0</v>
      </c>
      <c r="AB506" s="135">
        <f>X506+Z506-AA506</f>
        <v>130000000</v>
      </c>
      <c r="AC506" s="135">
        <v>0</v>
      </c>
      <c r="AD506" s="135">
        <v>0</v>
      </c>
      <c r="AE506" s="135">
        <v>0</v>
      </c>
      <c r="AF506" s="135">
        <f>AB506+AD506-AE506</f>
        <v>130000000</v>
      </c>
      <c r="AG506" s="135">
        <v>15000000</v>
      </c>
      <c r="AH506" s="135">
        <v>0</v>
      </c>
      <c r="AI506" s="135">
        <v>0</v>
      </c>
      <c r="AJ506" s="135">
        <f>AF506+AH506-AI506</f>
        <v>130000000</v>
      </c>
      <c r="AK506" s="135">
        <v>45000000</v>
      </c>
      <c r="AL506" s="135">
        <v>0</v>
      </c>
      <c r="AM506" s="135">
        <v>0</v>
      </c>
      <c r="AN506" s="135">
        <f>AJ506+AL506-AM506</f>
        <v>130000000</v>
      </c>
      <c r="AO506" s="135">
        <v>0</v>
      </c>
      <c r="AP506" s="136">
        <v>0</v>
      </c>
      <c r="AQ506" s="136">
        <v>0</v>
      </c>
      <c r="AR506" s="135">
        <f>AN506+AP506-AQ506</f>
        <v>130000000</v>
      </c>
      <c r="AS506" s="135">
        <v>0</v>
      </c>
      <c r="AT506" s="135"/>
      <c r="AU506" s="135"/>
      <c r="AV506" s="135"/>
      <c r="AW506" s="135"/>
      <c r="AX506" s="135"/>
      <c r="AY506" s="135"/>
      <c r="AZ506" s="135"/>
      <c r="BA506" s="135"/>
      <c r="BB506" s="135">
        <f>F506+J506+N506+R506+V506+Z506+AD506+AH506+AL506+AP506</f>
        <v>130000000</v>
      </c>
      <c r="BC506" s="135"/>
      <c r="BD506" s="135"/>
      <c r="BE506" s="135">
        <f>G506+K506+O506+S506+W506+AA506+AE506+AI506+AM506+AQ506</f>
        <v>0</v>
      </c>
      <c r="BF506" s="135">
        <f>E506+BB506-BE506</f>
        <v>130000000</v>
      </c>
      <c r="BG506" s="135">
        <v>91890020</v>
      </c>
      <c r="BH506" s="131">
        <f t="shared" si="592"/>
        <v>-38109980</v>
      </c>
    </row>
    <row r="507" spans="1:62" ht="64.5" thickBot="1" x14ac:dyDescent="0.25">
      <c r="A507" s="18" t="s">
        <v>956</v>
      </c>
      <c r="B507" s="78" t="s">
        <v>957</v>
      </c>
      <c r="C507" s="26">
        <v>210</v>
      </c>
      <c r="D507" s="78" t="s">
        <v>937</v>
      </c>
      <c r="E507" s="135">
        <v>0</v>
      </c>
      <c r="F507" s="135">
        <v>0</v>
      </c>
      <c r="G507" s="135">
        <v>0</v>
      </c>
      <c r="H507" s="135">
        <v>0</v>
      </c>
      <c r="I507" s="135">
        <v>0</v>
      </c>
      <c r="J507" s="135"/>
      <c r="K507" s="135"/>
      <c r="L507" s="135">
        <v>0</v>
      </c>
      <c r="M507" s="136">
        <v>0</v>
      </c>
      <c r="N507" s="135">
        <v>0</v>
      </c>
      <c r="O507" s="135">
        <v>0</v>
      </c>
      <c r="P507" s="135">
        <v>0</v>
      </c>
      <c r="Q507" s="136">
        <v>0</v>
      </c>
      <c r="R507" s="136"/>
      <c r="S507" s="135">
        <f t="shared" si="558"/>
        <v>0</v>
      </c>
      <c r="T507" s="135">
        <f>E507+R507-S507</f>
        <v>0</v>
      </c>
      <c r="U507" s="136">
        <v>0</v>
      </c>
      <c r="V507" s="135">
        <v>1053866721</v>
      </c>
      <c r="W507" s="136">
        <v>0</v>
      </c>
      <c r="X507" s="135">
        <f>T507+V507-W507</f>
        <v>1053866721</v>
      </c>
      <c r="Y507" s="135">
        <v>0</v>
      </c>
      <c r="Z507" s="135">
        <v>0</v>
      </c>
      <c r="AA507" s="135">
        <v>0</v>
      </c>
      <c r="AB507" s="135">
        <f>X507+Z507-AA507</f>
        <v>1053866721</v>
      </c>
      <c r="AC507" s="135">
        <v>1053866721</v>
      </c>
      <c r="AD507" s="135">
        <v>0</v>
      </c>
      <c r="AE507" s="135">
        <v>0</v>
      </c>
      <c r="AF507" s="135">
        <f>AB507+AD507-AE507</f>
        <v>1053866721</v>
      </c>
      <c r="AG507" s="135">
        <v>0</v>
      </c>
      <c r="AH507" s="135">
        <v>0</v>
      </c>
      <c r="AI507" s="135">
        <v>0</v>
      </c>
      <c r="AJ507" s="135">
        <f>AF507+AH507-AI507</f>
        <v>1053866721</v>
      </c>
      <c r="AK507" s="135">
        <v>0</v>
      </c>
      <c r="AL507" s="135">
        <v>0</v>
      </c>
      <c r="AM507" s="135">
        <v>0</v>
      </c>
      <c r="AN507" s="135">
        <f>AJ507+AL507-AM507</f>
        <v>1053866721</v>
      </c>
      <c r="AO507" s="135">
        <v>0</v>
      </c>
      <c r="AP507" s="136">
        <v>0</v>
      </c>
      <c r="AQ507" s="136">
        <v>0</v>
      </c>
      <c r="AR507" s="135">
        <f>AN507+AP507-AQ507</f>
        <v>1053866721</v>
      </c>
      <c r="AS507" s="135">
        <v>0</v>
      </c>
      <c r="AT507" s="135"/>
      <c r="AU507" s="135"/>
      <c r="AV507" s="135"/>
      <c r="AW507" s="135"/>
      <c r="AX507" s="135"/>
      <c r="AY507" s="135"/>
      <c r="AZ507" s="135"/>
      <c r="BA507" s="135"/>
      <c r="BB507" s="135">
        <f>F507+J507+N507+R507+V507+Z507+AD507+AH507+AL507+AP507</f>
        <v>1053866721</v>
      </c>
      <c r="BC507" s="135"/>
      <c r="BD507" s="135"/>
      <c r="BE507" s="135">
        <f>G507+K507+O507+S507+W507+AA507+AE507+AI507+AM507+AQ507</f>
        <v>0</v>
      </c>
      <c r="BF507" s="135">
        <f>E507+BB507-BE507</f>
        <v>1053866721</v>
      </c>
      <c r="BG507" s="135">
        <f>I507+M507+Q507+U507+Y507+AC507+AG507+AK507+AO507+AS507</f>
        <v>1053866721</v>
      </c>
      <c r="BH507" s="131">
        <f t="shared" si="592"/>
        <v>0</v>
      </c>
    </row>
    <row r="508" spans="1:62" ht="64.5" thickBot="1" x14ac:dyDescent="0.25">
      <c r="A508" s="18" t="s">
        <v>958</v>
      </c>
      <c r="B508" s="78" t="s">
        <v>959</v>
      </c>
      <c r="C508" s="26">
        <v>210</v>
      </c>
      <c r="D508" s="78" t="s">
        <v>937</v>
      </c>
      <c r="E508" s="135">
        <v>0</v>
      </c>
      <c r="F508" s="135">
        <v>0</v>
      </c>
      <c r="G508" s="135">
        <v>0</v>
      </c>
      <c r="H508" s="135">
        <v>0</v>
      </c>
      <c r="I508" s="135">
        <v>0</v>
      </c>
      <c r="J508" s="135"/>
      <c r="K508" s="135"/>
      <c r="L508" s="135">
        <v>0</v>
      </c>
      <c r="M508" s="136">
        <v>0</v>
      </c>
      <c r="N508" s="135">
        <v>0</v>
      </c>
      <c r="O508" s="135">
        <v>0</v>
      </c>
      <c r="P508" s="135">
        <v>0</v>
      </c>
      <c r="Q508" s="136">
        <v>0</v>
      </c>
      <c r="R508" s="136"/>
      <c r="S508" s="135">
        <f t="shared" si="558"/>
        <v>0</v>
      </c>
      <c r="T508" s="135">
        <f>E508+R508-S508</f>
        <v>0</v>
      </c>
      <c r="U508" s="136">
        <v>0</v>
      </c>
      <c r="V508" s="136">
        <v>0</v>
      </c>
      <c r="W508" s="136">
        <v>0</v>
      </c>
      <c r="X508" s="135">
        <f>T508+V508-W508</f>
        <v>0</v>
      </c>
      <c r="Y508" s="135">
        <v>0</v>
      </c>
      <c r="Z508" s="135">
        <v>1186000000</v>
      </c>
      <c r="AA508" s="135">
        <v>0</v>
      </c>
      <c r="AB508" s="135">
        <f>X508+Z508-AA508</f>
        <v>1186000000</v>
      </c>
      <c r="AC508" s="135">
        <v>1186000000</v>
      </c>
      <c r="AD508" s="135">
        <v>0</v>
      </c>
      <c r="AE508" s="135">
        <v>0</v>
      </c>
      <c r="AF508" s="135">
        <f>AB508+AD508-AE508</f>
        <v>1186000000</v>
      </c>
      <c r="AG508" s="135">
        <v>0</v>
      </c>
      <c r="AH508" s="135">
        <v>0</v>
      </c>
      <c r="AI508" s="135">
        <v>0</v>
      </c>
      <c r="AJ508" s="135">
        <f>AF508+AH508-AI508</f>
        <v>1186000000</v>
      </c>
      <c r="AK508" s="135">
        <v>0</v>
      </c>
      <c r="AL508" s="135">
        <v>0</v>
      </c>
      <c r="AM508" s="135">
        <v>0</v>
      </c>
      <c r="AN508" s="135">
        <f>AJ508+AL508-AM508</f>
        <v>1186000000</v>
      </c>
      <c r="AO508" s="135">
        <v>0</v>
      </c>
      <c r="AP508" s="136">
        <v>0</v>
      </c>
      <c r="AQ508" s="136">
        <v>0</v>
      </c>
      <c r="AR508" s="135">
        <f>AN508+AP508-AQ508</f>
        <v>1186000000</v>
      </c>
      <c r="AS508" s="135">
        <v>0</v>
      </c>
      <c r="AT508" s="136"/>
      <c r="AU508" s="136"/>
      <c r="AV508" s="136"/>
      <c r="AW508" s="136"/>
      <c r="AX508" s="136"/>
      <c r="AY508" s="136"/>
      <c r="AZ508" s="136"/>
      <c r="BA508" s="136"/>
      <c r="BB508" s="135">
        <f>F508+J508+N508+R508+V508+Z508+AD508+AH508+AL508+AP508</f>
        <v>1186000000</v>
      </c>
      <c r="BC508" s="135"/>
      <c r="BD508" s="135"/>
      <c r="BE508" s="135">
        <f>G508+K508+O508+S508+W508+AA508+AE508+AI508+AM508+AQ508</f>
        <v>0</v>
      </c>
      <c r="BF508" s="135">
        <f>E508+BB508-BE508</f>
        <v>1186000000</v>
      </c>
      <c r="BG508" s="135">
        <f>I508+M508+Q508+U508+Y508+AC508+AG508+AK508+AO508+AS508</f>
        <v>1186000000</v>
      </c>
      <c r="BH508" s="131">
        <f t="shared" si="592"/>
        <v>0</v>
      </c>
      <c r="BI508"/>
      <c r="BJ508"/>
    </row>
    <row r="509" spans="1:62" s="3" customFormat="1" ht="15.75" thickBot="1" x14ac:dyDescent="0.3">
      <c r="A509" s="8" t="s">
        <v>960</v>
      </c>
      <c r="B509" s="77" t="s">
        <v>136</v>
      </c>
      <c r="C509" s="7"/>
      <c r="D509" s="77"/>
      <c r="E509" s="129">
        <f>E510</f>
        <v>541956200</v>
      </c>
      <c r="F509" s="129">
        <f t="shared" ref="F509:H510" si="641">F510</f>
        <v>0</v>
      </c>
      <c r="G509" s="129">
        <f t="shared" si="641"/>
        <v>0</v>
      </c>
      <c r="H509" s="129">
        <f t="shared" si="641"/>
        <v>541956200</v>
      </c>
      <c r="I509" s="129">
        <f t="shared" ref="I509:Q510" si="642">I510</f>
        <v>0</v>
      </c>
      <c r="J509" s="129">
        <f t="shared" si="642"/>
        <v>0</v>
      </c>
      <c r="K509" s="129">
        <f t="shared" si="642"/>
        <v>0</v>
      </c>
      <c r="L509" s="129">
        <f t="shared" si="642"/>
        <v>541956200</v>
      </c>
      <c r="M509" s="129">
        <f t="shared" si="642"/>
        <v>0</v>
      </c>
      <c r="N509" s="129">
        <f t="shared" si="642"/>
        <v>0</v>
      </c>
      <c r="O509" s="129">
        <f t="shared" si="642"/>
        <v>0</v>
      </c>
      <c r="P509" s="129">
        <f t="shared" si="642"/>
        <v>541956200</v>
      </c>
      <c r="Q509" s="129">
        <f t="shared" si="642"/>
        <v>0</v>
      </c>
      <c r="R509" s="129">
        <f t="shared" ref="R509:AG510" si="643">R510</f>
        <v>0</v>
      </c>
      <c r="S509" s="129">
        <f t="shared" si="643"/>
        <v>0</v>
      </c>
      <c r="T509" s="129">
        <f t="shared" si="643"/>
        <v>541956200</v>
      </c>
      <c r="U509" s="129">
        <f t="shared" si="643"/>
        <v>0</v>
      </c>
      <c r="V509" s="129">
        <f t="shared" si="643"/>
        <v>170693306.5</v>
      </c>
      <c r="W509" s="129">
        <f t="shared" si="643"/>
        <v>0</v>
      </c>
      <c r="X509" s="129">
        <f t="shared" si="643"/>
        <v>712649506.5</v>
      </c>
      <c r="Y509" s="129">
        <f t="shared" si="643"/>
        <v>0</v>
      </c>
      <c r="Z509" s="129">
        <f t="shared" si="643"/>
        <v>119999998</v>
      </c>
      <c r="AA509" s="129">
        <f t="shared" si="643"/>
        <v>0</v>
      </c>
      <c r="AB509" s="129">
        <f t="shared" si="643"/>
        <v>832649504.5</v>
      </c>
      <c r="AC509" s="129">
        <f t="shared" si="643"/>
        <v>593217049</v>
      </c>
      <c r="AD509" s="129">
        <f t="shared" si="643"/>
        <v>0</v>
      </c>
      <c r="AE509" s="129">
        <f t="shared" si="643"/>
        <v>0</v>
      </c>
      <c r="AF509" s="129">
        <f t="shared" si="643"/>
        <v>832649504.5</v>
      </c>
      <c r="AG509" s="129">
        <f t="shared" si="643"/>
        <v>77858115</v>
      </c>
      <c r="AH509" s="129">
        <f t="shared" ref="V509:AW510" si="644">AH510</f>
        <v>0</v>
      </c>
      <c r="AI509" s="129">
        <f t="shared" si="644"/>
        <v>0</v>
      </c>
      <c r="AJ509" s="129">
        <f t="shared" si="644"/>
        <v>832649504.5</v>
      </c>
      <c r="AK509" s="129">
        <f t="shared" si="644"/>
        <v>0</v>
      </c>
      <c r="AL509" s="129">
        <f t="shared" si="644"/>
        <v>0</v>
      </c>
      <c r="AM509" s="129">
        <f t="shared" si="644"/>
        <v>0</v>
      </c>
      <c r="AN509" s="129">
        <f t="shared" si="644"/>
        <v>832649504.5</v>
      </c>
      <c r="AO509" s="129">
        <f t="shared" si="644"/>
        <v>0</v>
      </c>
      <c r="AP509" s="129">
        <f t="shared" si="644"/>
        <v>0</v>
      </c>
      <c r="AQ509" s="129">
        <f t="shared" si="644"/>
        <v>0</v>
      </c>
      <c r="AR509" s="129">
        <f t="shared" si="644"/>
        <v>832649504.5</v>
      </c>
      <c r="AS509" s="129">
        <f t="shared" si="644"/>
        <v>29858115</v>
      </c>
      <c r="AT509" s="129">
        <f t="shared" si="644"/>
        <v>0</v>
      </c>
      <c r="AU509" s="129">
        <f t="shared" si="644"/>
        <v>0</v>
      </c>
      <c r="AV509" s="129">
        <f t="shared" si="644"/>
        <v>0</v>
      </c>
      <c r="AW509" s="129">
        <f t="shared" si="644"/>
        <v>0</v>
      </c>
      <c r="AX509" s="129"/>
      <c r="AY509" s="129"/>
      <c r="AZ509" s="129"/>
      <c r="BA509" s="129"/>
      <c r="BB509" s="129">
        <f t="shared" ref="BB509:BG510" si="645">BB510</f>
        <v>290693304.5</v>
      </c>
      <c r="BC509" s="129"/>
      <c r="BD509" s="129"/>
      <c r="BE509" s="129">
        <f t="shared" si="645"/>
        <v>0</v>
      </c>
      <c r="BF509" s="129">
        <f t="shared" ref="BF509:BF515" si="646">+E509+BB509-BE509</f>
        <v>832649504.5</v>
      </c>
      <c r="BG509" s="129">
        <f t="shared" si="645"/>
        <v>802791392</v>
      </c>
      <c r="BH509" s="131">
        <f t="shared" si="592"/>
        <v>-29858112.5</v>
      </c>
      <c r="BI509" s="5"/>
      <c r="BJ509" s="5"/>
    </row>
    <row r="510" spans="1:62" s="3" customFormat="1" ht="15.75" thickBot="1" x14ac:dyDescent="0.3">
      <c r="A510" s="8" t="s">
        <v>961</v>
      </c>
      <c r="B510" s="77" t="s">
        <v>422</v>
      </c>
      <c r="C510" s="7"/>
      <c r="D510" s="77"/>
      <c r="E510" s="129">
        <f>E511</f>
        <v>541956200</v>
      </c>
      <c r="F510" s="129">
        <f t="shared" si="641"/>
        <v>0</v>
      </c>
      <c r="G510" s="129">
        <f t="shared" si="641"/>
        <v>0</v>
      </c>
      <c r="H510" s="129">
        <f t="shared" si="641"/>
        <v>541956200</v>
      </c>
      <c r="I510" s="129">
        <f t="shared" si="642"/>
        <v>0</v>
      </c>
      <c r="J510" s="129">
        <f t="shared" si="642"/>
        <v>0</v>
      </c>
      <c r="K510" s="129">
        <f t="shared" si="642"/>
        <v>0</v>
      </c>
      <c r="L510" s="129">
        <f t="shared" si="642"/>
        <v>541956200</v>
      </c>
      <c r="M510" s="129">
        <f t="shared" si="642"/>
        <v>0</v>
      </c>
      <c r="N510" s="129">
        <f t="shared" si="642"/>
        <v>0</v>
      </c>
      <c r="O510" s="129">
        <f t="shared" si="642"/>
        <v>0</v>
      </c>
      <c r="P510" s="129">
        <f t="shared" si="642"/>
        <v>541956200</v>
      </c>
      <c r="Q510" s="129">
        <f t="shared" si="642"/>
        <v>0</v>
      </c>
      <c r="R510" s="129">
        <f t="shared" si="643"/>
        <v>0</v>
      </c>
      <c r="S510" s="129">
        <f t="shared" si="643"/>
        <v>0</v>
      </c>
      <c r="T510" s="129">
        <f t="shared" si="643"/>
        <v>541956200</v>
      </c>
      <c r="U510" s="129">
        <f t="shared" si="643"/>
        <v>0</v>
      </c>
      <c r="V510" s="129">
        <f t="shared" si="644"/>
        <v>170693306.5</v>
      </c>
      <c r="W510" s="129">
        <f t="shared" si="644"/>
        <v>0</v>
      </c>
      <c r="X510" s="129">
        <f t="shared" si="644"/>
        <v>712649506.5</v>
      </c>
      <c r="Y510" s="129">
        <f t="shared" si="644"/>
        <v>0</v>
      </c>
      <c r="Z510" s="129">
        <f t="shared" si="644"/>
        <v>119999998</v>
      </c>
      <c r="AA510" s="129">
        <f t="shared" si="644"/>
        <v>0</v>
      </c>
      <c r="AB510" s="129">
        <f t="shared" si="644"/>
        <v>832649504.5</v>
      </c>
      <c r="AC510" s="129">
        <f t="shared" si="644"/>
        <v>593217049</v>
      </c>
      <c r="AD510" s="129">
        <f t="shared" si="644"/>
        <v>0</v>
      </c>
      <c r="AE510" s="129">
        <f t="shared" si="644"/>
        <v>0</v>
      </c>
      <c r="AF510" s="129">
        <f t="shared" si="644"/>
        <v>832649504.5</v>
      </c>
      <c r="AG510" s="129">
        <f t="shared" si="644"/>
        <v>77858115</v>
      </c>
      <c r="AH510" s="129">
        <f t="shared" si="644"/>
        <v>0</v>
      </c>
      <c r="AI510" s="129">
        <f t="shared" si="644"/>
        <v>0</v>
      </c>
      <c r="AJ510" s="129">
        <f t="shared" si="644"/>
        <v>832649504.5</v>
      </c>
      <c r="AK510" s="129">
        <f t="shared" si="644"/>
        <v>0</v>
      </c>
      <c r="AL510" s="129">
        <f t="shared" si="644"/>
        <v>0</v>
      </c>
      <c r="AM510" s="129">
        <f t="shared" si="644"/>
        <v>0</v>
      </c>
      <c r="AN510" s="129">
        <f t="shared" si="644"/>
        <v>832649504.5</v>
      </c>
      <c r="AO510" s="129">
        <f t="shared" si="644"/>
        <v>0</v>
      </c>
      <c r="AP510" s="129">
        <f t="shared" si="644"/>
        <v>0</v>
      </c>
      <c r="AQ510" s="129">
        <f t="shared" si="644"/>
        <v>0</v>
      </c>
      <c r="AR510" s="129">
        <f t="shared" si="644"/>
        <v>832649504.5</v>
      </c>
      <c r="AS510" s="129">
        <f t="shared" si="644"/>
        <v>29858115</v>
      </c>
      <c r="AT510" s="129">
        <f t="shared" si="644"/>
        <v>0</v>
      </c>
      <c r="AU510" s="129">
        <f t="shared" si="644"/>
        <v>0</v>
      </c>
      <c r="AV510" s="129">
        <f t="shared" si="644"/>
        <v>0</v>
      </c>
      <c r="AW510" s="129">
        <f t="shared" si="644"/>
        <v>0</v>
      </c>
      <c r="AX510" s="129"/>
      <c r="AY510" s="129"/>
      <c r="AZ510" s="129"/>
      <c r="BA510" s="129"/>
      <c r="BB510" s="129">
        <f t="shared" si="645"/>
        <v>290693304.5</v>
      </c>
      <c r="BC510" s="129"/>
      <c r="BD510" s="129"/>
      <c r="BE510" s="129">
        <f t="shared" si="645"/>
        <v>0</v>
      </c>
      <c r="BF510" s="129">
        <f t="shared" si="646"/>
        <v>832649504.5</v>
      </c>
      <c r="BG510" s="129">
        <f t="shared" si="645"/>
        <v>802791392</v>
      </c>
      <c r="BH510" s="131">
        <f t="shared" si="592"/>
        <v>-29858112.5</v>
      </c>
      <c r="BI510" s="5"/>
      <c r="BJ510" s="5"/>
    </row>
    <row r="511" spans="1:62" s="3" customFormat="1" ht="15.75" thickBot="1" x14ac:dyDescent="0.3">
      <c r="A511" s="8" t="s">
        <v>962</v>
      </c>
      <c r="B511" s="77" t="s">
        <v>140</v>
      </c>
      <c r="C511" s="7"/>
      <c r="D511" s="77"/>
      <c r="E511" s="129">
        <f t="shared" ref="E511:U511" si="647">E512+E514</f>
        <v>541956200</v>
      </c>
      <c r="F511" s="129">
        <f t="shared" si="647"/>
        <v>0</v>
      </c>
      <c r="G511" s="129">
        <f t="shared" si="647"/>
        <v>0</v>
      </c>
      <c r="H511" s="129">
        <f t="shared" si="647"/>
        <v>541956200</v>
      </c>
      <c r="I511" s="129">
        <f t="shared" si="647"/>
        <v>0</v>
      </c>
      <c r="J511" s="129">
        <f t="shared" si="647"/>
        <v>0</v>
      </c>
      <c r="K511" s="129">
        <f t="shared" si="647"/>
        <v>0</v>
      </c>
      <c r="L511" s="129">
        <f t="shared" si="647"/>
        <v>541956200</v>
      </c>
      <c r="M511" s="129">
        <f t="shared" si="647"/>
        <v>0</v>
      </c>
      <c r="N511" s="129">
        <f t="shared" si="647"/>
        <v>0</v>
      </c>
      <c r="O511" s="129">
        <f t="shared" si="647"/>
        <v>0</v>
      </c>
      <c r="P511" s="129">
        <f t="shared" si="647"/>
        <v>541956200</v>
      </c>
      <c r="Q511" s="129">
        <f t="shared" si="647"/>
        <v>0</v>
      </c>
      <c r="R511" s="129">
        <f t="shared" si="647"/>
        <v>0</v>
      </c>
      <c r="S511" s="129">
        <f t="shared" si="647"/>
        <v>0</v>
      </c>
      <c r="T511" s="129">
        <f t="shared" si="647"/>
        <v>541956200</v>
      </c>
      <c r="U511" s="129">
        <f t="shared" si="647"/>
        <v>0</v>
      </c>
      <c r="V511" s="129">
        <f t="shared" ref="V511:AW511" si="648">V512+V514</f>
        <v>170693306.5</v>
      </c>
      <c r="W511" s="129">
        <f t="shared" si="648"/>
        <v>0</v>
      </c>
      <c r="X511" s="129">
        <f t="shared" si="648"/>
        <v>712649506.5</v>
      </c>
      <c r="Y511" s="129">
        <f t="shared" si="648"/>
        <v>0</v>
      </c>
      <c r="Z511" s="129">
        <f t="shared" si="648"/>
        <v>119999998</v>
      </c>
      <c r="AA511" s="129">
        <f t="shared" si="648"/>
        <v>0</v>
      </c>
      <c r="AB511" s="129">
        <f t="shared" si="648"/>
        <v>832649504.5</v>
      </c>
      <c r="AC511" s="129">
        <f t="shared" si="648"/>
        <v>593217049</v>
      </c>
      <c r="AD511" s="129">
        <f t="shared" si="648"/>
        <v>0</v>
      </c>
      <c r="AE511" s="129">
        <f t="shared" si="648"/>
        <v>0</v>
      </c>
      <c r="AF511" s="129">
        <f t="shared" si="648"/>
        <v>832649504.5</v>
      </c>
      <c r="AG511" s="129">
        <f t="shared" si="648"/>
        <v>77858115</v>
      </c>
      <c r="AH511" s="129">
        <f t="shared" si="648"/>
        <v>0</v>
      </c>
      <c r="AI511" s="129">
        <f t="shared" si="648"/>
        <v>0</v>
      </c>
      <c r="AJ511" s="129">
        <f t="shared" si="648"/>
        <v>832649504.5</v>
      </c>
      <c r="AK511" s="129">
        <f t="shared" ref="AK511:AT511" si="649">AK512+AK514</f>
        <v>0</v>
      </c>
      <c r="AL511" s="129">
        <f t="shared" si="649"/>
        <v>0</v>
      </c>
      <c r="AM511" s="129">
        <f t="shared" si="649"/>
        <v>0</v>
      </c>
      <c r="AN511" s="129">
        <f t="shared" si="649"/>
        <v>832649504.5</v>
      </c>
      <c r="AO511" s="129">
        <f t="shared" si="649"/>
        <v>0</v>
      </c>
      <c r="AP511" s="129">
        <f t="shared" si="649"/>
        <v>0</v>
      </c>
      <c r="AQ511" s="129">
        <f t="shared" si="649"/>
        <v>0</v>
      </c>
      <c r="AR511" s="129">
        <f t="shared" si="649"/>
        <v>832649504.5</v>
      </c>
      <c r="AS511" s="129">
        <f t="shared" si="649"/>
        <v>29858115</v>
      </c>
      <c r="AT511" s="129">
        <f t="shared" si="649"/>
        <v>0</v>
      </c>
      <c r="AU511" s="129">
        <f t="shared" si="648"/>
        <v>0</v>
      </c>
      <c r="AV511" s="129">
        <f t="shared" si="648"/>
        <v>0</v>
      </c>
      <c r="AW511" s="129">
        <f t="shared" si="648"/>
        <v>0</v>
      </c>
      <c r="AX511" s="129"/>
      <c r="AY511" s="129"/>
      <c r="AZ511" s="129"/>
      <c r="BA511" s="129"/>
      <c r="BB511" s="129">
        <f>BB512+BB514</f>
        <v>290693304.5</v>
      </c>
      <c r="BC511" s="129"/>
      <c r="BD511" s="129"/>
      <c r="BE511" s="129">
        <f>BE512+BE514</f>
        <v>0</v>
      </c>
      <c r="BF511" s="129">
        <f t="shared" si="646"/>
        <v>832649504.5</v>
      </c>
      <c r="BG511" s="129">
        <f>BG512+BG514</f>
        <v>802791392</v>
      </c>
      <c r="BH511" s="131">
        <f t="shared" si="592"/>
        <v>-29858112.5</v>
      </c>
      <c r="BI511" s="5"/>
      <c r="BJ511" s="5"/>
    </row>
    <row r="512" spans="1:62" s="3" customFormat="1" ht="15.75" thickBot="1" x14ac:dyDescent="0.3">
      <c r="A512" s="8" t="s">
        <v>963</v>
      </c>
      <c r="B512" s="77" t="s">
        <v>164</v>
      </c>
      <c r="C512" s="7"/>
      <c r="D512" s="77"/>
      <c r="E512" s="129">
        <f t="shared" ref="E512:AW512" si="650">E513</f>
        <v>541956200</v>
      </c>
      <c r="F512" s="129">
        <f t="shared" si="650"/>
        <v>0</v>
      </c>
      <c r="G512" s="129">
        <f t="shared" si="650"/>
        <v>0</v>
      </c>
      <c r="H512" s="129">
        <f t="shared" si="650"/>
        <v>541956200</v>
      </c>
      <c r="I512" s="129">
        <f t="shared" si="650"/>
        <v>0</v>
      </c>
      <c r="J512" s="129">
        <f t="shared" si="650"/>
        <v>0</v>
      </c>
      <c r="K512" s="129">
        <f t="shared" si="650"/>
        <v>0</v>
      </c>
      <c r="L512" s="129">
        <f t="shared" si="650"/>
        <v>541956200</v>
      </c>
      <c r="M512" s="129">
        <f t="shared" si="650"/>
        <v>0</v>
      </c>
      <c r="N512" s="129">
        <f t="shared" si="650"/>
        <v>0</v>
      </c>
      <c r="O512" s="129">
        <f t="shared" si="650"/>
        <v>0</v>
      </c>
      <c r="P512" s="129">
        <f t="shared" si="650"/>
        <v>541956200</v>
      </c>
      <c r="Q512" s="129">
        <f t="shared" si="650"/>
        <v>0</v>
      </c>
      <c r="R512" s="129">
        <f t="shared" si="650"/>
        <v>0</v>
      </c>
      <c r="S512" s="129">
        <f t="shared" si="650"/>
        <v>0</v>
      </c>
      <c r="T512" s="129">
        <f t="shared" si="650"/>
        <v>541956200</v>
      </c>
      <c r="U512" s="129">
        <f t="shared" si="650"/>
        <v>0</v>
      </c>
      <c r="V512" s="129">
        <f t="shared" si="650"/>
        <v>51260848.5</v>
      </c>
      <c r="W512" s="129">
        <f t="shared" si="650"/>
        <v>0</v>
      </c>
      <c r="X512" s="129">
        <f t="shared" si="650"/>
        <v>593217048.5</v>
      </c>
      <c r="Y512" s="129">
        <f t="shared" si="650"/>
        <v>0</v>
      </c>
      <c r="Z512" s="129">
        <f t="shared" si="650"/>
        <v>0</v>
      </c>
      <c r="AA512" s="129">
        <f t="shared" si="650"/>
        <v>0</v>
      </c>
      <c r="AB512" s="129">
        <f t="shared" si="650"/>
        <v>593217048.5</v>
      </c>
      <c r="AC512" s="129">
        <f t="shared" si="650"/>
        <v>593217049</v>
      </c>
      <c r="AD512" s="129">
        <f t="shared" si="650"/>
        <v>0</v>
      </c>
      <c r="AE512" s="129">
        <f t="shared" si="650"/>
        <v>0</v>
      </c>
      <c r="AF512" s="129">
        <f t="shared" si="650"/>
        <v>593217048.5</v>
      </c>
      <c r="AG512" s="129">
        <f t="shared" si="650"/>
        <v>0</v>
      </c>
      <c r="AH512" s="129">
        <f t="shared" si="650"/>
        <v>0</v>
      </c>
      <c r="AI512" s="129">
        <f t="shared" si="650"/>
        <v>0</v>
      </c>
      <c r="AJ512" s="129">
        <f t="shared" si="650"/>
        <v>593217048.5</v>
      </c>
      <c r="AK512" s="129">
        <f t="shared" si="650"/>
        <v>0</v>
      </c>
      <c r="AL512" s="129">
        <f t="shared" si="650"/>
        <v>0</v>
      </c>
      <c r="AM512" s="129">
        <f t="shared" si="650"/>
        <v>0</v>
      </c>
      <c r="AN512" s="129">
        <f t="shared" si="650"/>
        <v>593217048.5</v>
      </c>
      <c r="AO512" s="129">
        <f t="shared" si="650"/>
        <v>0</v>
      </c>
      <c r="AP512" s="129">
        <f t="shared" si="650"/>
        <v>0</v>
      </c>
      <c r="AQ512" s="129">
        <f t="shared" si="650"/>
        <v>0</v>
      </c>
      <c r="AR512" s="129">
        <f t="shared" si="650"/>
        <v>593217048.5</v>
      </c>
      <c r="AS512" s="129">
        <f t="shared" si="650"/>
        <v>0</v>
      </c>
      <c r="AT512" s="129">
        <f t="shared" si="650"/>
        <v>0</v>
      </c>
      <c r="AU512" s="129">
        <f t="shared" si="650"/>
        <v>0</v>
      </c>
      <c r="AV512" s="129">
        <f t="shared" si="650"/>
        <v>0</v>
      </c>
      <c r="AW512" s="129">
        <f t="shared" si="650"/>
        <v>0</v>
      </c>
      <c r="AX512" s="129"/>
      <c r="AY512" s="129"/>
      <c r="AZ512" s="129"/>
      <c r="BA512" s="129"/>
      <c r="BB512" s="129">
        <f>BB513</f>
        <v>51260848.5</v>
      </c>
      <c r="BC512" s="129"/>
      <c r="BD512" s="129"/>
      <c r="BE512" s="129">
        <f>BE513</f>
        <v>0</v>
      </c>
      <c r="BF512" s="129">
        <f t="shared" si="646"/>
        <v>593217048.5</v>
      </c>
      <c r="BG512" s="129">
        <f>BG513</f>
        <v>593217049</v>
      </c>
      <c r="BH512" s="131">
        <f t="shared" si="592"/>
        <v>0.5</v>
      </c>
      <c r="BI512" s="5"/>
      <c r="BJ512" s="5"/>
    </row>
    <row r="513" spans="1:62" ht="26.25" thickBot="1" x14ac:dyDescent="0.25">
      <c r="A513" s="18" t="s">
        <v>964</v>
      </c>
      <c r="B513" s="78" t="s">
        <v>965</v>
      </c>
      <c r="C513" s="26">
        <v>210</v>
      </c>
      <c r="D513" s="78" t="s">
        <v>937</v>
      </c>
      <c r="E513" s="135">
        <v>541956200</v>
      </c>
      <c r="F513" s="135">
        <v>0</v>
      </c>
      <c r="G513" s="135">
        <v>0</v>
      </c>
      <c r="H513" s="135">
        <v>541956200</v>
      </c>
      <c r="I513" s="135">
        <v>0</v>
      </c>
      <c r="J513" s="135"/>
      <c r="K513" s="135"/>
      <c r="L513" s="135">
        <v>541956200</v>
      </c>
      <c r="M513" s="136">
        <v>0</v>
      </c>
      <c r="N513" s="135">
        <v>0</v>
      </c>
      <c r="O513" s="135">
        <v>0</v>
      </c>
      <c r="P513" s="135">
        <v>541956200</v>
      </c>
      <c r="Q513" s="136">
        <v>0</v>
      </c>
      <c r="R513" s="135"/>
      <c r="S513" s="135">
        <f t="shared" ref="S513:S555" si="651">S514+S515+S516+S517+S518+S519+S520+S521</f>
        <v>0</v>
      </c>
      <c r="T513" s="135">
        <f>E513+R513-S513</f>
        <v>541956200</v>
      </c>
      <c r="U513" s="136">
        <v>0</v>
      </c>
      <c r="V513" s="136">
        <v>51260848.5</v>
      </c>
      <c r="W513" s="136">
        <v>0</v>
      </c>
      <c r="X513" s="135">
        <f>T513+V513-W513</f>
        <v>593217048.5</v>
      </c>
      <c r="Y513" s="135">
        <v>0</v>
      </c>
      <c r="Z513" s="135">
        <v>0</v>
      </c>
      <c r="AA513" s="135">
        <v>0</v>
      </c>
      <c r="AB513" s="135">
        <f>X513+Z513-AA513</f>
        <v>593217048.5</v>
      </c>
      <c r="AC513" s="135">
        <v>593217049</v>
      </c>
      <c r="AD513" s="135">
        <v>0</v>
      </c>
      <c r="AE513" s="135">
        <v>0</v>
      </c>
      <c r="AF513" s="135">
        <f>AB513+AD513-AE513</f>
        <v>593217048.5</v>
      </c>
      <c r="AG513" s="135">
        <v>0</v>
      </c>
      <c r="AH513" s="135">
        <v>0</v>
      </c>
      <c r="AI513" s="135">
        <v>0</v>
      </c>
      <c r="AJ513" s="135">
        <f>AF513+AH513-AI513</f>
        <v>593217048.5</v>
      </c>
      <c r="AK513" s="135">
        <v>0</v>
      </c>
      <c r="AL513" s="135">
        <v>0</v>
      </c>
      <c r="AM513" s="135">
        <v>0</v>
      </c>
      <c r="AN513" s="135">
        <f>AJ513+AL513-AM513</f>
        <v>593217048.5</v>
      </c>
      <c r="AO513" s="135">
        <v>0</v>
      </c>
      <c r="AP513" s="136">
        <v>0</v>
      </c>
      <c r="AQ513" s="136">
        <v>0</v>
      </c>
      <c r="AR513" s="135">
        <f>AN513+AP513-AQ513</f>
        <v>593217048.5</v>
      </c>
      <c r="AS513" s="135">
        <v>0</v>
      </c>
      <c r="AT513" s="135"/>
      <c r="AU513" s="135"/>
      <c r="AV513" s="135"/>
      <c r="AW513" s="135"/>
      <c r="AX513" s="135"/>
      <c r="AY513" s="135"/>
      <c r="AZ513" s="135"/>
      <c r="BA513" s="135"/>
      <c r="BB513" s="135">
        <f>F513+J513+N513+R513+V513+Z513+AD513+AH513+AL513+AP513</f>
        <v>51260848.5</v>
      </c>
      <c r="BC513" s="135"/>
      <c r="BD513" s="135"/>
      <c r="BE513" s="135">
        <f>G513+K513+O513+S513+W513+AA513+AE513+AI513+AM513+AQ513</f>
        <v>0</v>
      </c>
      <c r="BF513" s="135">
        <f>E513+BB513-BE513</f>
        <v>593217048.5</v>
      </c>
      <c r="BG513" s="135">
        <f>I513+M513+Q513+U513+Y513+AC513+AG513+AK513+AO513+AS513</f>
        <v>593217049</v>
      </c>
      <c r="BH513" s="131">
        <f t="shared" si="592"/>
        <v>0.5</v>
      </c>
    </row>
    <row r="514" spans="1:62" s="3" customFormat="1" ht="26.25" thickBot="1" x14ac:dyDescent="0.3">
      <c r="A514" s="8" t="s">
        <v>966</v>
      </c>
      <c r="B514" s="77" t="s">
        <v>641</v>
      </c>
      <c r="C514" s="7"/>
      <c r="D514" s="77"/>
      <c r="E514" s="129">
        <f>E515</f>
        <v>0</v>
      </c>
      <c r="F514" s="129">
        <f>F515</f>
        <v>0</v>
      </c>
      <c r="G514" s="129">
        <f>G515</f>
        <v>0</v>
      </c>
      <c r="H514" s="129">
        <f>H515</f>
        <v>0</v>
      </c>
      <c r="I514" s="129">
        <f t="shared" ref="I514:Q514" si="652">I515</f>
        <v>0</v>
      </c>
      <c r="J514" s="129">
        <f t="shared" si="652"/>
        <v>0</v>
      </c>
      <c r="K514" s="129">
        <f t="shared" si="652"/>
        <v>0</v>
      </c>
      <c r="L514" s="129">
        <f t="shared" si="652"/>
        <v>0</v>
      </c>
      <c r="M514" s="129">
        <f t="shared" si="652"/>
        <v>0</v>
      </c>
      <c r="N514" s="129">
        <f t="shared" si="652"/>
        <v>0</v>
      </c>
      <c r="O514" s="129">
        <f t="shared" si="652"/>
        <v>0</v>
      </c>
      <c r="P514" s="129">
        <f t="shared" si="652"/>
        <v>0</v>
      </c>
      <c r="Q514" s="129">
        <f t="shared" si="652"/>
        <v>0</v>
      </c>
      <c r="R514" s="129">
        <f t="shared" ref="R514:AG514" si="653">R515</f>
        <v>0</v>
      </c>
      <c r="S514" s="129">
        <f t="shared" si="653"/>
        <v>0</v>
      </c>
      <c r="T514" s="129">
        <f t="shared" si="653"/>
        <v>0</v>
      </c>
      <c r="U514" s="129">
        <f t="shared" si="653"/>
        <v>0</v>
      </c>
      <c r="V514" s="129">
        <f t="shared" si="653"/>
        <v>119432458</v>
      </c>
      <c r="W514" s="129">
        <f t="shared" si="653"/>
        <v>0</v>
      </c>
      <c r="X514" s="129">
        <f t="shared" si="653"/>
        <v>119432458</v>
      </c>
      <c r="Y514" s="129">
        <f t="shared" si="653"/>
        <v>0</v>
      </c>
      <c r="Z514" s="129">
        <f t="shared" si="653"/>
        <v>119999998</v>
      </c>
      <c r="AA514" s="129">
        <f t="shared" si="653"/>
        <v>0</v>
      </c>
      <c r="AB514" s="129">
        <f t="shared" si="653"/>
        <v>239432456</v>
      </c>
      <c r="AC514" s="129">
        <f t="shared" si="653"/>
        <v>0</v>
      </c>
      <c r="AD514" s="129">
        <f t="shared" si="653"/>
        <v>0</v>
      </c>
      <c r="AE514" s="129">
        <f t="shared" si="653"/>
        <v>0</v>
      </c>
      <c r="AF514" s="129">
        <f t="shared" si="653"/>
        <v>239432456</v>
      </c>
      <c r="AG514" s="129">
        <f t="shared" si="653"/>
        <v>77858115</v>
      </c>
      <c r="AH514" s="129">
        <f t="shared" ref="AH514:AW514" si="654">AH515</f>
        <v>0</v>
      </c>
      <c r="AI514" s="129">
        <f t="shared" si="654"/>
        <v>0</v>
      </c>
      <c r="AJ514" s="129">
        <f t="shared" si="654"/>
        <v>239432456</v>
      </c>
      <c r="AK514" s="129">
        <f t="shared" si="654"/>
        <v>0</v>
      </c>
      <c r="AL514" s="129">
        <f t="shared" si="654"/>
        <v>0</v>
      </c>
      <c r="AM514" s="129">
        <f t="shared" si="654"/>
        <v>0</v>
      </c>
      <c r="AN514" s="129">
        <f t="shared" si="654"/>
        <v>239432456</v>
      </c>
      <c r="AO514" s="129">
        <f t="shared" si="654"/>
        <v>0</v>
      </c>
      <c r="AP514" s="129">
        <f t="shared" si="654"/>
        <v>0</v>
      </c>
      <c r="AQ514" s="129">
        <f t="shared" si="654"/>
        <v>0</v>
      </c>
      <c r="AR514" s="129">
        <f t="shared" si="654"/>
        <v>239432456</v>
      </c>
      <c r="AS514" s="129">
        <f t="shared" si="654"/>
        <v>29858115</v>
      </c>
      <c r="AT514" s="129">
        <f t="shared" si="654"/>
        <v>0</v>
      </c>
      <c r="AU514" s="129">
        <f t="shared" si="654"/>
        <v>0</v>
      </c>
      <c r="AV514" s="129">
        <f t="shared" si="654"/>
        <v>0</v>
      </c>
      <c r="AW514" s="129">
        <f t="shared" si="654"/>
        <v>0</v>
      </c>
      <c r="AX514" s="129"/>
      <c r="AY514" s="129"/>
      <c r="AZ514" s="129"/>
      <c r="BA514" s="129"/>
      <c r="BB514" s="129">
        <f>BB515</f>
        <v>239432456</v>
      </c>
      <c r="BC514" s="129"/>
      <c r="BD514" s="129"/>
      <c r="BE514" s="129">
        <f>BE515</f>
        <v>0</v>
      </c>
      <c r="BF514" s="129">
        <f t="shared" si="646"/>
        <v>239432456</v>
      </c>
      <c r="BG514" s="129">
        <f>BG515</f>
        <v>209574343</v>
      </c>
      <c r="BH514" s="131">
        <f t="shared" si="592"/>
        <v>-29858113</v>
      </c>
      <c r="BI514" s="5"/>
      <c r="BJ514" s="5"/>
    </row>
    <row r="515" spans="1:62" s="3" customFormat="1" ht="15.75" thickBot="1" x14ac:dyDescent="0.3">
      <c r="A515" s="8" t="s">
        <v>967</v>
      </c>
      <c r="B515" s="77" t="s">
        <v>190</v>
      </c>
      <c r="C515" s="7"/>
      <c r="D515" s="77"/>
      <c r="E515" s="129">
        <f>SUM(E516:E518)</f>
        <v>0</v>
      </c>
      <c r="F515" s="129">
        <f t="shared" ref="F515:AJ515" si="655">SUM(F516:F518)</f>
        <v>0</v>
      </c>
      <c r="G515" s="129">
        <f t="shared" si="655"/>
        <v>0</v>
      </c>
      <c r="H515" s="129">
        <f t="shared" si="655"/>
        <v>0</v>
      </c>
      <c r="I515" s="129">
        <f t="shared" si="655"/>
        <v>0</v>
      </c>
      <c r="J515" s="129">
        <f t="shared" si="655"/>
        <v>0</v>
      </c>
      <c r="K515" s="129">
        <f t="shared" si="655"/>
        <v>0</v>
      </c>
      <c r="L515" s="129">
        <f t="shared" si="655"/>
        <v>0</v>
      </c>
      <c r="M515" s="129">
        <f t="shared" si="655"/>
        <v>0</v>
      </c>
      <c r="N515" s="129">
        <f t="shared" si="655"/>
        <v>0</v>
      </c>
      <c r="O515" s="129">
        <f t="shared" si="655"/>
        <v>0</v>
      </c>
      <c r="P515" s="129">
        <f t="shared" si="655"/>
        <v>0</v>
      </c>
      <c r="Q515" s="129">
        <f t="shared" si="655"/>
        <v>0</v>
      </c>
      <c r="R515" s="129">
        <f t="shared" si="655"/>
        <v>0</v>
      </c>
      <c r="S515" s="129">
        <f t="shared" si="655"/>
        <v>0</v>
      </c>
      <c r="T515" s="129">
        <f t="shared" si="655"/>
        <v>0</v>
      </c>
      <c r="U515" s="129">
        <f t="shared" si="655"/>
        <v>0</v>
      </c>
      <c r="V515" s="129">
        <f t="shared" si="655"/>
        <v>119432458</v>
      </c>
      <c r="W515" s="129">
        <f t="shared" si="655"/>
        <v>0</v>
      </c>
      <c r="X515" s="129">
        <f t="shared" si="655"/>
        <v>119432458</v>
      </c>
      <c r="Y515" s="129">
        <f t="shared" si="655"/>
        <v>0</v>
      </c>
      <c r="Z515" s="129">
        <f t="shared" si="655"/>
        <v>119999998</v>
      </c>
      <c r="AA515" s="129">
        <f t="shared" si="655"/>
        <v>0</v>
      </c>
      <c r="AB515" s="129">
        <f t="shared" si="655"/>
        <v>239432456</v>
      </c>
      <c r="AC515" s="129">
        <f t="shared" si="655"/>
        <v>0</v>
      </c>
      <c r="AD515" s="129">
        <f t="shared" si="655"/>
        <v>0</v>
      </c>
      <c r="AE515" s="129">
        <f t="shared" si="655"/>
        <v>0</v>
      </c>
      <c r="AF515" s="129">
        <f t="shared" si="655"/>
        <v>239432456</v>
      </c>
      <c r="AG515" s="129">
        <f t="shared" si="655"/>
        <v>77858115</v>
      </c>
      <c r="AH515" s="129">
        <f t="shared" si="655"/>
        <v>0</v>
      </c>
      <c r="AI515" s="129">
        <f t="shared" si="655"/>
        <v>0</v>
      </c>
      <c r="AJ515" s="129">
        <f t="shared" si="655"/>
        <v>239432456</v>
      </c>
      <c r="AK515" s="129">
        <f t="shared" ref="AK515:AT515" si="656">SUM(AK516:AK518)</f>
        <v>0</v>
      </c>
      <c r="AL515" s="129">
        <f t="shared" si="656"/>
        <v>0</v>
      </c>
      <c r="AM515" s="129">
        <f t="shared" si="656"/>
        <v>0</v>
      </c>
      <c r="AN515" s="129">
        <f t="shared" si="656"/>
        <v>239432456</v>
      </c>
      <c r="AO515" s="129">
        <f t="shared" si="656"/>
        <v>0</v>
      </c>
      <c r="AP515" s="129">
        <f t="shared" si="656"/>
        <v>0</v>
      </c>
      <c r="AQ515" s="129">
        <f t="shared" si="656"/>
        <v>0</v>
      </c>
      <c r="AR515" s="129">
        <f t="shared" si="656"/>
        <v>239432456</v>
      </c>
      <c r="AS515" s="129">
        <f t="shared" si="656"/>
        <v>29858115</v>
      </c>
      <c r="AT515" s="129">
        <f t="shared" si="656"/>
        <v>0</v>
      </c>
      <c r="AU515" s="129">
        <f>AU516</f>
        <v>0</v>
      </c>
      <c r="AV515" s="129">
        <f>AV516</f>
        <v>0</v>
      </c>
      <c r="AW515" s="129">
        <f>AW516</f>
        <v>0</v>
      </c>
      <c r="AX515" s="129"/>
      <c r="AY515" s="129"/>
      <c r="AZ515" s="129"/>
      <c r="BA515" s="129"/>
      <c r="BB515" s="129">
        <f>SUM(BB516:BB518)</f>
        <v>239432456</v>
      </c>
      <c r="BC515" s="129"/>
      <c r="BD515" s="129"/>
      <c r="BE515" s="129">
        <f>SUM(BE516:BE518)</f>
        <v>0</v>
      </c>
      <c r="BF515" s="129">
        <f t="shared" si="646"/>
        <v>239432456</v>
      </c>
      <c r="BG515" s="129">
        <f>SUM(BG516:BG518)</f>
        <v>209574343</v>
      </c>
      <c r="BH515" s="131">
        <f t="shared" si="592"/>
        <v>-29858113</v>
      </c>
      <c r="BI515" s="5"/>
      <c r="BJ515" s="5"/>
    </row>
    <row r="516" spans="1:62" ht="26.25" thickBot="1" x14ac:dyDescent="0.25">
      <c r="A516" s="18" t="s">
        <v>968</v>
      </c>
      <c r="B516" s="78" t="s">
        <v>969</v>
      </c>
      <c r="C516" s="26">
        <v>210</v>
      </c>
      <c r="D516" s="78" t="s">
        <v>937</v>
      </c>
      <c r="E516" s="135">
        <v>0</v>
      </c>
      <c r="F516" s="135">
        <v>0</v>
      </c>
      <c r="G516" s="135">
        <v>0</v>
      </c>
      <c r="H516" s="135">
        <v>0</v>
      </c>
      <c r="I516" s="135">
        <v>0</v>
      </c>
      <c r="J516" s="135"/>
      <c r="K516" s="135"/>
      <c r="L516" s="135">
        <v>0</v>
      </c>
      <c r="M516" s="136">
        <v>0</v>
      </c>
      <c r="N516" s="135">
        <v>0</v>
      </c>
      <c r="O516" s="135">
        <v>0</v>
      </c>
      <c r="P516" s="135">
        <v>0</v>
      </c>
      <c r="Q516" s="136">
        <v>0</v>
      </c>
      <c r="R516" s="135"/>
      <c r="S516" s="135">
        <f t="shared" si="651"/>
        <v>0</v>
      </c>
      <c r="T516" s="135">
        <f>E516+R516-S516</f>
        <v>0</v>
      </c>
      <c r="U516" s="136">
        <v>0</v>
      </c>
      <c r="V516" s="136">
        <v>119432458</v>
      </c>
      <c r="W516" s="136">
        <v>0</v>
      </c>
      <c r="X516" s="135">
        <f>T516+V516-W516</f>
        <v>119432458</v>
      </c>
      <c r="Y516" s="135">
        <v>0</v>
      </c>
      <c r="Z516" s="135">
        <v>0</v>
      </c>
      <c r="AA516" s="135">
        <v>0</v>
      </c>
      <c r="AB516" s="135">
        <f>X516+Z516-AA516</f>
        <v>119432458</v>
      </c>
      <c r="AC516" s="135">
        <v>0</v>
      </c>
      <c r="AD516" s="135">
        <v>0</v>
      </c>
      <c r="AE516" s="135">
        <v>0</v>
      </c>
      <c r="AF516" s="135">
        <f>AB516+AD516-AE516</f>
        <v>119432458</v>
      </c>
      <c r="AG516" s="135">
        <v>29858115</v>
      </c>
      <c r="AH516" s="135">
        <v>0</v>
      </c>
      <c r="AI516" s="135">
        <v>0</v>
      </c>
      <c r="AJ516" s="135">
        <f>AF516+AH516-AI516</f>
        <v>119432458</v>
      </c>
      <c r="AK516" s="135">
        <v>0</v>
      </c>
      <c r="AL516" s="135">
        <v>0</v>
      </c>
      <c r="AM516" s="135">
        <v>0</v>
      </c>
      <c r="AN516" s="135">
        <f>AJ516+AL516-AM516</f>
        <v>119432458</v>
      </c>
      <c r="AO516" s="135">
        <v>0</v>
      </c>
      <c r="AP516" s="136">
        <v>0</v>
      </c>
      <c r="AQ516" s="136">
        <v>0</v>
      </c>
      <c r="AR516" s="135">
        <f>AN516+AP516-AQ516</f>
        <v>119432458</v>
      </c>
      <c r="AS516" s="135">
        <v>29858115</v>
      </c>
      <c r="AT516" s="135"/>
      <c r="AU516" s="135"/>
      <c r="AV516" s="135"/>
      <c r="AW516" s="135"/>
      <c r="AX516" s="135"/>
      <c r="AY516" s="135"/>
      <c r="AZ516" s="135"/>
      <c r="BA516" s="135"/>
      <c r="BB516" s="135">
        <f>F516+J516+N516+R516+V516+Z516+AD516+AH516+AL516+AP516</f>
        <v>119432458</v>
      </c>
      <c r="BC516" s="135"/>
      <c r="BD516" s="135"/>
      <c r="BE516" s="135">
        <f>G516+K516+O516+S516+W516+AA516+AE516+AI516+AM516+AQ516</f>
        <v>0</v>
      </c>
      <c r="BF516" s="135">
        <f>E516+BB516-BE516</f>
        <v>119432458</v>
      </c>
      <c r="BG516" s="135">
        <v>89574345</v>
      </c>
      <c r="BH516" s="131">
        <f t="shared" si="592"/>
        <v>-29858113</v>
      </c>
    </row>
    <row r="517" spans="1:62" ht="26.25" thickBot="1" x14ac:dyDescent="0.25">
      <c r="A517" s="18" t="s">
        <v>970</v>
      </c>
      <c r="B517" s="78" t="s">
        <v>971</v>
      </c>
      <c r="C517" s="26">
        <v>210</v>
      </c>
      <c r="D517" s="78" t="s">
        <v>937</v>
      </c>
      <c r="E517" s="135">
        <v>0</v>
      </c>
      <c r="F517" s="135">
        <v>0</v>
      </c>
      <c r="G517" s="135">
        <v>0</v>
      </c>
      <c r="H517" s="135">
        <v>0</v>
      </c>
      <c r="I517" s="135">
        <v>0</v>
      </c>
      <c r="J517" s="135"/>
      <c r="K517" s="135"/>
      <c r="L517" s="135">
        <v>0</v>
      </c>
      <c r="M517" s="136">
        <v>0</v>
      </c>
      <c r="N517" s="135">
        <v>0</v>
      </c>
      <c r="O517" s="135">
        <v>0</v>
      </c>
      <c r="P517" s="135">
        <v>0</v>
      </c>
      <c r="Q517" s="136">
        <v>0</v>
      </c>
      <c r="R517" s="135"/>
      <c r="S517" s="135">
        <f t="shared" si="651"/>
        <v>0</v>
      </c>
      <c r="T517" s="135">
        <f>E517+R517-S517</f>
        <v>0</v>
      </c>
      <c r="U517" s="136">
        <v>0</v>
      </c>
      <c r="V517" s="136">
        <v>0</v>
      </c>
      <c r="W517" s="136">
        <v>0</v>
      </c>
      <c r="X517" s="135">
        <f>T517+V517-W517</f>
        <v>0</v>
      </c>
      <c r="Y517" s="135">
        <v>0</v>
      </c>
      <c r="Z517" s="135">
        <v>49999998</v>
      </c>
      <c r="AA517" s="135">
        <v>0</v>
      </c>
      <c r="AB517" s="135">
        <f>X517+Z517-AA517</f>
        <v>49999998</v>
      </c>
      <c r="AC517" s="135">
        <v>0</v>
      </c>
      <c r="AD517" s="135">
        <v>0</v>
      </c>
      <c r="AE517" s="135">
        <v>0</v>
      </c>
      <c r="AF517" s="135">
        <f>AB517+AD517-AE517</f>
        <v>49999998</v>
      </c>
      <c r="AG517" s="135">
        <v>20000000</v>
      </c>
      <c r="AH517" s="135">
        <v>0</v>
      </c>
      <c r="AI517" s="135">
        <v>0</v>
      </c>
      <c r="AJ517" s="135">
        <f>AF517+AH517-AI517</f>
        <v>49999998</v>
      </c>
      <c r="AK517" s="135">
        <v>0</v>
      </c>
      <c r="AL517" s="135">
        <v>0</v>
      </c>
      <c r="AM517" s="135">
        <v>0</v>
      </c>
      <c r="AN517" s="135">
        <f>AJ517+AL517-AM517</f>
        <v>49999998</v>
      </c>
      <c r="AO517" s="135">
        <v>0</v>
      </c>
      <c r="AP517" s="136">
        <v>0</v>
      </c>
      <c r="AQ517" s="136">
        <v>0</v>
      </c>
      <c r="AR517" s="135">
        <f>AN517+AP517-AQ517</f>
        <v>49999998</v>
      </c>
      <c r="AS517" s="135">
        <v>0</v>
      </c>
      <c r="AT517" s="135"/>
      <c r="AU517" s="135"/>
      <c r="AV517" s="135"/>
      <c r="AW517" s="135"/>
      <c r="AX517" s="135"/>
      <c r="AY517" s="135"/>
      <c r="AZ517" s="135"/>
      <c r="BA517" s="135"/>
      <c r="BB517" s="135">
        <f>F517+J517+N517+R517+V517+Z517+AD517+AH517+AL517+AP517</f>
        <v>49999998</v>
      </c>
      <c r="BC517" s="135"/>
      <c r="BD517" s="135"/>
      <c r="BE517" s="135">
        <f>G517+K517+O517+S517+W517+AA517+AE517+AI517+AM517+AQ517</f>
        <v>0</v>
      </c>
      <c r="BF517" s="135">
        <f>E517+BB517-BE517</f>
        <v>49999998</v>
      </c>
      <c r="BG517" s="135">
        <v>49999998</v>
      </c>
      <c r="BH517" s="131">
        <f t="shared" si="592"/>
        <v>0</v>
      </c>
    </row>
    <row r="518" spans="1:62" ht="26.25" thickBot="1" x14ac:dyDescent="0.25">
      <c r="A518" s="18" t="s">
        <v>972</v>
      </c>
      <c r="B518" s="78" t="s">
        <v>973</v>
      </c>
      <c r="C518" s="26">
        <v>210</v>
      </c>
      <c r="D518" s="78" t="s">
        <v>937</v>
      </c>
      <c r="E518" s="135">
        <v>0</v>
      </c>
      <c r="F518" s="135">
        <v>0</v>
      </c>
      <c r="G518" s="135">
        <v>0</v>
      </c>
      <c r="H518" s="135">
        <v>0</v>
      </c>
      <c r="I518" s="135">
        <v>0</v>
      </c>
      <c r="J518" s="135"/>
      <c r="K518" s="135"/>
      <c r="L518" s="135">
        <v>0</v>
      </c>
      <c r="M518" s="136">
        <v>0</v>
      </c>
      <c r="N518" s="135">
        <v>0</v>
      </c>
      <c r="O518" s="135">
        <v>0</v>
      </c>
      <c r="P518" s="135">
        <v>0</v>
      </c>
      <c r="Q518" s="136">
        <v>0</v>
      </c>
      <c r="R518" s="135"/>
      <c r="S518" s="135">
        <f t="shared" si="651"/>
        <v>0</v>
      </c>
      <c r="T518" s="135">
        <f>E518+R518-S518</f>
        <v>0</v>
      </c>
      <c r="U518" s="136">
        <v>0</v>
      </c>
      <c r="V518" s="136">
        <v>0</v>
      </c>
      <c r="W518" s="136">
        <v>0</v>
      </c>
      <c r="X518" s="135">
        <f>T518+V518-W518</f>
        <v>0</v>
      </c>
      <c r="Y518" s="135">
        <v>0</v>
      </c>
      <c r="Z518" s="135">
        <v>70000000</v>
      </c>
      <c r="AA518" s="135">
        <v>0</v>
      </c>
      <c r="AB518" s="135">
        <f>X518+Z518-AA518</f>
        <v>70000000</v>
      </c>
      <c r="AC518" s="135">
        <v>0</v>
      </c>
      <c r="AD518" s="135">
        <v>0</v>
      </c>
      <c r="AE518" s="135">
        <v>0</v>
      </c>
      <c r="AF518" s="135">
        <f>AB518+AD518-AE518</f>
        <v>70000000</v>
      </c>
      <c r="AG518" s="135">
        <v>28000000</v>
      </c>
      <c r="AH518" s="135">
        <v>0</v>
      </c>
      <c r="AI518" s="135">
        <v>0</v>
      </c>
      <c r="AJ518" s="135">
        <f>AF518+AH518-AI518</f>
        <v>70000000</v>
      </c>
      <c r="AK518" s="135">
        <v>0</v>
      </c>
      <c r="AL518" s="135">
        <v>0</v>
      </c>
      <c r="AM518" s="135">
        <v>0</v>
      </c>
      <c r="AN518" s="135">
        <f>AJ518+AL518-AM518</f>
        <v>70000000</v>
      </c>
      <c r="AO518" s="135">
        <v>0</v>
      </c>
      <c r="AP518" s="136">
        <v>0</v>
      </c>
      <c r="AQ518" s="136">
        <v>0</v>
      </c>
      <c r="AR518" s="135">
        <f>AN518+AP518-AQ518</f>
        <v>70000000</v>
      </c>
      <c r="AS518" s="135">
        <v>0</v>
      </c>
      <c r="AT518" s="135"/>
      <c r="AU518" s="135"/>
      <c r="AV518" s="135"/>
      <c r="AW518" s="135"/>
      <c r="AX518" s="135"/>
      <c r="AY518" s="135"/>
      <c r="AZ518" s="135"/>
      <c r="BA518" s="135"/>
      <c r="BB518" s="135">
        <f>F518+J518+N518+R518+V518+Z518+AD518+AH518+AL518+AP518</f>
        <v>70000000</v>
      </c>
      <c r="BC518" s="135"/>
      <c r="BD518" s="135"/>
      <c r="BE518" s="135">
        <f>G518+K518+O518+S518+W518+AA518+AE518+AI518+AM518+AQ518</f>
        <v>0</v>
      </c>
      <c r="BF518" s="135">
        <f>E518+BB518-BE518</f>
        <v>70000000</v>
      </c>
      <c r="BG518" s="135">
        <v>70000000</v>
      </c>
      <c r="BH518" s="131">
        <f t="shared" si="592"/>
        <v>0</v>
      </c>
    </row>
    <row r="519" spans="1:62" s="3" customFormat="1" ht="15.75" thickBot="1" x14ac:dyDescent="0.3">
      <c r="A519" s="8" t="s">
        <v>974</v>
      </c>
      <c r="B519" s="77" t="s">
        <v>883</v>
      </c>
      <c r="C519" s="7"/>
      <c r="D519" s="77"/>
      <c r="E519" s="129">
        <f t="shared" ref="E519:U519" si="657">E520+E531</f>
        <v>5000000</v>
      </c>
      <c r="F519" s="129">
        <f t="shared" si="657"/>
        <v>0</v>
      </c>
      <c r="G519" s="129">
        <f t="shared" si="657"/>
        <v>0</v>
      </c>
      <c r="H519" s="129">
        <f t="shared" si="657"/>
        <v>5000000</v>
      </c>
      <c r="I519" s="129">
        <f t="shared" si="657"/>
        <v>0</v>
      </c>
      <c r="J519" s="129">
        <f t="shared" si="657"/>
        <v>0</v>
      </c>
      <c r="K519" s="129">
        <f t="shared" si="657"/>
        <v>0</v>
      </c>
      <c r="L519" s="129">
        <f t="shared" si="657"/>
        <v>5000000</v>
      </c>
      <c r="M519" s="129">
        <f t="shared" si="657"/>
        <v>749256</v>
      </c>
      <c r="N519" s="129">
        <f t="shared" si="657"/>
        <v>0</v>
      </c>
      <c r="O519" s="129">
        <f t="shared" si="657"/>
        <v>0</v>
      </c>
      <c r="P519" s="129">
        <f t="shared" si="657"/>
        <v>5000000</v>
      </c>
      <c r="Q519" s="129">
        <f t="shared" si="657"/>
        <v>325000</v>
      </c>
      <c r="R519" s="129">
        <f t="shared" si="657"/>
        <v>0</v>
      </c>
      <c r="S519" s="129">
        <f t="shared" si="657"/>
        <v>0</v>
      </c>
      <c r="T519" s="129">
        <f t="shared" si="657"/>
        <v>5000000</v>
      </c>
      <c r="U519" s="129">
        <f t="shared" si="657"/>
        <v>0</v>
      </c>
      <c r="V519" s="129">
        <f t="shared" ref="V519:AW519" si="658">V520+V531</f>
        <v>364001864</v>
      </c>
      <c r="W519" s="129">
        <f t="shared" si="658"/>
        <v>0</v>
      </c>
      <c r="X519" s="129">
        <f t="shared" si="658"/>
        <v>369001864</v>
      </c>
      <c r="Y519" s="129">
        <f t="shared" si="658"/>
        <v>366731132</v>
      </c>
      <c r="Z519" s="129">
        <f t="shared" si="658"/>
        <v>91301645.210000008</v>
      </c>
      <c r="AA519" s="129">
        <f t="shared" si="658"/>
        <v>0</v>
      </c>
      <c r="AB519" s="129">
        <f t="shared" si="658"/>
        <v>460303509.21000004</v>
      </c>
      <c r="AC519" s="129">
        <f t="shared" si="658"/>
        <v>82794505</v>
      </c>
      <c r="AD519" s="129">
        <f t="shared" si="658"/>
        <v>0</v>
      </c>
      <c r="AE519" s="129">
        <f t="shared" si="658"/>
        <v>0</v>
      </c>
      <c r="AF519" s="129">
        <f t="shared" si="658"/>
        <v>460303509.21000004</v>
      </c>
      <c r="AG519" s="129">
        <f t="shared" si="658"/>
        <v>12726453</v>
      </c>
      <c r="AH519" s="129">
        <f t="shared" si="658"/>
        <v>0</v>
      </c>
      <c r="AI519" s="129">
        <f t="shared" si="658"/>
        <v>0</v>
      </c>
      <c r="AJ519" s="129">
        <f t="shared" si="658"/>
        <v>460303509.21000004</v>
      </c>
      <c r="AK519" s="129">
        <f t="shared" ref="AK519:AT519" si="659">AK520+AK531</f>
        <v>0</v>
      </c>
      <c r="AL519" s="129">
        <f t="shared" si="659"/>
        <v>0</v>
      </c>
      <c r="AM519" s="129">
        <f t="shared" si="659"/>
        <v>0</v>
      </c>
      <c r="AN519" s="129">
        <f t="shared" si="659"/>
        <v>460303509.21000004</v>
      </c>
      <c r="AO519" s="129">
        <f t="shared" si="659"/>
        <v>0</v>
      </c>
      <c r="AP519" s="129">
        <f t="shared" si="659"/>
        <v>0</v>
      </c>
      <c r="AQ519" s="129">
        <f t="shared" si="659"/>
        <v>0</v>
      </c>
      <c r="AR519" s="129">
        <f t="shared" si="659"/>
        <v>460303509.21000004</v>
      </c>
      <c r="AS519" s="129">
        <f t="shared" si="659"/>
        <v>3480743</v>
      </c>
      <c r="AT519" s="129">
        <f t="shared" si="659"/>
        <v>0</v>
      </c>
      <c r="AU519" s="129">
        <f t="shared" si="658"/>
        <v>0</v>
      </c>
      <c r="AV519" s="129">
        <f t="shared" si="658"/>
        <v>0</v>
      </c>
      <c r="AW519" s="129">
        <f t="shared" si="658"/>
        <v>0</v>
      </c>
      <c r="AX519" s="129"/>
      <c r="AY519" s="129"/>
      <c r="AZ519" s="129"/>
      <c r="BA519" s="129"/>
      <c r="BB519" s="129">
        <f>BB520+BB531</f>
        <v>455303509.21000004</v>
      </c>
      <c r="BC519" s="129"/>
      <c r="BD519" s="129"/>
      <c r="BE519" s="129">
        <f>BE520+BE531</f>
        <v>0</v>
      </c>
      <c r="BF519" s="129">
        <f t="shared" ref="BF519:BF520" si="660">+E519+BB519-BE519</f>
        <v>460303509.21000004</v>
      </c>
      <c r="BG519" s="129">
        <f>BG520+BG531</f>
        <v>473359475</v>
      </c>
      <c r="BH519" s="131">
        <f t="shared" si="592"/>
        <v>13055965.789999962</v>
      </c>
      <c r="BI519" s="5"/>
      <c r="BJ519" s="5"/>
    </row>
    <row r="520" spans="1:62" s="3" customFormat="1" ht="15.75" thickBot="1" x14ac:dyDescent="0.3">
      <c r="A520" s="8" t="s">
        <v>975</v>
      </c>
      <c r="B520" s="77" t="s">
        <v>280</v>
      </c>
      <c r="C520" s="7"/>
      <c r="D520" s="77"/>
      <c r="E520" s="129">
        <f t="shared" ref="E520:U520" si="661">E521+E522+E523+E524+E525+E526</f>
        <v>0</v>
      </c>
      <c r="F520" s="129">
        <f t="shared" si="661"/>
        <v>0</v>
      </c>
      <c r="G520" s="129">
        <f t="shared" si="661"/>
        <v>0</v>
      </c>
      <c r="H520" s="129">
        <f t="shared" si="661"/>
        <v>0</v>
      </c>
      <c r="I520" s="129">
        <f t="shared" si="661"/>
        <v>0</v>
      </c>
      <c r="J520" s="129">
        <f t="shared" si="661"/>
        <v>0</v>
      </c>
      <c r="K520" s="129">
        <f t="shared" si="661"/>
        <v>0</v>
      </c>
      <c r="L520" s="129">
        <f t="shared" si="661"/>
        <v>0</v>
      </c>
      <c r="M520" s="129">
        <f t="shared" si="661"/>
        <v>0</v>
      </c>
      <c r="N520" s="129">
        <f t="shared" si="661"/>
        <v>0</v>
      </c>
      <c r="O520" s="129">
        <f t="shared" si="661"/>
        <v>0</v>
      </c>
      <c r="P520" s="129">
        <f t="shared" si="661"/>
        <v>0</v>
      </c>
      <c r="Q520" s="129">
        <f t="shared" si="661"/>
        <v>0</v>
      </c>
      <c r="R520" s="129">
        <f t="shared" si="661"/>
        <v>0</v>
      </c>
      <c r="S520" s="129">
        <f t="shared" si="661"/>
        <v>0</v>
      </c>
      <c r="T520" s="129">
        <f t="shared" si="661"/>
        <v>0</v>
      </c>
      <c r="U520" s="129">
        <f t="shared" si="661"/>
        <v>0</v>
      </c>
      <c r="V520" s="129">
        <f t="shared" ref="V520:AW520" si="662">V521+V522+V523+V524+V525+V526</f>
        <v>364001864</v>
      </c>
      <c r="W520" s="129">
        <f t="shared" si="662"/>
        <v>0</v>
      </c>
      <c r="X520" s="129">
        <f t="shared" si="662"/>
        <v>364001864</v>
      </c>
      <c r="Y520" s="129">
        <f t="shared" si="662"/>
        <v>364001864</v>
      </c>
      <c r="Z520" s="129">
        <f t="shared" si="662"/>
        <v>91301645.210000008</v>
      </c>
      <c r="AA520" s="129">
        <f t="shared" si="662"/>
        <v>0</v>
      </c>
      <c r="AB520" s="129">
        <f t="shared" si="662"/>
        <v>455303509.21000004</v>
      </c>
      <c r="AC520" s="129">
        <f t="shared" si="662"/>
        <v>80317170</v>
      </c>
      <c r="AD520" s="129">
        <f t="shared" si="662"/>
        <v>0</v>
      </c>
      <c r="AE520" s="129">
        <f t="shared" si="662"/>
        <v>0</v>
      </c>
      <c r="AF520" s="129">
        <f t="shared" si="662"/>
        <v>455303509.21000004</v>
      </c>
      <c r="AG520" s="129">
        <f t="shared" si="662"/>
        <v>10984475</v>
      </c>
      <c r="AH520" s="129">
        <f t="shared" si="662"/>
        <v>0</v>
      </c>
      <c r="AI520" s="129">
        <f t="shared" si="662"/>
        <v>0</v>
      </c>
      <c r="AJ520" s="129">
        <f t="shared" si="662"/>
        <v>455303509.21000004</v>
      </c>
      <c r="AK520" s="129">
        <f t="shared" ref="AK520:AT520" si="663">AK521+AK522+AK523+AK524+AK525+AK526</f>
        <v>0</v>
      </c>
      <c r="AL520" s="129">
        <f t="shared" si="663"/>
        <v>0</v>
      </c>
      <c r="AM520" s="129">
        <f t="shared" si="663"/>
        <v>0</v>
      </c>
      <c r="AN520" s="129">
        <f t="shared" si="663"/>
        <v>455303509.21000004</v>
      </c>
      <c r="AO520" s="129">
        <f t="shared" si="663"/>
        <v>0</v>
      </c>
      <c r="AP520" s="129">
        <f t="shared" si="663"/>
        <v>0</v>
      </c>
      <c r="AQ520" s="129">
        <f t="shared" si="663"/>
        <v>0</v>
      </c>
      <c r="AR520" s="129">
        <f t="shared" si="663"/>
        <v>455303509.21000004</v>
      </c>
      <c r="AS520" s="129">
        <f t="shared" si="663"/>
        <v>0</v>
      </c>
      <c r="AT520" s="129">
        <f t="shared" si="663"/>
        <v>0</v>
      </c>
      <c r="AU520" s="129">
        <f t="shared" si="662"/>
        <v>0</v>
      </c>
      <c r="AV520" s="129">
        <f t="shared" si="662"/>
        <v>0</v>
      </c>
      <c r="AW520" s="129">
        <f t="shared" si="662"/>
        <v>0</v>
      </c>
      <c r="AX520" s="129"/>
      <c r="AY520" s="129"/>
      <c r="AZ520" s="129"/>
      <c r="BA520" s="129"/>
      <c r="BB520" s="129">
        <f>BB521+BB522+BB523+BB524+BB525+BB526</f>
        <v>455303509.21000004</v>
      </c>
      <c r="BC520" s="129"/>
      <c r="BD520" s="129"/>
      <c r="BE520" s="129">
        <f>BE521+BE522+BE523+BE524+BE525+BE526</f>
        <v>0</v>
      </c>
      <c r="BF520" s="129">
        <f t="shared" si="660"/>
        <v>455303509.21000004</v>
      </c>
      <c r="BG520" s="129">
        <f>BG521+BG522+BG523+BG524+BG525+BG526</f>
        <v>455303509</v>
      </c>
      <c r="BH520" s="131">
        <f t="shared" si="592"/>
        <v>-0.21000003814697266</v>
      </c>
      <c r="BI520" s="5"/>
      <c r="BJ520" s="5"/>
    </row>
    <row r="521" spans="1:62" ht="26.25" thickBot="1" x14ac:dyDescent="0.25">
      <c r="A521" s="18" t="s">
        <v>976</v>
      </c>
      <c r="B521" s="78" t="s">
        <v>886</v>
      </c>
      <c r="C521" s="26">
        <v>210</v>
      </c>
      <c r="D521" s="78" t="s">
        <v>937</v>
      </c>
      <c r="E521" s="135">
        <v>0</v>
      </c>
      <c r="F521" s="135">
        <v>0</v>
      </c>
      <c r="G521" s="135">
        <v>0</v>
      </c>
      <c r="H521" s="135">
        <v>0</v>
      </c>
      <c r="I521" s="135">
        <v>0</v>
      </c>
      <c r="J521" s="135"/>
      <c r="K521" s="135"/>
      <c r="L521" s="135">
        <v>0</v>
      </c>
      <c r="M521" s="136">
        <v>0</v>
      </c>
      <c r="N521" s="135">
        <v>0</v>
      </c>
      <c r="O521" s="135">
        <v>0</v>
      </c>
      <c r="P521" s="135">
        <v>0</v>
      </c>
      <c r="Q521" s="136">
        <v>0</v>
      </c>
      <c r="R521" s="136">
        <v>0</v>
      </c>
      <c r="S521" s="135">
        <f t="shared" si="651"/>
        <v>0</v>
      </c>
      <c r="T521" s="135">
        <f>E521+R521-S521</f>
        <v>0</v>
      </c>
      <c r="U521" s="136">
        <v>0</v>
      </c>
      <c r="V521" s="136">
        <v>0</v>
      </c>
      <c r="W521" s="136">
        <v>0</v>
      </c>
      <c r="X521" s="135">
        <f>T521+V521-W521</f>
        <v>0</v>
      </c>
      <c r="Y521" s="135">
        <v>0</v>
      </c>
      <c r="Z521" s="135">
        <v>0</v>
      </c>
      <c r="AA521" s="135">
        <v>0</v>
      </c>
      <c r="AB521" s="135">
        <f>X521+Z521-AA521</f>
        <v>0</v>
      </c>
      <c r="AC521" s="135">
        <v>0</v>
      </c>
      <c r="AD521" s="135">
        <v>0</v>
      </c>
      <c r="AE521" s="135">
        <v>0</v>
      </c>
      <c r="AF521" s="135">
        <f>AB521+AD521-AE521</f>
        <v>0</v>
      </c>
      <c r="AG521" s="135">
        <v>0</v>
      </c>
      <c r="AH521" s="135">
        <v>0</v>
      </c>
      <c r="AI521" s="135">
        <v>0</v>
      </c>
      <c r="AJ521" s="135">
        <f>AF521+AH521-AI521</f>
        <v>0</v>
      </c>
      <c r="AK521" s="135">
        <v>0</v>
      </c>
      <c r="AL521" s="135">
        <v>0</v>
      </c>
      <c r="AM521" s="135">
        <v>0</v>
      </c>
      <c r="AN521" s="135">
        <f>AJ521+AL521-AM521</f>
        <v>0</v>
      </c>
      <c r="AO521" s="135">
        <v>0</v>
      </c>
      <c r="AP521" s="136">
        <v>0</v>
      </c>
      <c r="AQ521" s="136">
        <v>0</v>
      </c>
      <c r="AR521" s="135">
        <f>AN521+AP521-AQ521</f>
        <v>0</v>
      </c>
      <c r="AS521" s="135">
        <v>0</v>
      </c>
      <c r="AT521" s="135"/>
      <c r="AU521" s="135"/>
      <c r="AV521" s="135"/>
      <c r="AW521" s="135"/>
      <c r="AX521" s="135"/>
      <c r="AY521" s="135"/>
      <c r="AZ521" s="135"/>
      <c r="BA521" s="135"/>
      <c r="BB521" s="135">
        <f>F521+J521+N521+R521+V521+Z521+AD521+AH521+AL521+AP521</f>
        <v>0</v>
      </c>
      <c r="BC521" s="135"/>
      <c r="BD521" s="135"/>
      <c r="BE521" s="135">
        <f>G521+K521+O521+S521+W521+AA521+AE521+AI521+AM521+AQ521</f>
        <v>0</v>
      </c>
      <c r="BF521" s="135">
        <f>E521+BB521-BE521</f>
        <v>0</v>
      </c>
      <c r="BG521" s="135">
        <f>I521+M521+Q521+U521+Y521+AC521+AG521+AK521+AO521+AS521</f>
        <v>0</v>
      </c>
      <c r="BH521" s="131">
        <f t="shared" si="592"/>
        <v>0</v>
      </c>
    </row>
    <row r="522" spans="1:62" ht="26.25" thickBot="1" x14ac:dyDescent="0.25">
      <c r="A522" s="18" t="s">
        <v>977</v>
      </c>
      <c r="B522" s="78" t="s">
        <v>888</v>
      </c>
      <c r="C522" s="26">
        <v>210</v>
      </c>
      <c r="D522" s="78" t="s">
        <v>937</v>
      </c>
      <c r="E522" s="135">
        <v>0</v>
      </c>
      <c r="F522" s="135">
        <v>0</v>
      </c>
      <c r="G522" s="135">
        <v>0</v>
      </c>
      <c r="H522" s="135">
        <v>0</v>
      </c>
      <c r="I522" s="135">
        <v>0</v>
      </c>
      <c r="J522" s="135"/>
      <c r="K522" s="135"/>
      <c r="L522" s="135">
        <v>0</v>
      </c>
      <c r="M522" s="136">
        <v>0</v>
      </c>
      <c r="N522" s="135">
        <v>0</v>
      </c>
      <c r="O522" s="135">
        <v>0</v>
      </c>
      <c r="P522" s="135">
        <v>0</v>
      </c>
      <c r="Q522" s="136">
        <v>0</v>
      </c>
      <c r="R522" s="136"/>
      <c r="S522" s="135">
        <f t="shared" si="651"/>
        <v>0</v>
      </c>
      <c r="T522" s="135">
        <f>E522+R522-S522</f>
        <v>0</v>
      </c>
      <c r="U522" s="136">
        <v>0</v>
      </c>
      <c r="V522" s="136">
        <v>364001864</v>
      </c>
      <c r="W522" s="136">
        <v>0</v>
      </c>
      <c r="X522" s="135">
        <f>T522+V522-W522</f>
        <v>364001864</v>
      </c>
      <c r="Y522" s="135">
        <v>364001864</v>
      </c>
      <c r="Z522" s="135">
        <v>0</v>
      </c>
      <c r="AA522" s="135">
        <v>0</v>
      </c>
      <c r="AB522" s="135">
        <f>X522+Z522-AA522</f>
        <v>364001864</v>
      </c>
      <c r="AC522" s="135">
        <v>0</v>
      </c>
      <c r="AD522" s="135">
        <v>0</v>
      </c>
      <c r="AE522" s="135">
        <v>0</v>
      </c>
      <c r="AF522" s="135">
        <f>AB522+AD522-AE522</f>
        <v>364001864</v>
      </c>
      <c r="AG522" s="135">
        <v>0</v>
      </c>
      <c r="AH522" s="135">
        <v>0</v>
      </c>
      <c r="AI522" s="135">
        <v>0</v>
      </c>
      <c r="AJ522" s="135">
        <f>AF522+AH522-AI522</f>
        <v>364001864</v>
      </c>
      <c r="AK522" s="135">
        <v>0</v>
      </c>
      <c r="AL522" s="135">
        <v>0</v>
      </c>
      <c r="AM522" s="135">
        <v>0</v>
      </c>
      <c r="AN522" s="135">
        <f>AJ522+AL522-AM522</f>
        <v>364001864</v>
      </c>
      <c r="AO522" s="135">
        <v>0</v>
      </c>
      <c r="AP522" s="136">
        <v>0</v>
      </c>
      <c r="AQ522" s="136">
        <v>0</v>
      </c>
      <c r="AR522" s="135">
        <f>AN522+AP522-AQ522</f>
        <v>364001864</v>
      </c>
      <c r="AS522" s="135">
        <v>0</v>
      </c>
      <c r="AT522" s="135"/>
      <c r="AU522" s="135"/>
      <c r="AV522" s="135"/>
      <c r="AW522" s="135"/>
      <c r="AX522" s="135"/>
      <c r="AY522" s="135"/>
      <c r="AZ522" s="135"/>
      <c r="BA522" s="135"/>
      <c r="BB522" s="135">
        <f>F522+J522+N522+R522+V522+Z522+AD522+AH522+AL522+AP522</f>
        <v>364001864</v>
      </c>
      <c r="BC522" s="135"/>
      <c r="BD522" s="135"/>
      <c r="BE522" s="135">
        <f>G522+K522+O522+S522+W522+AA522+AE522+AI522+AM522+AQ522</f>
        <v>0</v>
      </c>
      <c r="BF522" s="135">
        <f>E522+BB522-BE522</f>
        <v>364001864</v>
      </c>
      <c r="BG522" s="135">
        <f>I522+M522+Q522+U522+Y522+AC522+AG522+AK522+AO522+AS522</f>
        <v>364001864</v>
      </c>
      <c r="BH522" s="131">
        <f t="shared" si="592"/>
        <v>0</v>
      </c>
    </row>
    <row r="523" spans="1:62" ht="26.25" thickBot="1" x14ac:dyDescent="0.25">
      <c r="A523" s="18" t="s">
        <v>978</v>
      </c>
      <c r="B523" s="78" t="s">
        <v>890</v>
      </c>
      <c r="C523" s="26">
        <v>210</v>
      </c>
      <c r="D523" s="78" t="s">
        <v>937</v>
      </c>
      <c r="E523" s="135">
        <v>0</v>
      </c>
      <c r="F523" s="135">
        <v>0</v>
      </c>
      <c r="G523" s="135">
        <v>0</v>
      </c>
      <c r="H523" s="135">
        <v>0</v>
      </c>
      <c r="I523" s="135">
        <v>0</v>
      </c>
      <c r="J523" s="135"/>
      <c r="K523" s="135"/>
      <c r="L523" s="135">
        <v>0</v>
      </c>
      <c r="M523" s="136">
        <v>0</v>
      </c>
      <c r="N523" s="135">
        <v>0</v>
      </c>
      <c r="O523" s="135">
        <v>0</v>
      </c>
      <c r="P523" s="135">
        <v>0</v>
      </c>
      <c r="Q523" s="136">
        <v>0</v>
      </c>
      <c r="R523" s="136">
        <v>0</v>
      </c>
      <c r="S523" s="135">
        <f t="shared" si="651"/>
        <v>0</v>
      </c>
      <c r="T523" s="135">
        <f>E523+R523-S523</f>
        <v>0</v>
      </c>
      <c r="U523" s="136">
        <v>0</v>
      </c>
      <c r="V523" s="136">
        <v>0</v>
      </c>
      <c r="W523" s="136">
        <v>0</v>
      </c>
      <c r="X523" s="135">
        <f>T523+V523-W523</f>
        <v>0</v>
      </c>
      <c r="Y523" s="135">
        <v>0</v>
      </c>
      <c r="Z523" s="135">
        <v>0</v>
      </c>
      <c r="AA523" s="135">
        <v>0</v>
      </c>
      <c r="AB523" s="135">
        <f>X523+Z523-AA523</f>
        <v>0</v>
      </c>
      <c r="AC523" s="135">
        <v>0</v>
      </c>
      <c r="AD523" s="135">
        <v>0</v>
      </c>
      <c r="AE523" s="135">
        <v>0</v>
      </c>
      <c r="AF523" s="135">
        <f>AB523+AD523-AE523</f>
        <v>0</v>
      </c>
      <c r="AG523" s="135">
        <v>0</v>
      </c>
      <c r="AH523" s="135">
        <v>0</v>
      </c>
      <c r="AI523" s="135">
        <v>0</v>
      </c>
      <c r="AJ523" s="135">
        <f>AF523+AH523-AI523</f>
        <v>0</v>
      </c>
      <c r="AK523" s="135">
        <v>0</v>
      </c>
      <c r="AL523" s="135">
        <v>0</v>
      </c>
      <c r="AM523" s="135">
        <v>0</v>
      </c>
      <c r="AN523" s="135">
        <f>AJ523+AL523-AM523</f>
        <v>0</v>
      </c>
      <c r="AO523" s="135">
        <v>0</v>
      </c>
      <c r="AP523" s="136">
        <v>0</v>
      </c>
      <c r="AQ523" s="136">
        <v>0</v>
      </c>
      <c r="AR523" s="135">
        <f>AN523+AP523-AQ523</f>
        <v>0</v>
      </c>
      <c r="AS523" s="135">
        <v>0</v>
      </c>
      <c r="AT523" s="135"/>
      <c r="AU523" s="135"/>
      <c r="AV523" s="135"/>
      <c r="AW523" s="135"/>
      <c r="AX523" s="135"/>
      <c r="AY523" s="135"/>
      <c r="AZ523" s="135"/>
      <c r="BA523" s="135"/>
      <c r="BB523" s="135">
        <f>F523+J523+N523+R523+V523+Z523+AD523+AH523+AL523+AP523</f>
        <v>0</v>
      </c>
      <c r="BC523" s="135"/>
      <c r="BD523" s="135"/>
      <c r="BE523" s="135">
        <f>G523+K523+O523+S523+W523+AA523+AE523+AI523+AM523+AQ523</f>
        <v>0</v>
      </c>
      <c r="BF523" s="135">
        <f>E523+BB523-BE523</f>
        <v>0</v>
      </c>
      <c r="BG523" s="135">
        <f>I523+M523+Q523+U523+Y523+AC523+AG523+AK523+AO523+AS523</f>
        <v>0</v>
      </c>
      <c r="BH523" s="131">
        <f t="shared" si="592"/>
        <v>0</v>
      </c>
    </row>
    <row r="524" spans="1:62" ht="26.25" thickBot="1" x14ac:dyDescent="0.25">
      <c r="A524" s="18" t="s">
        <v>979</v>
      </c>
      <c r="B524" s="78" t="s">
        <v>377</v>
      </c>
      <c r="C524" s="26">
        <v>210</v>
      </c>
      <c r="D524" s="78" t="s">
        <v>937</v>
      </c>
      <c r="E524" s="135">
        <v>0</v>
      </c>
      <c r="F524" s="135">
        <v>0</v>
      </c>
      <c r="G524" s="135">
        <v>0</v>
      </c>
      <c r="H524" s="135">
        <v>0</v>
      </c>
      <c r="I524" s="135">
        <v>0</v>
      </c>
      <c r="J524" s="135"/>
      <c r="K524" s="135"/>
      <c r="L524" s="135">
        <v>0</v>
      </c>
      <c r="M524" s="136">
        <v>0</v>
      </c>
      <c r="N524" s="135">
        <v>0</v>
      </c>
      <c r="O524" s="135">
        <v>0</v>
      </c>
      <c r="P524" s="135">
        <v>0</v>
      </c>
      <c r="Q524" s="136">
        <v>0</v>
      </c>
      <c r="R524" s="136">
        <v>0</v>
      </c>
      <c r="S524" s="135">
        <f t="shared" si="651"/>
        <v>0</v>
      </c>
      <c r="T524" s="135">
        <f>E524+R524-S524</f>
        <v>0</v>
      </c>
      <c r="U524" s="136">
        <v>0</v>
      </c>
      <c r="V524" s="136">
        <v>0</v>
      </c>
      <c r="W524" s="136">
        <v>0</v>
      </c>
      <c r="X524" s="135">
        <f>T524+V524-W524</f>
        <v>0</v>
      </c>
      <c r="Y524" s="135">
        <v>0</v>
      </c>
      <c r="Z524" s="135">
        <v>0</v>
      </c>
      <c r="AA524" s="135">
        <v>0</v>
      </c>
      <c r="AB524" s="135">
        <f>X524+Z524-AA524</f>
        <v>0</v>
      </c>
      <c r="AC524" s="135">
        <v>0</v>
      </c>
      <c r="AD524" s="135">
        <v>0</v>
      </c>
      <c r="AE524" s="135">
        <v>0</v>
      </c>
      <c r="AF524" s="135">
        <f>AB524+AD524-AE524</f>
        <v>0</v>
      </c>
      <c r="AG524" s="135">
        <v>0</v>
      </c>
      <c r="AH524" s="135">
        <v>0</v>
      </c>
      <c r="AI524" s="135">
        <v>0</v>
      </c>
      <c r="AJ524" s="135">
        <f>AF524+AH524-AI524</f>
        <v>0</v>
      </c>
      <c r="AK524" s="135">
        <v>0</v>
      </c>
      <c r="AL524" s="135">
        <v>0</v>
      </c>
      <c r="AM524" s="135">
        <v>0</v>
      </c>
      <c r="AN524" s="135">
        <f>AJ524+AL524-AM524</f>
        <v>0</v>
      </c>
      <c r="AO524" s="135">
        <v>0</v>
      </c>
      <c r="AP524" s="136">
        <v>0</v>
      </c>
      <c r="AQ524" s="136">
        <v>0</v>
      </c>
      <c r="AR524" s="135">
        <f>AN524+AP524-AQ524</f>
        <v>0</v>
      </c>
      <c r="AS524" s="135">
        <v>0</v>
      </c>
      <c r="AT524" s="135"/>
      <c r="AU524" s="135"/>
      <c r="AV524" s="135"/>
      <c r="AW524" s="135"/>
      <c r="AX524" s="135"/>
      <c r="AY524" s="135"/>
      <c r="AZ524" s="135"/>
      <c r="BA524" s="135"/>
      <c r="BB524" s="135">
        <f>F524+J524+N524+R524+V524+Z524+AD524+AH524+AL524+AP524</f>
        <v>0</v>
      </c>
      <c r="BC524" s="135"/>
      <c r="BD524" s="135"/>
      <c r="BE524" s="135">
        <f>G524+K524+O524+S524+W524+AA524+AE524+AI524+AM524+AQ524</f>
        <v>0</v>
      </c>
      <c r="BF524" s="135">
        <f>E524+BB524-BE524</f>
        <v>0</v>
      </c>
      <c r="BG524" s="135">
        <f>I524+M524+Q524+U524+Y524+AC524+AG524+AK524+AO524+AS524</f>
        <v>0</v>
      </c>
      <c r="BH524" s="131">
        <f t="shared" si="592"/>
        <v>0</v>
      </c>
    </row>
    <row r="525" spans="1:62" ht="26.25" thickBot="1" x14ac:dyDescent="0.25">
      <c r="A525" s="18" t="s">
        <v>980</v>
      </c>
      <c r="B525" s="78" t="s">
        <v>893</v>
      </c>
      <c r="C525" s="26">
        <v>210</v>
      </c>
      <c r="D525" s="78" t="s">
        <v>937</v>
      </c>
      <c r="E525" s="135">
        <v>0</v>
      </c>
      <c r="F525" s="135">
        <v>0</v>
      </c>
      <c r="G525" s="135">
        <v>0</v>
      </c>
      <c r="H525" s="135">
        <v>0</v>
      </c>
      <c r="I525" s="135">
        <v>0</v>
      </c>
      <c r="J525" s="135"/>
      <c r="K525" s="135"/>
      <c r="L525" s="135">
        <v>0</v>
      </c>
      <c r="M525" s="136">
        <v>0</v>
      </c>
      <c r="N525" s="135">
        <v>0</v>
      </c>
      <c r="O525" s="135">
        <v>0</v>
      </c>
      <c r="P525" s="135">
        <v>0</v>
      </c>
      <c r="Q525" s="136">
        <v>0</v>
      </c>
      <c r="R525" s="136">
        <v>0</v>
      </c>
      <c r="S525" s="135">
        <f t="shared" si="651"/>
        <v>0</v>
      </c>
      <c r="T525" s="135">
        <f>E525+R525-S525</f>
        <v>0</v>
      </c>
      <c r="U525" s="136">
        <v>0</v>
      </c>
      <c r="V525" s="136">
        <v>0</v>
      </c>
      <c r="W525" s="136">
        <v>0</v>
      </c>
      <c r="X525" s="135">
        <f>T525+V525-W525</f>
        <v>0</v>
      </c>
      <c r="Y525" s="135">
        <v>0</v>
      </c>
      <c r="Z525" s="135">
        <v>0</v>
      </c>
      <c r="AA525" s="135">
        <v>0</v>
      </c>
      <c r="AB525" s="135">
        <f>X525+Z525-AA525</f>
        <v>0</v>
      </c>
      <c r="AC525" s="135">
        <v>0</v>
      </c>
      <c r="AD525" s="135">
        <v>0</v>
      </c>
      <c r="AE525" s="135">
        <v>0</v>
      </c>
      <c r="AF525" s="135">
        <f>AB525+AD525-AE525</f>
        <v>0</v>
      </c>
      <c r="AG525" s="135">
        <v>0</v>
      </c>
      <c r="AH525" s="135">
        <v>0</v>
      </c>
      <c r="AI525" s="135">
        <v>0</v>
      </c>
      <c r="AJ525" s="135">
        <f>AF525+AH525-AI525</f>
        <v>0</v>
      </c>
      <c r="AK525" s="135">
        <v>0</v>
      </c>
      <c r="AL525" s="135">
        <v>0</v>
      </c>
      <c r="AM525" s="135">
        <v>0</v>
      </c>
      <c r="AN525" s="135">
        <f>AJ525+AL525-AM525</f>
        <v>0</v>
      </c>
      <c r="AO525" s="135">
        <v>0</v>
      </c>
      <c r="AP525" s="136">
        <v>0</v>
      </c>
      <c r="AQ525" s="136">
        <v>0</v>
      </c>
      <c r="AR525" s="135">
        <f>AN525+AP525-AQ525</f>
        <v>0</v>
      </c>
      <c r="AS525" s="135">
        <v>0</v>
      </c>
      <c r="AT525" s="135"/>
      <c r="AU525" s="135"/>
      <c r="AV525" s="135"/>
      <c r="AW525" s="135"/>
      <c r="AX525" s="135"/>
      <c r="AY525" s="135"/>
      <c r="AZ525" s="135"/>
      <c r="BA525" s="135"/>
      <c r="BB525" s="135">
        <f>F525+J525+N525+R525+V525+Z525+AD525+AH525+AL525+AP525</f>
        <v>0</v>
      </c>
      <c r="BC525" s="135"/>
      <c r="BD525" s="135"/>
      <c r="BE525" s="135">
        <f>G525+K525+O525+S525+W525+AA525+AE525+AI525+AM525+AQ525</f>
        <v>0</v>
      </c>
      <c r="BF525" s="135">
        <f>E525+BB525-BE525</f>
        <v>0</v>
      </c>
      <c r="BG525" s="135">
        <f>I525+M525+Q525+U525+Y525+AC525+AG525+AK525+AO525+AS525</f>
        <v>0</v>
      </c>
      <c r="BH525" s="131">
        <f t="shared" si="592"/>
        <v>0</v>
      </c>
    </row>
    <row r="526" spans="1:62" s="3" customFormat="1" ht="15.75" thickBot="1" x14ac:dyDescent="0.3">
      <c r="A526" s="8" t="s">
        <v>981</v>
      </c>
      <c r="B526" s="77" t="s">
        <v>982</v>
      </c>
      <c r="C526" s="7"/>
      <c r="D526" s="77"/>
      <c r="E526" s="129">
        <f t="shared" ref="E526:AW526" si="664">SUM(E527:E530)</f>
        <v>0</v>
      </c>
      <c r="F526" s="129">
        <f t="shared" si="664"/>
        <v>0</v>
      </c>
      <c r="G526" s="129">
        <f t="shared" si="664"/>
        <v>0</v>
      </c>
      <c r="H526" s="129">
        <f t="shared" si="664"/>
        <v>0</v>
      </c>
      <c r="I526" s="129">
        <f t="shared" si="664"/>
        <v>0</v>
      </c>
      <c r="J526" s="129">
        <f t="shared" si="664"/>
        <v>0</v>
      </c>
      <c r="K526" s="129">
        <f t="shared" si="664"/>
        <v>0</v>
      </c>
      <c r="L526" s="129">
        <f t="shared" si="664"/>
        <v>0</v>
      </c>
      <c r="M526" s="129">
        <f t="shared" si="664"/>
        <v>0</v>
      </c>
      <c r="N526" s="129">
        <f t="shared" si="664"/>
        <v>0</v>
      </c>
      <c r="O526" s="129">
        <f t="shared" si="664"/>
        <v>0</v>
      </c>
      <c r="P526" s="129">
        <f t="shared" si="664"/>
        <v>0</v>
      </c>
      <c r="Q526" s="129">
        <f t="shared" si="664"/>
        <v>0</v>
      </c>
      <c r="R526" s="129">
        <f t="shared" si="664"/>
        <v>0</v>
      </c>
      <c r="S526" s="129">
        <f t="shared" si="664"/>
        <v>0</v>
      </c>
      <c r="T526" s="129">
        <f t="shared" si="664"/>
        <v>0</v>
      </c>
      <c r="U526" s="129">
        <f t="shared" si="664"/>
        <v>0</v>
      </c>
      <c r="V526" s="129">
        <f t="shared" si="664"/>
        <v>0</v>
      </c>
      <c r="W526" s="129">
        <f t="shared" si="664"/>
        <v>0</v>
      </c>
      <c r="X526" s="129">
        <f t="shared" si="664"/>
        <v>0</v>
      </c>
      <c r="Y526" s="129">
        <f t="shared" si="664"/>
        <v>0</v>
      </c>
      <c r="Z526" s="129">
        <f t="shared" si="664"/>
        <v>91301645.210000008</v>
      </c>
      <c r="AA526" s="129">
        <f t="shared" si="664"/>
        <v>0</v>
      </c>
      <c r="AB526" s="129">
        <f t="shared" si="664"/>
        <v>91301645.210000008</v>
      </c>
      <c r="AC526" s="129">
        <f t="shared" si="664"/>
        <v>80317170</v>
      </c>
      <c r="AD526" s="129">
        <f t="shared" si="664"/>
        <v>0</v>
      </c>
      <c r="AE526" s="129">
        <f t="shared" si="664"/>
        <v>0</v>
      </c>
      <c r="AF526" s="129">
        <f t="shared" si="664"/>
        <v>91301645.210000008</v>
      </c>
      <c r="AG526" s="129">
        <f t="shared" si="664"/>
        <v>10984475</v>
      </c>
      <c r="AH526" s="129">
        <f t="shared" si="664"/>
        <v>0</v>
      </c>
      <c r="AI526" s="129">
        <f t="shared" si="664"/>
        <v>0</v>
      </c>
      <c r="AJ526" s="129">
        <f t="shared" si="664"/>
        <v>91301645.210000008</v>
      </c>
      <c r="AK526" s="129">
        <f t="shared" si="664"/>
        <v>0</v>
      </c>
      <c r="AL526" s="129">
        <f t="shared" si="664"/>
        <v>0</v>
      </c>
      <c r="AM526" s="129">
        <f t="shared" si="664"/>
        <v>0</v>
      </c>
      <c r="AN526" s="129">
        <f t="shared" si="664"/>
        <v>91301645.210000008</v>
      </c>
      <c r="AO526" s="129">
        <f t="shared" si="664"/>
        <v>0</v>
      </c>
      <c r="AP526" s="129">
        <f t="shared" si="664"/>
        <v>0</v>
      </c>
      <c r="AQ526" s="129">
        <f t="shared" si="664"/>
        <v>0</v>
      </c>
      <c r="AR526" s="129">
        <f t="shared" si="664"/>
        <v>91301645.210000008</v>
      </c>
      <c r="AS526" s="129">
        <f t="shared" si="664"/>
        <v>0</v>
      </c>
      <c r="AT526" s="129">
        <f t="shared" si="664"/>
        <v>0</v>
      </c>
      <c r="AU526" s="129">
        <f t="shared" si="664"/>
        <v>0</v>
      </c>
      <c r="AV526" s="129">
        <f t="shared" si="664"/>
        <v>0</v>
      </c>
      <c r="AW526" s="129">
        <f t="shared" si="664"/>
        <v>0</v>
      </c>
      <c r="AX526" s="129"/>
      <c r="AY526" s="129"/>
      <c r="AZ526" s="129"/>
      <c r="BA526" s="129"/>
      <c r="BB526" s="129">
        <f>SUM(BB527:BB530)</f>
        <v>91301645.210000008</v>
      </c>
      <c r="BC526" s="129"/>
      <c r="BD526" s="129"/>
      <c r="BE526" s="129">
        <f>SUM(BE527:BE530)</f>
        <v>0</v>
      </c>
      <c r="BF526" s="129">
        <f t="shared" ref="BF526" si="665">+E526+BB526-BE526</f>
        <v>91301645.210000008</v>
      </c>
      <c r="BG526" s="129">
        <f>SUM(BG527:BG530)</f>
        <v>91301645</v>
      </c>
      <c r="BH526" s="131">
        <f t="shared" si="592"/>
        <v>-0.21000000834465027</v>
      </c>
      <c r="BI526" s="5"/>
      <c r="BJ526" s="5"/>
    </row>
    <row r="527" spans="1:62" ht="26.25" thickBot="1" x14ac:dyDescent="0.25">
      <c r="A527" s="18" t="s">
        <v>983</v>
      </c>
      <c r="B527" s="78" t="s">
        <v>984</v>
      </c>
      <c r="C527" s="26">
        <v>210</v>
      </c>
      <c r="D527" s="78" t="s">
        <v>937</v>
      </c>
      <c r="E527" s="135">
        <v>0</v>
      </c>
      <c r="F527" s="135">
        <v>0</v>
      </c>
      <c r="G527" s="135">
        <v>0</v>
      </c>
      <c r="H527" s="135">
        <v>0</v>
      </c>
      <c r="I527" s="135">
        <v>0</v>
      </c>
      <c r="J527" s="135"/>
      <c r="K527" s="135"/>
      <c r="L527" s="135">
        <v>0</v>
      </c>
      <c r="M527" s="136">
        <v>0</v>
      </c>
      <c r="N527" s="135">
        <v>0</v>
      </c>
      <c r="O527" s="135">
        <v>0</v>
      </c>
      <c r="P527" s="135">
        <v>0</v>
      </c>
      <c r="Q527" s="136">
        <v>0</v>
      </c>
      <c r="R527" s="136"/>
      <c r="S527" s="135">
        <f t="shared" si="651"/>
        <v>0</v>
      </c>
      <c r="T527" s="135">
        <f>E527+R527-S527</f>
        <v>0</v>
      </c>
      <c r="U527" s="136">
        <v>0</v>
      </c>
      <c r="V527" s="136">
        <v>0</v>
      </c>
      <c r="W527" s="136">
        <v>0</v>
      </c>
      <c r="X527" s="135">
        <f>T527+V527-W527</f>
        <v>0</v>
      </c>
      <c r="Y527" s="135">
        <v>0</v>
      </c>
      <c r="Z527" s="135">
        <v>2680876</v>
      </c>
      <c r="AA527" s="135">
        <v>0</v>
      </c>
      <c r="AB527" s="135">
        <f>X527+Z527-AA527</f>
        <v>2680876</v>
      </c>
      <c r="AC527" s="135">
        <v>2680876</v>
      </c>
      <c r="AD527" s="135">
        <v>0</v>
      </c>
      <c r="AE527" s="135">
        <v>0</v>
      </c>
      <c r="AF527" s="135">
        <f>AB527+AD527-AE527</f>
        <v>2680876</v>
      </c>
      <c r="AG527" s="135">
        <v>0</v>
      </c>
      <c r="AH527" s="135">
        <v>0</v>
      </c>
      <c r="AI527" s="135">
        <v>0</v>
      </c>
      <c r="AJ527" s="135">
        <f>AF527+AH527-AI527</f>
        <v>2680876</v>
      </c>
      <c r="AK527" s="135">
        <v>0</v>
      </c>
      <c r="AL527" s="135">
        <v>0</v>
      </c>
      <c r="AM527" s="135">
        <v>0</v>
      </c>
      <c r="AN527" s="135">
        <f>AJ527+AL527-AM527</f>
        <v>2680876</v>
      </c>
      <c r="AO527" s="135">
        <v>0</v>
      </c>
      <c r="AP527" s="136">
        <v>0</v>
      </c>
      <c r="AQ527" s="136">
        <v>0</v>
      </c>
      <c r="AR527" s="135">
        <f>AN527+AP527-AQ527</f>
        <v>2680876</v>
      </c>
      <c r="AS527" s="135">
        <v>0</v>
      </c>
      <c r="AT527" s="135"/>
      <c r="AU527" s="135"/>
      <c r="AV527" s="135"/>
      <c r="AW527" s="135"/>
      <c r="AX527" s="135"/>
      <c r="AY527" s="135"/>
      <c r="AZ527" s="135"/>
      <c r="BA527" s="135"/>
      <c r="BB527" s="135">
        <f>F527+J527+N527+R527+V527+Z527+AD527+AH527+AL527+AP527</f>
        <v>2680876</v>
      </c>
      <c r="BC527" s="135"/>
      <c r="BD527" s="135"/>
      <c r="BE527" s="135">
        <f>G527+K527+O527+S527+W527+AA527+AE527+AI527+AM527+AQ527</f>
        <v>0</v>
      </c>
      <c r="BF527" s="135">
        <f>E527+BB527-BE527</f>
        <v>2680876</v>
      </c>
      <c r="BG527" s="135">
        <f>I527+M527+Q527+U527+Y527+AC527+AG527+AK527+AO527+AS527</f>
        <v>2680876</v>
      </c>
      <c r="BH527" s="131">
        <f t="shared" si="592"/>
        <v>0</v>
      </c>
    </row>
    <row r="528" spans="1:62" ht="26.25" thickBot="1" x14ac:dyDescent="0.25">
      <c r="A528" s="18" t="s">
        <v>985</v>
      </c>
      <c r="B528" s="78" t="s">
        <v>986</v>
      </c>
      <c r="C528" s="26">
        <v>210</v>
      </c>
      <c r="D528" s="78" t="s">
        <v>937</v>
      </c>
      <c r="E528" s="135">
        <v>0</v>
      </c>
      <c r="F528" s="135">
        <v>0</v>
      </c>
      <c r="G528" s="135">
        <v>0</v>
      </c>
      <c r="H528" s="135">
        <v>0</v>
      </c>
      <c r="I528" s="135">
        <v>0</v>
      </c>
      <c r="J528" s="135"/>
      <c r="K528" s="135"/>
      <c r="L528" s="135">
        <v>0</v>
      </c>
      <c r="M528" s="136">
        <v>0</v>
      </c>
      <c r="N528" s="135">
        <v>0</v>
      </c>
      <c r="O528" s="135">
        <v>0</v>
      </c>
      <c r="P528" s="135">
        <v>0</v>
      </c>
      <c r="Q528" s="136">
        <v>0</v>
      </c>
      <c r="R528" s="136"/>
      <c r="S528" s="135">
        <f t="shared" si="651"/>
        <v>0</v>
      </c>
      <c r="T528" s="135">
        <f>E528+R528-S528</f>
        <v>0</v>
      </c>
      <c r="U528" s="136">
        <v>0</v>
      </c>
      <c r="V528" s="136">
        <v>0</v>
      </c>
      <c r="W528" s="136">
        <v>0</v>
      </c>
      <c r="X528" s="135">
        <f>T528+V528-W528</f>
        <v>0</v>
      </c>
      <c r="Y528" s="135">
        <v>0</v>
      </c>
      <c r="Z528" s="135">
        <v>77451294</v>
      </c>
      <c r="AA528" s="135">
        <v>0</v>
      </c>
      <c r="AB528" s="135">
        <f>X528+Z528-AA528</f>
        <v>77451294</v>
      </c>
      <c r="AC528" s="135">
        <v>77451294</v>
      </c>
      <c r="AD528" s="135">
        <v>0</v>
      </c>
      <c r="AE528" s="135">
        <v>0</v>
      </c>
      <c r="AF528" s="135">
        <f>AB528+AD528-AE528</f>
        <v>77451294</v>
      </c>
      <c r="AG528" s="135">
        <v>0</v>
      </c>
      <c r="AH528" s="135">
        <v>0</v>
      </c>
      <c r="AI528" s="135">
        <v>0</v>
      </c>
      <c r="AJ528" s="135">
        <f>AF528+AH528-AI528</f>
        <v>77451294</v>
      </c>
      <c r="AK528" s="135">
        <v>0</v>
      </c>
      <c r="AL528" s="135">
        <v>0</v>
      </c>
      <c r="AM528" s="135">
        <v>0</v>
      </c>
      <c r="AN528" s="135">
        <f>AJ528+AL528-AM528</f>
        <v>77451294</v>
      </c>
      <c r="AO528" s="135">
        <v>0</v>
      </c>
      <c r="AP528" s="136">
        <v>0</v>
      </c>
      <c r="AQ528" s="136">
        <v>0</v>
      </c>
      <c r="AR528" s="135">
        <f>AN528+AP528-AQ528</f>
        <v>77451294</v>
      </c>
      <c r="AS528" s="135">
        <v>0</v>
      </c>
      <c r="AT528" s="135"/>
      <c r="AU528" s="135"/>
      <c r="AV528" s="135"/>
      <c r="AW528" s="135"/>
      <c r="AX528" s="135"/>
      <c r="AY528" s="135"/>
      <c r="AZ528" s="135"/>
      <c r="BA528" s="135"/>
      <c r="BB528" s="135">
        <f>F528+J528+N528+R528+V528+Z528+AD528+AH528+AL528+AP528</f>
        <v>77451294</v>
      </c>
      <c r="BC528" s="135"/>
      <c r="BD528" s="135"/>
      <c r="BE528" s="135">
        <f>G528+K528+O528+S528+W528+AA528+AE528+AI528+AM528+AQ528</f>
        <v>0</v>
      </c>
      <c r="BF528" s="135">
        <f>E528+BB528-BE528</f>
        <v>77451294</v>
      </c>
      <c r="BG528" s="135">
        <f>I528+M528+Q528+U528+Y528+AC528+AG528+AK528+AO528+AS528</f>
        <v>77451294</v>
      </c>
      <c r="BH528" s="131">
        <f t="shared" si="592"/>
        <v>0</v>
      </c>
    </row>
    <row r="529" spans="1:62" ht="26.25" thickBot="1" x14ac:dyDescent="0.25">
      <c r="A529" s="18" t="s">
        <v>987</v>
      </c>
      <c r="B529" s="78" t="s">
        <v>988</v>
      </c>
      <c r="C529" s="26">
        <v>210</v>
      </c>
      <c r="D529" s="78" t="s">
        <v>937</v>
      </c>
      <c r="E529" s="135">
        <v>0</v>
      </c>
      <c r="F529" s="135">
        <v>0</v>
      </c>
      <c r="G529" s="135">
        <v>0</v>
      </c>
      <c r="H529" s="135">
        <v>0</v>
      </c>
      <c r="I529" s="135">
        <v>0</v>
      </c>
      <c r="J529" s="135"/>
      <c r="K529" s="135"/>
      <c r="L529" s="135">
        <v>0</v>
      </c>
      <c r="M529" s="136">
        <v>0</v>
      </c>
      <c r="N529" s="135">
        <v>0</v>
      </c>
      <c r="O529" s="135">
        <v>0</v>
      </c>
      <c r="P529" s="135">
        <v>0</v>
      </c>
      <c r="Q529" s="136">
        <v>0</v>
      </c>
      <c r="R529" s="136"/>
      <c r="S529" s="135">
        <f t="shared" si="651"/>
        <v>0</v>
      </c>
      <c r="T529" s="135">
        <f>E529+R529-S529</f>
        <v>0</v>
      </c>
      <c r="U529" s="136">
        <v>0</v>
      </c>
      <c r="V529" s="136">
        <v>0</v>
      </c>
      <c r="W529" s="136">
        <v>0</v>
      </c>
      <c r="X529" s="135">
        <f>T529+V529-W529</f>
        <v>0</v>
      </c>
      <c r="Y529" s="135">
        <v>0</v>
      </c>
      <c r="Z529" s="135">
        <v>185000</v>
      </c>
      <c r="AA529" s="135">
        <v>0</v>
      </c>
      <c r="AB529" s="135">
        <f>X529+Z529-AA529</f>
        <v>185000</v>
      </c>
      <c r="AC529" s="135">
        <v>185000</v>
      </c>
      <c r="AD529" s="135">
        <v>0</v>
      </c>
      <c r="AE529" s="135">
        <v>0</v>
      </c>
      <c r="AF529" s="135">
        <f>AB529+AD529-AE529</f>
        <v>185000</v>
      </c>
      <c r="AG529" s="135">
        <v>0</v>
      </c>
      <c r="AH529" s="135">
        <v>0</v>
      </c>
      <c r="AI529" s="135">
        <v>0</v>
      </c>
      <c r="AJ529" s="135">
        <f>AF529+AH529-AI529</f>
        <v>185000</v>
      </c>
      <c r="AK529" s="135">
        <v>0</v>
      </c>
      <c r="AL529" s="135">
        <v>0</v>
      </c>
      <c r="AM529" s="135">
        <v>0</v>
      </c>
      <c r="AN529" s="135">
        <f>AJ529+AL529-AM529</f>
        <v>185000</v>
      </c>
      <c r="AO529" s="135">
        <v>0</v>
      </c>
      <c r="AP529" s="136">
        <v>0</v>
      </c>
      <c r="AQ529" s="136">
        <v>0</v>
      </c>
      <c r="AR529" s="135">
        <f>AN529+AP529-AQ529</f>
        <v>185000</v>
      </c>
      <c r="AS529" s="135">
        <v>0</v>
      </c>
      <c r="AT529" s="135"/>
      <c r="AU529" s="135"/>
      <c r="AV529" s="135"/>
      <c r="AW529" s="135"/>
      <c r="AX529" s="135"/>
      <c r="AY529" s="135"/>
      <c r="AZ529" s="135"/>
      <c r="BA529" s="135"/>
      <c r="BB529" s="135">
        <f>F529+J529+N529+R529+V529+Z529+AD529+AH529+AL529+AP529</f>
        <v>185000</v>
      </c>
      <c r="BC529" s="135"/>
      <c r="BD529" s="135"/>
      <c r="BE529" s="135">
        <f>G529+K529+O529+S529+W529+AA529+AE529+AI529+AM529+AQ529</f>
        <v>0</v>
      </c>
      <c r="BF529" s="135">
        <f>E529+BB529-BE529</f>
        <v>185000</v>
      </c>
      <c r="BG529" s="135">
        <f>I529+M529+Q529+U529+Y529+AC529+AG529+AK529+AO529+AS529</f>
        <v>185000</v>
      </c>
      <c r="BH529" s="131">
        <f t="shared" si="592"/>
        <v>0</v>
      </c>
    </row>
    <row r="530" spans="1:62" ht="26.25" thickBot="1" x14ac:dyDescent="0.25">
      <c r="A530" s="18" t="s">
        <v>989</v>
      </c>
      <c r="B530" s="78" t="s">
        <v>990</v>
      </c>
      <c r="C530" s="26">
        <v>210</v>
      </c>
      <c r="D530" s="78" t="s">
        <v>937</v>
      </c>
      <c r="E530" s="135">
        <v>0</v>
      </c>
      <c r="F530" s="135">
        <v>0</v>
      </c>
      <c r="G530" s="135">
        <v>0</v>
      </c>
      <c r="H530" s="135">
        <v>0</v>
      </c>
      <c r="I530" s="135">
        <v>0</v>
      </c>
      <c r="J530" s="135"/>
      <c r="K530" s="135"/>
      <c r="L530" s="135">
        <v>0</v>
      </c>
      <c r="M530" s="136">
        <v>0</v>
      </c>
      <c r="N530" s="135">
        <v>0</v>
      </c>
      <c r="O530" s="135">
        <v>0</v>
      </c>
      <c r="P530" s="135">
        <v>0</v>
      </c>
      <c r="Q530" s="136">
        <v>0</v>
      </c>
      <c r="R530" s="136"/>
      <c r="S530" s="135">
        <f t="shared" si="651"/>
        <v>0</v>
      </c>
      <c r="T530" s="135">
        <f>E530+R530-S530</f>
        <v>0</v>
      </c>
      <c r="U530" s="136">
        <v>0</v>
      </c>
      <c r="V530" s="136">
        <v>0</v>
      </c>
      <c r="W530" s="136">
        <v>0</v>
      </c>
      <c r="X530" s="135">
        <f>T530+V530-W530</f>
        <v>0</v>
      </c>
      <c r="Y530" s="135">
        <v>0</v>
      </c>
      <c r="Z530" s="135">
        <v>10984475.210000001</v>
      </c>
      <c r="AA530" s="135">
        <v>0</v>
      </c>
      <c r="AB530" s="135">
        <f>X530+Z530-AA530</f>
        <v>10984475.210000001</v>
      </c>
      <c r="AC530" s="135">
        <v>0</v>
      </c>
      <c r="AD530" s="135">
        <v>0</v>
      </c>
      <c r="AE530" s="135">
        <v>0</v>
      </c>
      <c r="AF530" s="135">
        <f>AB530+AD530-AE530</f>
        <v>10984475.210000001</v>
      </c>
      <c r="AG530" s="135">
        <v>10984475</v>
      </c>
      <c r="AH530" s="135">
        <v>0</v>
      </c>
      <c r="AI530" s="135">
        <v>0</v>
      </c>
      <c r="AJ530" s="135">
        <f>AF530+AH530-AI530</f>
        <v>10984475.210000001</v>
      </c>
      <c r="AK530" s="135">
        <v>0</v>
      </c>
      <c r="AL530" s="135">
        <v>0</v>
      </c>
      <c r="AM530" s="135">
        <v>0</v>
      </c>
      <c r="AN530" s="135">
        <f>AJ530+AL530-AM530</f>
        <v>10984475.210000001</v>
      </c>
      <c r="AO530" s="135">
        <v>0</v>
      </c>
      <c r="AP530" s="136">
        <v>0</v>
      </c>
      <c r="AQ530" s="136">
        <v>0</v>
      </c>
      <c r="AR530" s="135">
        <f>AN530+AP530-AQ530</f>
        <v>10984475.210000001</v>
      </c>
      <c r="AS530" s="135">
        <v>0</v>
      </c>
      <c r="AT530" s="135"/>
      <c r="AU530" s="135"/>
      <c r="AV530" s="135"/>
      <c r="AW530" s="135"/>
      <c r="AX530" s="135"/>
      <c r="AY530" s="135"/>
      <c r="AZ530" s="135"/>
      <c r="BA530" s="135"/>
      <c r="BB530" s="135">
        <f>F530+J530+N530+R530+V530+Z530+AD530+AH530+AL530+AP530</f>
        <v>10984475.210000001</v>
      </c>
      <c r="BC530" s="135"/>
      <c r="BD530" s="135"/>
      <c r="BE530" s="135">
        <f>G530+K530+O530+S530+W530+AA530+AE530+AI530+AM530+AQ530</f>
        <v>0</v>
      </c>
      <c r="BF530" s="135">
        <f>E530+BB530-BE530</f>
        <v>10984475.210000001</v>
      </c>
      <c r="BG530" s="135">
        <f>I530+M530+Q530+U530+Y530+AC530+AG530+AK530+AO530+AS530</f>
        <v>10984475</v>
      </c>
      <c r="BH530" s="131">
        <f t="shared" si="592"/>
        <v>-0.21000000089406967</v>
      </c>
    </row>
    <row r="531" spans="1:62" s="3" customFormat="1" ht="26.25" thickBot="1" x14ac:dyDescent="0.3">
      <c r="A531" s="8" t="s">
        <v>991</v>
      </c>
      <c r="B531" s="77" t="s">
        <v>895</v>
      </c>
      <c r="C531" s="7"/>
      <c r="D531" s="77"/>
      <c r="E531" s="129">
        <f t="shared" ref="E531:AW531" si="666">E532+E533+E534</f>
        <v>5000000</v>
      </c>
      <c r="F531" s="129">
        <f t="shared" si="666"/>
        <v>0</v>
      </c>
      <c r="G531" s="129">
        <f t="shared" si="666"/>
        <v>0</v>
      </c>
      <c r="H531" s="129">
        <f t="shared" si="666"/>
        <v>5000000</v>
      </c>
      <c r="I531" s="129">
        <f t="shared" si="666"/>
        <v>0</v>
      </c>
      <c r="J531" s="129">
        <f t="shared" si="666"/>
        <v>0</v>
      </c>
      <c r="K531" s="129">
        <f t="shared" si="666"/>
        <v>0</v>
      </c>
      <c r="L531" s="129">
        <f t="shared" si="666"/>
        <v>5000000</v>
      </c>
      <c r="M531" s="129">
        <f t="shared" si="666"/>
        <v>749256</v>
      </c>
      <c r="N531" s="129">
        <f t="shared" si="666"/>
        <v>0</v>
      </c>
      <c r="O531" s="129">
        <f t="shared" si="666"/>
        <v>0</v>
      </c>
      <c r="P531" s="129">
        <f t="shared" si="666"/>
        <v>5000000</v>
      </c>
      <c r="Q531" s="129">
        <f t="shared" si="666"/>
        <v>325000</v>
      </c>
      <c r="R531" s="129">
        <f t="shared" si="666"/>
        <v>0</v>
      </c>
      <c r="S531" s="129">
        <f t="shared" si="666"/>
        <v>0</v>
      </c>
      <c r="T531" s="129">
        <f t="shared" si="666"/>
        <v>5000000</v>
      </c>
      <c r="U531" s="129">
        <f t="shared" si="666"/>
        <v>0</v>
      </c>
      <c r="V531" s="129">
        <f t="shared" si="666"/>
        <v>0</v>
      </c>
      <c r="W531" s="129">
        <f t="shared" si="666"/>
        <v>0</v>
      </c>
      <c r="X531" s="129">
        <f t="shared" si="666"/>
        <v>5000000</v>
      </c>
      <c r="Y531" s="129">
        <f t="shared" si="666"/>
        <v>2729268</v>
      </c>
      <c r="Z531" s="129">
        <f t="shared" si="666"/>
        <v>0</v>
      </c>
      <c r="AA531" s="129">
        <f t="shared" si="666"/>
        <v>0</v>
      </c>
      <c r="AB531" s="129">
        <f t="shared" si="666"/>
        <v>5000000</v>
      </c>
      <c r="AC531" s="129">
        <f t="shared" si="666"/>
        <v>2477335</v>
      </c>
      <c r="AD531" s="129">
        <f t="shared" si="666"/>
        <v>0</v>
      </c>
      <c r="AE531" s="129">
        <f t="shared" si="666"/>
        <v>0</v>
      </c>
      <c r="AF531" s="129">
        <f t="shared" si="666"/>
        <v>5000000</v>
      </c>
      <c r="AG531" s="129">
        <f t="shared" si="666"/>
        <v>1741978</v>
      </c>
      <c r="AH531" s="129">
        <f t="shared" si="666"/>
        <v>0</v>
      </c>
      <c r="AI531" s="129">
        <f t="shared" si="666"/>
        <v>0</v>
      </c>
      <c r="AJ531" s="129">
        <f t="shared" si="666"/>
        <v>5000000</v>
      </c>
      <c r="AK531" s="129">
        <f t="shared" si="666"/>
        <v>0</v>
      </c>
      <c r="AL531" s="129">
        <f t="shared" si="666"/>
        <v>0</v>
      </c>
      <c r="AM531" s="129">
        <f t="shared" si="666"/>
        <v>0</v>
      </c>
      <c r="AN531" s="129">
        <f t="shared" si="666"/>
        <v>5000000</v>
      </c>
      <c r="AO531" s="129">
        <f t="shared" si="666"/>
        <v>0</v>
      </c>
      <c r="AP531" s="129">
        <f t="shared" si="666"/>
        <v>0</v>
      </c>
      <c r="AQ531" s="129">
        <f t="shared" si="666"/>
        <v>0</v>
      </c>
      <c r="AR531" s="129">
        <f t="shared" si="666"/>
        <v>5000000</v>
      </c>
      <c r="AS531" s="129">
        <f t="shared" si="666"/>
        <v>3480743</v>
      </c>
      <c r="AT531" s="129">
        <f t="shared" si="666"/>
        <v>0</v>
      </c>
      <c r="AU531" s="129">
        <f t="shared" si="666"/>
        <v>0</v>
      </c>
      <c r="AV531" s="129">
        <f t="shared" si="666"/>
        <v>0</v>
      </c>
      <c r="AW531" s="129">
        <f t="shared" si="666"/>
        <v>0</v>
      </c>
      <c r="AX531" s="129"/>
      <c r="AY531" s="129"/>
      <c r="AZ531" s="129"/>
      <c r="BA531" s="129"/>
      <c r="BB531" s="129">
        <f>BB532+BB533+BB534</f>
        <v>0</v>
      </c>
      <c r="BC531" s="129"/>
      <c r="BD531" s="129"/>
      <c r="BE531" s="129">
        <f>BE532+BE533+BE534</f>
        <v>0</v>
      </c>
      <c r="BF531" s="129">
        <f t="shared" ref="BF531" si="667">+E531+BB531-BE531</f>
        <v>5000000</v>
      </c>
      <c r="BG531" s="129">
        <f>BG532+BG533+BG534</f>
        <v>18055966</v>
      </c>
      <c r="BH531" s="131">
        <f t="shared" si="592"/>
        <v>13055966</v>
      </c>
      <c r="BI531" s="5"/>
      <c r="BJ531" s="5"/>
    </row>
    <row r="532" spans="1:62" ht="26.25" thickBot="1" x14ac:dyDescent="0.25">
      <c r="A532" s="18" t="s">
        <v>992</v>
      </c>
      <c r="B532" s="78" t="s">
        <v>381</v>
      </c>
      <c r="C532" s="26">
        <v>210</v>
      </c>
      <c r="D532" s="78" t="s">
        <v>937</v>
      </c>
      <c r="E532" s="135">
        <v>5000000</v>
      </c>
      <c r="F532" s="135">
        <v>0</v>
      </c>
      <c r="G532" s="135">
        <v>0</v>
      </c>
      <c r="H532" s="135">
        <v>5000000</v>
      </c>
      <c r="I532" s="135">
        <v>0</v>
      </c>
      <c r="J532" s="135"/>
      <c r="K532" s="135"/>
      <c r="L532" s="135">
        <v>5000000</v>
      </c>
      <c r="M532" s="136">
        <v>749256</v>
      </c>
      <c r="N532" s="135">
        <v>0</v>
      </c>
      <c r="O532" s="135">
        <v>0</v>
      </c>
      <c r="P532" s="135">
        <v>5000000</v>
      </c>
      <c r="Q532" s="136">
        <v>325000</v>
      </c>
      <c r="R532" s="136">
        <v>0</v>
      </c>
      <c r="S532" s="135">
        <f t="shared" si="651"/>
        <v>0</v>
      </c>
      <c r="T532" s="135">
        <f>E532+R532-S532</f>
        <v>5000000</v>
      </c>
      <c r="U532" s="136">
        <v>0</v>
      </c>
      <c r="V532" s="136">
        <v>0</v>
      </c>
      <c r="W532" s="136">
        <v>0</v>
      </c>
      <c r="X532" s="135">
        <f>T532+V532-W532</f>
        <v>5000000</v>
      </c>
      <c r="Y532" s="135">
        <v>2729268</v>
      </c>
      <c r="Z532" s="135">
        <v>0</v>
      </c>
      <c r="AA532" s="135">
        <v>0</v>
      </c>
      <c r="AB532" s="135">
        <f>X532+Z532-AA532</f>
        <v>5000000</v>
      </c>
      <c r="AC532" s="135">
        <v>2477335</v>
      </c>
      <c r="AD532" s="135">
        <v>0</v>
      </c>
      <c r="AE532" s="135">
        <v>0</v>
      </c>
      <c r="AF532" s="135">
        <f>AB532+AD532-AE532</f>
        <v>5000000</v>
      </c>
      <c r="AG532" s="135">
        <v>1741978</v>
      </c>
      <c r="AH532" s="135">
        <v>0</v>
      </c>
      <c r="AI532" s="135">
        <v>0</v>
      </c>
      <c r="AJ532" s="135">
        <f>AF532+AH532-AI532</f>
        <v>5000000</v>
      </c>
      <c r="AK532" s="135">
        <v>0</v>
      </c>
      <c r="AL532" s="135">
        <v>0</v>
      </c>
      <c r="AM532" s="135">
        <v>0</v>
      </c>
      <c r="AN532" s="135">
        <f>AJ532+AL532-AM532</f>
        <v>5000000</v>
      </c>
      <c r="AO532" s="135">
        <v>0</v>
      </c>
      <c r="AP532" s="136">
        <v>0</v>
      </c>
      <c r="AQ532" s="136">
        <v>0</v>
      </c>
      <c r="AR532" s="135">
        <f>AN532+AP532-AQ532</f>
        <v>5000000</v>
      </c>
      <c r="AS532" s="135">
        <v>3480743</v>
      </c>
      <c r="AT532" s="135"/>
      <c r="AU532" s="135"/>
      <c r="AV532" s="135"/>
      <c r="AW532" s="135"/>
      <c r="AX532" s="135"/>
      <c r="AY532" s="135"/>
      <c r="AZ532" s="135"/>
      <c r="BA532" s="135"/>
      <c r="BB532" s="135">
        <f>F532+J532+N532+R532+V532+Z532+AD532+AH532+AL532+AP532</f>
        <v>0</v>
      </c>
      <c r="BC532" s="135"/>
      <c r="BD532" s="135"/>
      <c r="BE532" s="135">
        <f>G532+K532+O532+S532+W532+AA532+AE532+AI532+AM532+AQ532</f>
        <v>0</v>
      </c>
      <c r="BF532" s="135">
        <f>E532+BB532-BE532</f>
        <v>5000000</v>
      </c>
      <c r="BG532" s="135">
        <v>18055966</v>
      </c>
      <c r="BH532" s="131">
        <f t="shared" si="592"/>
        <v>13055966</v>
      </c>
    </row>
    <row r="533" spans="1:62" ht="26.25" thickBot="1" x14ac:dyDescent="0.25">
      <c r="A533" s="18" t="s">
        <v>993</v>
      </c>
      <c r="B533" s="78" t="s">
        <v>898</v>
      </c>
      <c r="C533" s="26">
        <v>210</v>
      </c>
      <c r="D533" s="78" t="s">
        <v>937</v>
      </c>
      <c r="E533" s="135">
        <v>0</v>
      </c>
      <c r="F533" s="135">
        <v>0</v>
      </c>
      <c r="G533" s="135">
        <v>0</v>
      </c>
      <c r="H533" s="135">
        <v>0</v>
      </c>
      <c r="I533" s="135">
        <v>0</v>
      </c>
      <c r="J533" s="135"/>
      <c r="K533" s="135"/>
      <c r="L533" s="135">
        <v>0</v>
      </c>
      <c r="M533" s="136">
        <v>0</v>
      </c>
      <c r="N533" s="135">
        <v>0</v>
      </c>
      <c r="O533" s="135">
        <v>0</v>
      </c>
      <c r="P533" s="135">
        <v>0</v>
      </c>
      <c r="Q533" s="136">
        <v>0</v>
      </c>
      <c r="R533" s="136">
        <v>0</v>
      </c>
      <c r="S533" s="135">
        <f t="shared" si="651"/>
        <v>0</v>
      </c>
      <c r="T533" s="135">
        <f>E533+R533-S533</f>
        <v>0</v>
      </c>
      <c r="U533" s="136">
        <v>0</v>
      </c>
      <c r="V533" s="136">
        <v>0</v>
      </c>
      <c r="W533" s="136">
        <v>0</v>
      </c>
      <c r="X533" s="135">
        <f>T533+V533-W533</f>
        <v>0</v>
      </c>
      <c r="Y533" s="135">
        <v>0</v>
      </c>
      <c r="Z533" s="135">
        <v>0</v>
      </c>
      <c r="AA533" s="135">
        <v>0</v>
      </c>
      <c r="AB533" s="135">
        <f>X533+Z533-AA533</f>
        <v>0</v>
      </c>
      <c r="AC533" s="135">
        <v>0</v>
      </c>
      <c r="AD533" s="135">
        <v>0</v>
      </c>
      <c r="AE533" s="135">
        <v>0</v>
      </c>
      <c r="AF533" s="135">
        <f>AB533+AD533-AE533</f>
        <v>0</v>
      </c>
      <c r="AG533" s="135">
        <v>0</v>
      </c>
      <c r="AH533" s="135">
        <v>0</v>
      </c>
      <c r="AI533" s="135">
        <v>0</v>
      </c>
      <c r="AJ533" s="135">
        <f>AF533+AH533-AI533</f>
        <v>0</v>
      </c>
      <c r="AK533" s="135">
        <v>0</v>
      </c>
      <c r="AL533" s="135">
        <v>0</v>
      </c>
      <c r="AM533" s="135">
        <v>0</v>
      </c>
      <c r="AN533" s="135">
        <f>AJ533+AL533-AM533</f>
        <v>0</v>
      </c>
      <c r="AO533" s="135">
        <v>0</v>
      </c>
      <c r="AP533" s="136">
        <v>0</v>
      </c>
      <c r="AQ533" s="136">
        <v>0</v>
      </c>
      <c r="AR533" s="135">
        <f>AN533+AP533-AQ533</f>
        <v>0</v>
      </c>
      <c r="AS533" s="135">
        <v>0</v>
      </c>
      <c r="AT533" s="135"/>
      <c r="AU533" s="135"/>
      <c r="AV533" s="135"/>
      <c r="AW533" s="135"/>
      <c r="AX533" s="135"/>
      <c r="AY533" s="135"/>
      <c r="AZ533" s="135"/>
      <c r="BA533" s="135"/>
      <c r="BB533" s="135">
        <f>F533+J533+N533+R533+V533+Z533+AD533+AH533+AL533+AP533</f>
        <v>0</v>
      </c>
      <c r="BC533" s="135"/>
      <c r="BD533" s="135"/>
      <c r="BE533" s="135">
        <f>G533+K533+O533+S533+W533+AA533+AE533+AI533+AM533+AQ533</f>
        <v>0</v>
      </c>
      <c r="BF533" s="135">
        <f>E533+BB533-BE533</f>
        <v>0</v>
      </c>
      <c r="BG533" s="135">
        <f>I533+M533+Q533+U533+Y533+AC533+AG533+AK533+AO533+AS533</f>
        <v>0</v>
      </c>
      <c r="BH533" s="131">
        <f t="shared" si="592"/>
        <v>0</v>
      </c>
    </row>
    <row r="534" spans="1:62" ht="26.25" thickBot="1" x14ac:dyDescent="0.25">
      <c r="A534" s="18" t="s">
        <v>994</v>
      </c>
      <c r="B534" s="78" t="s">
        <v>900</v>
      </c>
      <c r="C534" s="26">
        <v>210</v>
      </c>
      <c r="D534" s="78" t="s">
        <v>937</v>
      </c>
      <c r="E534" s="135">
        <v>0</v>
      </c>
      <c r="F534" s="135">
        <v>0</v>
      </c>
      <c r="G534" s="135">
        <v>0</v>
      </c>
      <c r="H534" s="135">
        <v>0</v>
      </c>
      <c r="I534" s="135">
        <v>0</v>
      </c>
      <c r="J534" s="135"/>
      <c r="K534" s="135"/>
      <c r="L534" s="135">
        <v>0</v>
      </c>
      <c r="M534" s="136">
        <v>0</v>
      </c>
      <c r="N534" s="135">
        <v>0</v>
      </c>
      <c r="O534" s="135">
        <v>0</v>
      </c>
      <c r="P534" s="135">
        <v>0</v>
      </c>
      <c r="Q534" s="136">
        <v>0</v>
      </c>
      <c r="R534" s="136">
        <v>0</v>
      </c>
      <c r="S534" s="135">
        <f t="shared" si="651"/>
        <v>0</v>
      </c>
      <c r="T534" s="135">
        <f>E534+R534-S534</f>
        <v>0</v>
      </c>
      <c r="U534" s="136">
        <v>0</v>
      </c>
      <c r="V534" s="136">
        <v>0</v>
      </c>
      <c r="W534" s="136">
        <v>0</v>
      </c>
      <c r="X534" s="135">
        <f>T534+V534-W534</f>
        <v>0</v>
      </c>
      <c r="Y534" s="135">
        <v>0</v>
      </c>
      <c r="Z534" s="135">
        <v>0</v>
      </c>
      <c r="AA534" s="135">
        <v>0</v>
      </c>
      <c r="AB534" s="135">
        <f>X534+Z534-AA534</f>
        <v>0</v>
      </c>
      <c r="AC534" s="135">
        <v>0</v>
      </c>
      <c r="AD534" s="135">
        <v>0</v>
      </c>
      <c r="AE534" s="135">
        <v>0</v>
      </c>
      <c r="AF534" s="135">
        <f>AB534+AD534-AE534</f>
        <v>0</v>
      </c>
      <c r="AG534" s="135">
        <v>0</v>
      </c>
      <c r="AH534" s="135">
        <v>0</v>
      </c>
      <c r="AI534" s="135">
        <v>0</v>
      </c>
      <c r="AJ534" s="135">
        <f>AF534+AH534-AI534</f>
        <v>0</v>
      </c>
      <c r="AK534" s="135">
        <v>0</v>
      </c>
      <c r="AL534" s="135">
        <v>0</v>
      </c>
      <c r="AM534" s="135">
        <v>0</v>
      </c>
      <c r="AN534" s="135">
        <f>AJ534+AL534-AM534</f>
        <v>0</v>
      </c>
      <c r="AO534" s="135">
        <v>0</v>
      </c>
      <c r="AP534" s="136">
        <v>0</v>
      </c>
      <c r="AQ534" s="136">
        <v>0</v>
      </c>
      <c r="AR534" s="135">
        <f>AN534+AP534-AQ534</f>
        <v>0</v>
      </c>
      <c r="AS534" s="135">
        <v>0</v>
      </c>
      <c r="AT534" s="135"/>
      <c r="AU534" s="135"/>
      <c r="AV534" s="135"/>
      <c r="AW534" s="135"/>
      <c r="AX534" s="135"/>
      <c r="AY534" s="135"/>
      <c r="AZ534" s="135"/>
      <c r="BA534" s="135"/>
      <c r="BB534" s="135">
        <f>F534+J534+N534+R534+V534+Z534+AD534+AH534+AL534+AP534</f>
        <v>0</v>
      </c>
      <c r="BC534" s="135"/>
      <c r="BD534" s="135"/>
      <c r="BE534" s="135">
        <f>G534+K534+O534+S534+W534+AA534+AE534+AI534+AM534+AQ534</f>
        <v>0</v>
      </c>
      <c r="BF534" s="135">
        <f>E534+BB534-BE534</f>
        <v>0</v>
      </c>
      <c r="BG534" s="135">
        <f>I534+M534+Q534+U534+Y534+AC534+AG534+AK534+AO534+AS534</f>
        <v>0</v>
      </c>
      <c r="BH534" s="131">
        <f t="shared" ref="BH534:BH555" si="668">+BG534-BF534</f>
        <v>0</v>
      </c>
    </row>
    <row r="535" spans="1:62" s="10" customFormat="1" ht="16.5" thickBot="1" x14ac:dyDescent="0.3">
      <c r="A535" s="20" t="s">
        <v>995</v>
      </c>
      <c r="B535" s="76" t="s">
        <v>996</v>
      </c>
      <c r="C535" s="25"/>
      <c r="D535" s="76"/>
      <c r="E535" s="129">
        <f t="shared" ref="E535:U535" si="669">E536+E544</f>
        <v>406607900</v>
      </c>
      <c r="F535" s="129">
        <f t="shared" si="669"/>
        <v>0</v>
      </c>
      <c r="G535" s="129">
        <f t="shared" si="669"/>
        <v>0</v>
      </c>
      <c r="H535" s="129">
        <f t="shared" si="669"/>
        <v>406607900</v>
      </c>
      <c r="I535" s="129">
        <f t="shared" si="669"/>
        <v>7750600</v>
      </c>
      <c r="J535" s="129">
        <f t="shared" si="669"/>
        <v>0</v>
      </c>
      <c r="K535" s="129">
        <f t="shared" si="669"/>
        <v>0</v>
      </c>
      <c r="L535" s="129">
        <f t="shared" si="669"/>
        <v>406607900</v>
      </c>
      <c r="M535" s="129">
        <f t="shared" si="669"/>
        <v>275142767</v>
      </c>
      <c r="N535" s="129">
        <f t="shared" si="669"/>
        <v>0</v>
      </c>
      <c r="O535" s="129">
        <f t="shared" si="669"/>
        <v>0</v>
      </c>
      <c r="P535" s="129">
        <f t="shared" si="669"/>
        <v>406607900</v>
      </c>
      <c r="Q535" s="129">
        <f t="shared" si="669"/>
        <v>123714533</v>
      </c>
      <c r="R535" s="129">
        <f t="shared" si="669"/>
        <v>0</v>
      </c>
      <c r="S535" s="129">
        <f t="shared" si="669"/>
        <v>0</v>
      </c>
      <c r="T535" s="129">
        <f t="shared" si="669"/>
        <v>406607900</v>
      </c>
      <c r="U535" s="129">
        <f t="shared" si="669"/>
        <v>0</v>
      </c>
      <c r="V535" s="129">
        <f t="shared" ref="V535:AW535" si="670">V536+V544</f>
        <v>8106613746.9700003</v>
      </c>
      <c r="W535" s="129">
        <f t="shared" si="670"/>
        <v>0</v>
      </c>
      <c r="X535" s="129">
        <f t="shared" si="670"/>
        <v>8513221646.9700003</v>
      </c>
      <c r="Y535" s="129">
        <f t="shared" si="670"/>
        <v>4000000000</v>
      </c>
      <c r="Z535" s="129">
        <f t="shared" si="670"/>
        <v>3500000000</v>
      </c>
      <c r="AA535" s="129">
        <f t="shared" si="670"/>
        <v>0</v>
      </c>
      <c r="AB535" s="129">
        <f t="shared" si="670"/>
        <v>12013221646.969999</v>
      </c>
      <c r="AC535" s="129">
        <f t="shared" si="670"/>
        <v>5106613756</v>
      </c>
      <c r="AD535" s="129">
        <f t="shared" si="670"/>
        <v>0</v>
      </c>
      <c r="AE535" s="129">
        <f t="shared" si="670"/>
        <v>0</v>
      </c>
      <c r="AF535" s="129">
        <f t="shared" si="670"/>
        <v>12013221646.969999</v>
      </c>
      <c r="AG535" s="129">
        <f t="shared" si="670"/>
        <v>0</v>
      </c>
      <c r="AH535" s="129">
        <f t="shared" si="670"/>
        <v>0</v>
      </c>
      <c r="AI535" s="129">
        <f t="shared" si="670"/>
        <v>0</v>
      </c>
      <c r="AJ535" s="129">
        <f t="shared" si="670"/>
        <v>12013221646.969999</v>
      </c>
      <c r="AK535" s="129">
        <f t="shared" ref="AK535:AT535" si="671">AK536+AK544</f>
        <v>1500000000</v>
      </c>
      <c r="AL535" s="129">
        <f t="shared" si="671"/>
        <v>0</v>
      </c>
      <c r="AM535" s="129">
        <f t="shared" si="671"/>
        <v>0</v>
      </c>
      <c r="AN535" s="129">
        <f t="shared" si="671"/>
        <v>12013221646.969999</v>
      </c>
      <c r="AO535" s="129">
        <f t="shared" si="671"/>
        <v>0</v>
      </c>
      <c r="AP535" s="129">
        <f t="shared" si="671"/>
        <v>0</v>
      </c>
      <c r="AQ535" s="129">
        <f t="shared" si="671"/>
        <v>0</v>
      </c>
      <c r="AR535" s="129">
        <f t="shared" si="671"/>
        <v>12013221646.969999</v>
      </c>
      <c r="AS535" s="129">
        <f t="shared" si="671"/>
        <v>0</v>
      </c>
      <c r="AT535" s="129">
        <f t="shared" si="671"/>
        <v>0</v>
      </c>
      <c r="AU535" s="129">
        <f t="shared" si="670"/>
        <v>0</v>
      </c>
      <c r="AV535" s="129">
        <f t="shared" si="670"/>
        <v>0</v>
      </c>
      <c r="AW535" s="129">
        <f t="shared" si="670"/>
        <v>0</v>
      </c>
      <c r="AX535" s="129"/>
      <c r="AY535" s="129"/>
      <c r="AZ535" s="129"/>
      <c r="BA535" s="129"/>
      <c r="BB535" s="129">
        <f>BB536+BB544</f>
        <v>11606613746.969999</v>
      </c>
      <c r="BC535" s="129"/>
      <c r="BD535" s="129"/>
      <c r="BE535" s="129">
        <f>BE536+BE544</f>
        <v>0</v>
      </c>
      <c r="BF535" s="129">
        <f t="shared" ref="BF535:BF537" si="672">+E535+BB535-BE535</f>
        <v>12013221646.969999</v>
      </c>
      <c r="BG535" s="129">
        <f>BG536+BG544</f>
        <v>11119835402.969999</v>
      </c>
      <c r="BH535" s="131">
        <f t="shared" si="668"/>
        <v>-893386244</v>
      </c>
      <c r="BI535" s="11"/>
      <c r="BJ535" s="11"/>
    </row>
    <row r="536" spans="1:62" s="3" customFormat="1" ht="15.75" thickBot="1" x14ac:dyDescent="0.3">
      <c r="A536" s="8" t="s">
        <v>997</v>
      </c>
      <c r="B536" s="77" t="s">
        <v>864</v>
      </c>
      <c r="C536" s="7"/>
      <c r="D536" s="77"/>
      <c r="E536" s="129">
        <f t="shared" ref="E536:AW536" si="673">E537</f>
        <v>406607900</v>
      </c>
      <c r="F536" s="129">
        <f t="shared" si="673"/>
        <v>0</v>
      </c>
      <c r="G536" s="129">
        <f t="shared" si="673"/>
        <v>0</v>
      </c>
      <c r="H536" s="129">
        <f t="shared" si="673"/>
        <v>406607900</v>
      </c>
      <c r="I536" s="129">
        <f t="shared" si="673"/>
        <v>7750600</v>
      </c>
      <c r="J536" s="129">
        <f t="shared" si="673"/>
        <v>0</v>
      </c>
      <c r="K536" s="129">
        <f t="shared" si="673"/>
        <v>0</v>
      </c>
      <c r="L536" s="129">
        <f t="shared" si="673"/>
        <v>406607900</v>
      </c>
      <c r="M536" s="129">
        <f t="shared" si="673"/>
        <v>275142767</v>
      </c>
      <c r="N536" s="129">
        <f t="shared" si="673"/>
        <v>0</v>
      </c>
      <c r="O536" s="129">
        <f t="shared" si="673"/>
        <v>0</v>
      </c>
      <c r="P536" s="129">
        <f t="shared" si="673"/>
        <v>406607900</v>
      </c>
      <c r="Q536" s="129">
        <f t="shared" si="673"/>
        <v>123714533</v>
      </c>
      <c r="R536" s="129">
        <f t="shared" si="673"/>
        <v>0</v>
      </c>
      <c r="S536" s="129">
        <f t="shared" si="673"/>
        <v>0</v>
      </c>
      <c r="T536" s="129">
        <f t="shared" si="673"/>
        <v>406607900</v>
      </c>
      <c r="U536" s="129">
        <f t="shared" si="673"/>
        <v>0</v>
      </c>
      <c r="V536" s="129">
        <f t="shared" si="673"/>
        <v>8000000000</v>
      </c>
      <c r="W536" s="129">
        <f t="shared" si="673"/>
        <v>0</v>
      </c>
      <c r="X536" s="129">
        <f t="shared" si="673"/>
        <v>8406607900</v>
      </c>
      <c r="Y536" s="129">
        <f t="shared" si="673"/>
        <v>4000000000</v>
      </c>
      <c r="Z536" s="129">
        <f t="shared" si="673"/>
        <v>3500000000</v>
      </c>
      <c r="AA536" s="129">
        <f t="shared" si="673"/>
        <v>0</v>
      </c>
      <c r="AB536" s="129">
        <f t="shared" si="673"/>
        <v>11906607900</v>
      </c>
      <c r="AC536" s="129">
        <f t="shared" si="673"/>
        <v>5106613756</v>
      </c>
      <c r="AD536" s="129">
        <f t="shared" si="673"/>
        <v>0</v>
      </c>
      <c r="AE536" s="129">
        <f t="shared" si="673"/>
        <v>0</v>
      </c>
      <c r="AF536" s="129">
        <f t="shared" si="673"/>
        <v>11906607900</v>
      </c>
      <c r="AG536" s="129">
        <f t="shared" si="673"/>
        <v>0</v>
      </c>
      <c r="AH536" s="129">
        <f t="shared" si="673"/>
        <v>0</v>
      </c>
      <c r="AI536" s="129">
        <f t="shared" si="673"/>
        <v>0</v>
      </c>
      <c r="AJ536" s="129">
        <f t="shared" si="673"/>
        <v>11906607900</v>
      </c>
      <c r="AK536" s="129">
        <f t="shared" si="673"/>
        <v>1500000000</v>
      </c>
      <c r="AL536" s="129">
        <f t="shared" si="673"/>
        <v>0</v>
      </c>
      <c r="AM536" s="129">
        <f t="shared" si="673"/>
        <v>0</v>
      </c>
      <c r="AN536" s="129">
        <f t="shared" si="673"/>
        <v>11906607900</v>
      </c>
      <c r="AO536" s="129">
        <f t="shared" si="673"/>
        <v>0</v>
      </c>
      <c r="AP536" s="129">
        <f t="shared" si="673"/>
        <v>0</v>
      </c>
      <c r="AQ536" s="129">
        <f t="shared" si="673"/>
        <v>0</v>
      </c>
      <c r="AR536" s="129">
        <f t="shared" si="673"/>
        <v>11906607900</v>
      </c>
      <c r="AS536" s="129">
        <f t="shared" si="673"/>
        <v>0</v>
      </c>
      <c r="AT536" s="129">
        <f t="shared" si="673"/>
        <v>0</v>
      </c>
      <c r="AU536" s="129">
        <f t="shared" si="673"/>
        <v>0</v>
      </c>
      <c r="AV536" s="129">
        <f t="shared" si="673"/>
        <v>0</v>
      </c>
      <c r="AW536" s="129">
        <f t="shared" si="673"/>
        <v>0</v>
      </c>
      <c r="AX536" s="129"/>
      <c r="AY536" s="129"/>
      <c r="AZ536" s="129"/>
      <c r="BA536" s="129"/>
      <c r="BB536" s="129">
        <f>BB537</f>
        <v>11500000000</v>
      </c>
      <c r="BC536" s="129"/>
      <c r="BD536" s="129"/>
      <c r="BE536" s="129">
        <f>BE537</f>
        <v>0</v>
      </c>
      <c r="BF536" s="129">
        <f t="shared" si="672"/>
        <v>11906607900</v>
      </c>
      <c r="BG536" s="129">
        <f>BG537</f>
        <v>11013221656</v>
      </c>
      <c r="BH536" s="131">
        <f t="shared" si="668"/>
        <v>-893386244</v>
      </c>
      <c r="BI536" s="5"/>
      <c r="BJ536" s="5"/>
    </row>
    <row r="537" spans="1:62" s="3" customFormat="1" ht="15.75" thickBot="1" x14ac:dyDescent="0.3">
      <c r="A537" s="8" t="s">
        <v>998</v>
      </c>
      <c r="B537" s="77" t="s">
        <v>866</v>
      </c>
      <c r="C537" s="7"/>
      <c r="D537" s="77"/>
      <c r="E537" s="129">
        <f t="shared" ref="E537:U537" si="674">SUM(E538:E543)</f>
        <v>406607900</v>
      </c>
      <c r="F537" s="129">
        <f t="shared" si="674"/>
        <v>0</v>
      </c>
      <c r="G537" s="129">
        <f t="shared" si="674"/>
        <v>0</v>
      </c>
      <c r="H537" s="129">
        <f t="shared" si="674"/>
        <v>406607900</v>
      </c>
      <c r="I537" s="129">
        <f t="shared" si="674"/>
        <v>7750600</v>
      </c>
      <c r="J537" s="129">
        <f t="shared" si="674"/>
        <v>0</v>
      </c>
      <c r="K537" s="129">
        <f t="shared" si="674"/>
        <v>0</v>
      </c>
      <c r="L537" s="129">
        <f t="shared" si="674"/>
        <v>406607900</v>
      </c>
      <c r="M537" s="129">
        <f t="shared" si="674"/>
        <v>275142767</v>
      </c>
      <c r="N537" s="129">
        <f t="shared" si="674"/>
        <v>0</v>
      </c>
      <c r="O537" s="129">
        <f t="shared" si="674"/>
        <v>0</v>
      </c>
      <c r="P537" s="129">
        <f t="shared" si="674"/>
        <v>406607900</v>
      </c>
      <c r="Q537" s="129">
        <f t="shared" si="674"/>
        <v>123714533</v>
      </c>
      <c r="R537" s="129">
        <f t="shared" si="674"/>
        <v>0</v>
      </c>
      <c r="S537" s="129">
        <f t="shared" si="674"/>
        <v>0</v>
      </c>
      <c r="T537" s="129">
        <f t="shared" si="674"/>
        <v>406607900</v>
      </c>
      <c r="U537" s="129">
        <f t="shared" si="674"/>
        <v>0</v>
      </c>
      <c r="V537" s="129">
        <f t="shared" ref="V537:AW537" si="675">SUM(V538:V543)</f>
        <v>8000000000</v>
      </c>
      <c r="W537" s="129">
        <f t="shared" si="675"/>
        <v>0</v>
      </c>
      <c r="X537" s="129">
        <f t="shared" si="675"/>
        <v>8406607900</v>
      </c>
      <c r="Y537" s="129">
        <f t="shared" si="675"/>
        <v>4000000000</v>
      </c>
      <c r="Z537" s="129">
        <f t="shared" si="675"/>
        <v>3500000000</v>
      </c>
      <c r="AA537" s="129">
        <f t="shared" si="675"/>
        <v>0</v>
      </c>
      <c r="AB537" s="129">
        <f t="shared" si="675"/>
        <v>11906607900</v>
      </c>
      <c r="AC537" s="129">
        <f t="shared" si="675"/>
        <v>5106613756</v>
      </c>
      <c r="AD537" s="129">
        <f t="shared" si="675"/>
        <v>0</v>
      </c>
      <c r="AE537" s="129">
        <f t="shared" si="675"/>
        <v>0</v>
      </c>
      <c r="AF537" s="129">
        <f t="shared" si="675"/>
        <v>11906607900</v>
      </c>
      <c r="AG537" s="129">
        <f t="shared" si="675"/>
        <v>0</v>
      </c>
      <c r="AH537" s="129">
        <f t="shared" si="675"/>
        <v>0</v>
      </c>
      <c r="AI537" s="129">
        <f t="shared" si="675"/>
        <v>0</v>
      </c>
      <c r="AJ537" s="129">
        <f t="shared" si="675"/>
        <v>11906607900</v>
      </c>
      <c r="AK537" s="129">
        <f t="shared" ref="AK537:AT537" si="676">SUM(AK538:AK543)</f>
        <v>1500000000</v>
      </c>
      <c r="AL537" s="129">
        <f t="shared" si="676"/>
        <v>0</v>
      </c>
      <c r="AM537" s="129">
        <f t="shared" si="676"/>
        <v>0</v>
      </c>
      <c r="AN537" s="129">
        <f t="shared" si="676"/>
        <v>11906607900</v>
      </c>
      <c r="AO537" s="129">
        <f t="shared" si="676"/>
        <v>0</v>
      </c>
      <c r="AP537" s="129">
        <f t="shared" si="676"/>
        <v>0</v>
      </c>
      <c r="AQ537" s="129">
        <f t="shared" si="676"/>
        <v>0</v>
      </c>
      <c r="AR537" s="129">
        <f t="shared" si="676"/>
        <v>11906607900</v>
      </c>
      <c r="AS537" s="129">
        <f t="shared" si="676"/>
        <v>0</v>
      </c>
      <c r="AT537" s="129">
        <f t="shared" si="676"/>
        <v>0</v>
      </c>
      <c r="AU537" s="129">
        <f t="shared" si="675"/>
        <v>0</v>
      </c>
      <c r="AV537" s="129">
        <f t="shared" si="675"/>
        <v>0</v>
      </c>
      <c r="AW537" s="129">
        <f t="shared" si="675"/>
        <v>0</v>
      </c>
      <c r="AX537" s="129"/>
      <c r="AY537" s="129"/>
      <c r="AZ537" s="129"/>
      <c r="BA537" s="129"/>
      <c r="BB537" s="129">
        <f>SUM(BB538:BB543)</f>
        <v>11500000000</v>
      </c>
      <c r="BC537" s="129"/>
      <c r="BD537" s="129"/>
      <c r="BE537" s="129">
        <f>SUM(BE538:BE543)</f>
        <v>0</v>
      </c>
      <c r="BF537" s="129">
        <f t="shared" si="672"/>
        <v>11906607900</v>
      </c>
      <c r="BG537" s="129">
        <f>SUM(BG538:BG543)</f>
        <v>11013221656</v>
      </c>
      <c r="BH537" s="131">
        <f t="shared" si="668"/>
        <v>-893386244</v>
      </c>
      <c r="BI537" s="5"/>
      <c r="BJ537" s="5"/>
    </row>
    <row r="538" spans="1:62" ht="26.25" thickBot="1" x14ac:dyDescent="0.25">
      <c r="A538" s="18" t="s">
        <v>999</v>
      </c>
      <c r="B538" s="78" t="s">
        <v>124</v>
      </c>
      <c r="C538" s="26">
        <v>300</v>
      </c>
      <c r="D538" s="78" t="s">
        <v>1000</v>
      </c>
      <c r="E538" s="135">
        <v>0</v>
      </c>
      <c r="F538" s="135">
        <v>0</v>
      </c>
      <c r="G538" s="135">
        <v>0</v>
      </c>
      <c r="H538" s="135">
        <v>0</v>
      </c>
      <c r="I538" s="135">
        <v>0</v>
      </c>
      <c r="J538" s="135"/>
      <c r="K538" s="135"/>
      <c r="L538" s="135">
        <v>0</v>
      </c>
      <c r="M538" s="136">
        <v>0</v>
      </c>
      <c r="N538" s="135">
        <v>0</v>
      </c>
      <c r="O538" s="135">
        <v>0</v>
      </c>
      <c r="P538" s="135">
        <v>0</v>
      </c>
      <c r="Q538" s="136">
        <v>0</v>
      </c>
      <c r="R538" s="136">
        <v>0</v>
      </c>
      <c r="S538" s="135">
        <f t="shared" si="651"/>
        <v>0</v>
      </c>
      <c r="T538" s="135">
        <f t="shared" ref="T538:T543" si="677">E538+R538-S538</f>
        <v>0</v>
      </c>
      <c r="U538" s="136">
        <v>0</v>
      </c>
      <c r="V538" s="136">
        <v>0</v>
      </c>
      <c r="W538" s="136">
        <v>0</v>
      </c>
      <c r="X538" s="135">
        <f t="shared" ref="X538:X543" si="678">T538+V538-W538</f>
        <v>0</v>
      </c>
      <c r="Y538" s="135">
        <v>0</v>
      </c>
      <c r="Z538" s="135">
        <v>0</v>
      </c>
      <c r="AA538" s="135">
        <v>0</v>
      </c>
      <c r="AB538" s="135">
        <f t="shared" ref="AB538:AB543" si="679">X538+Z538-AA538</f>
        <v>0</v>
      </c>
      <c r="AC538" s="135">
        <v>0</v>
      </c>
      <c r="AD538" s="135">
        <v>0</v>
      </c>
      <c r="AE538" s="135">
        <v>0</v>
      </c>
      <c r="AF538" s="135">
        <f t="shared" ref="AF538:AF543" si="680">AB538+AD538-AE538</f>
        <v>0</v>
      </c>
      <c r="AG538" s="135">
        <v>0</v>
      </c>
      <c r="AH538" s="135">
        <v>0</v>
      </c>
      <c r="AI538" s="135">
        <v>0</v>
      </c>
      <c r="AJ538" s="135">
        <f t="shared" ref="AJ538:AJ543" si="681">AF538+AH538-AI538</f>
        <v>0</v>
      </c>
      <c r="AK538" s="135">
        <v>0</v>
      </c>
      <c r="AL538" s="135">
        <v>0</v>
      </c>
      <c r="AM538" s="135">
        <v>0</v>
      </c>
      <c r="AN538" s="135">
        <f t="shared" ref="AN538:AN543" si="682">AJ538+AL538-AM538</f>
        <v>0</v>
      </c>
      <c r="AO538" s="135">
        <v>0</v>
      </c>
      <c r="AP538" s="136">
        <v>0</v>
      </c>
      <c r="AQ538" s="136">
        <v>0</v>
      </c>
      <c r="AR538" s="135">
        <f t="shared" ref="AR538:AR543" si="683">AN538+AP538-AQ538</f>
        <v>0</v>
      </c>
      <c r="AS538" s="135">
        <v>0</v>
      </c>
      <c r="AT538" s="135"/>
      <c r="AU538" s="135"/>
      <c r="AV538" s="135"/>
      <c r="AW538" s="135"/>
      <c r="AX538" s="135"/>
      <c r="AY538" s="135"/>
      <c r="AZ538" s="135"/>
      <c r="BA538" s="135"/>
      <c r="BB538" s="135">
        <f t="shared" ref="BB538:BB543" si="684">F538+J538+N538+R538+V538+Z538+AD538+AH538+AL538+AP538</f>
        <v>0</v>
      </c>
      <c r="BC538" s="135"/>
      <c r="BD538" s="135"/>
      <c r="BE538" s="135">
        <f t="shared" ref="BE538:BE543" si="685">G538+K538+O538+S538+W538+AA538+AE538+AI538+AM538+AQ538</f>
        <v>0</v>
      </c>
      <c r="BF538" s="135">
        <f t="shared" ref="BF538:BF543" si="686">E538+BB538-BE538</f>
        <v>0</v>
      </c>
      <c r="BG538" s="135">
        <f t="shared" ref="BG538:BG543" si="687">I538+M538+Q538+U538+Y538+AC538+AG538+AK538+AO538+AS538</f>
        <v>0</v>
      </c>
      <c r="BH538" s="131">
        <f t="shared" si="668"/>
        <v>0</v>
      </c>
    </row>
    <row r="539" spans="1:62" ht="26.25" thickBot="1" x14ac:dyDescent="0.25">
      <c r="A539" s="18" t="s">
        <v>1001</v>
      </c>
      <c r="B539" s="78" t="s">
        <v>1002</v>
      </c>
      <c r="C539" s="26">
        <v>300</v>
      </c>
      <c r="D539" s="78" t="s">
        <v>1000</v>
      </c>
      <c r="E539" s="135">
        <v>406607900</v>
      </c>
      <c r="F539" s="135">
        <v>0</v>
      </c>
      <c r="G539" s="135">
        <v>0</v>
      </c>
      <c r="H539" s="135">
        <v>406607900</v>
      </c>
      <c r="I539" s="135">
        <v>7750600</v>
      </c>
      <c r="J539" s="135"/>
      <c r="K539" s="135"/>
      <c r="L539" s="135">
        <v>406607900</v>
      </c>
      <c r="M539" s="136">
        <v>275142767</v>
      </c>
      <c r="N539" s="135">
        <v>0</v>
      </c>
      <c r="O539" s="135">
        <v>0</v>
      </c>
      <c r="P539" s="135">
        <v>406607900</v>
      </c>
      <c r="Q539" s="136">
        <v>123714533</v>
      </c>
      <c r="R539" s="136">
        <v>0</v>
      </c>
      <c r="S539" s="135">
        <f t="shared" si="651"/>
        <v>0</v>
      </c>
      <c r="T539" s="135">
        <f t="shared" si="677"/>
        <v>406607900</v>
      </c>
      <c r="U539" s="136">
        <v>0</v>
      </c>
      <c r="V539" s="136">
        <v>0</v>
      </c>
      <c r="W539" s="136">
        <v>0</v>
      </c>
      <c r="X539" s="135">
        <f t="shared" si="678"/>
        <v>406607900</v>
      </c>
      <c r="Y539" s="135">
        <v>0</v>
      </c>
      <c r="Z539" s="135">
        <v>0</v>
      </c>
      <c r="AA539" s="135">
        <v>0</v>
      </c>
      <c r="AB539" s="135">
        <f t="shared" si="679"/>
        <v>406607900</v>
      </c>
      <c r="AC539" s="135">
        <v>106613756</v>
      </c>
      <c r="AD539" s="135">
        <v>0</v>
      </c>
      <c r="AE539" s="135">
        <v>0</v>
      </c>
      <c r="AF539" s="135">
        <f t="shared" si="680"/>
        <v>406607900</v>
      </c>
      <c r="AG539" s="135">
        <v>0</v>
      </c>
      <c r="AH539" s="135">
        <v>0</v>
      </c>
      <c r="AI539" s="135">
        <v>0</v>
      </c>
      <c r="AJ539" s="135">
        <f t="shared" si="681"/>
        <v>406607900</v>
      </c>
      <c r="AK539" s="135">
        <v>0</v>
      </c>
      <c r="AL539" s="135">
        <v>0</v>
      </c>
      <c r="AM539" s="135">
        <v>0</v>
      </c>
      <c r="AN539" s="135">
        <f t="shared" si="682"/>
        <v>406607900</v>
      </c>
      <c r="AO539" s="135">
        <v>0</v>
      </c>
      <c r="AP539" s="136">
        <v>0</v>
      </c>
      <c r="AQ539" s="136">
        <v>0</v>
      </c>
      <c r="AR539" s="135">
        <f t="shared" si="683"/>
        <v>406607900</v>
      </c>
      <c r="AS539" s="135">
        <v>0</v>
      </c>
      <c r="AT539" s="135"/>
      <c r="AU539" s="135"/>
      <c r="AV539" s="135"/>
      <c r="AW539" s="135"/>
      <c r="AX539" s="135"/>
      <c r="AY539" s="135"/>
      <c r="AZ539" s="135"/>
      <c r="BA539" s="135"/>
      <c r="BB539" s="135">
        <f t="shared" si="684"/>
        <v>0</v>
      </c>
      <c r="BC539" s="135"/>
      <c r="BD539" s="135"/>
      <c r="BE539" s="135">
        <f t="shared" si="685"/>
        <v>0</v>
      </c>
      <c r="BF539" s="135">
        <f t="shared" si="686"/>
        <v>406607900</v>
      </c>
      <c r="BG539" s="135">
        <f t="shared" si="687"/>
        <v>513221656</v>
      </c>
      <c r="BH539" s="131">
        <f t="shared" si="668"/>
        <v>106613756</v>
      </c>
    </row>
    <row r="540" spans="1:62" ht="26.25" thickBot="1" x14ac:dyDescent="0.25">
      <c r="A540" s="18" t="s">
        <v>1003</v>
      </c>
      <c r="B540" s="78" t="s">
        <v>1004</v>
      </c>
      <c r="C540" s="26">
        <v>300</v>
      </c>
      <c r="D540" s="78" t="s">
        <v>1000</v>
      </c>
      <c r="E540" s="135">
        <v>0</v>
      </c>
      <c r="F540" s="135">
        <v>0</v>
      </c>
      <c r="G540" s="135">
        <v>0</v>
      </c>
      <c r="H540" s="135">
        <v>0</v>
      </c>
      <c r="I540" s="135">
        <v>0</v>
      </c>
      <c r="J540" s="135"/>
      <c r="K540" s="135"/>
      <c r="L540" s="135">
        <v>0</v>
      </c>
      <c r="M540" s="136">
        <v>0</v>
      </c>
      <c r="N540" s="135">
        <v>0</v>
      </c>
      <c r="O540" s="135">
        <v>0</v>
      </c>
      <c r="P540" s="135">
        <v>0</v>
      </c>
      <c r="Q540" s="136">
        <v>0</v>
      </c>
      <c r="R540" s="136"/>
      <c r="S540" s="135">
        <f t="shared" si="651"/>
        <v>0</v>
      </c>
      <c r="T540" s="135">
        <f t="shared" si="677"/>
        <v>0</v>
      </c>
      <c r="U540" s="136">
        <v>0</v>
      </c>
      <c r="V540" s="136">
        <v>8000000000</v>
      </c>
      <c r="W540" s="136">
        <v>0</v>
      </c>
      <c r="X540" s="135">
        <f t="shared" si="678"/>
        <v>8000000000</v>
      </c>
      <c r="Y540" s="135">
        <v>4000000000</v>
      </c>
      <c r="Z540" s="135">
        <v>3500000000</v>
      </c>
      <c r="AA540" s="135">
        <v>0</v>
      </c>
      <c r="AB540" s="135">
        <f t="shared" si="679"/>
        <v>11500000000</v>
      </c>
      <c r="AC540" s="135">
        <v>5000000000</v>
      </c>
      <c r="AD540" s="135">
        <v>0</v>
      </c>
      <c r="AE540" s="135">
        <v>0</v>
      </c>
      <c r="AF540" s="135">
        <f t="shared" si="680"/>
        <v>11500000000</v>
      </c>
      <c r="AG540" s="135">
        <v>0</v>
      </c>
      <c r="AH540" s="135">
        <v>0</v>
      </c>
      <c r="AI540" s="135">
        <v>0</v>
      </c>
      <c r="AJ540" s="135">
        <f t="shared" si="681"/>
        <v>11500000000</v>
      </c>
      <c r="AK540" s="135">
        <v>1500000000</v>
      </c>
      <c r="AL540" s="135">
        <v>0</v>
      </c>
      <c r="AM540" s="135">
        <v>0</v>
      </c>
      <c r="AN540" s="135">
        <f t="shared" si="682"/>
        <v>11500000000</v>
      </c>
      <c r="AO540" s="135">
        <v>0</v>
      </c>
      <c r="AP540" s="136">
        <v>0</v>
      </c>
      <c r="AQ540" s="136">
        <v>0</v>
      </c>
      <c r="AR540" s="135">
        <f t="shared" si="683"/>
        <v>11500000000</v>
      </c>
      <c r="AS540" s="135">
        <v>0</v>
      </c>
      <c r="AT540" s="135"/>
      <c r="AU540" s="135"/>
      <c r="AV540" s="135"/>
      <c r="AW540" s="135"/>
      <c r="AX540" s="135"/>
      <c r="AY540" s="135"/>
      <c r="AZ540" s="135"/>
      <c r="BA540" s="135"/>
      <c r="BB540" s="135">
        <f t="shared" si="684"/>
        <v>11500000000</v>
      </c>
      <c r="BC540" s="135"/>
      <c r="BD540" s="135"/>
      <c r="BE540" s="135">
        <f t="shared" si="685"/>
        <v>0</v>
      </c>
      <c r="BF540" s="135">
        <f t="shared" si="686"/>
        <v>11500000000</v>
      </c>
      <c r="BG540" s="135">
        <f t="shared" si="687"/>
        <v>10500000000</v>
      </c>
      <c r="BH540" s="131">
        <f t="shared" si="668"/>
        <v>-1000000000</v>
      </c>
    </row>
    <row r="541" spans="1:62" ht="26.25" thickBot="1" x14ac:dyDescent="0.25">
      <c r="A541" s="18" t="s">
        <v>1005</v>
      </c>
      <c r="B541" s="78" t="s">
        <v>874</v>
      </c>
      <c r="C541" s="26">
        <v>300</v>
      </c>
      <c r="D541" s="78" t="s">
        <v>1000</v>
      </c>
      <c r="E541" s="135">
        <v>0</v>
      </c>
      <c r="F541" s="135">
        <v>0</v>
      </c>
      <c r="G541" s="135">
        <v>0</v>
      </c>
      <c r="H541" s="135">
        <v>0</v>
      </c>
      <c r="I541" s="135">
        <v>0</v>
      </c>
      <c r="J541" s="135"/>
      <c r="K541" s="135"/>
      <c r="L541" s="135">
        <v>0</v>
      </c>
      <c r="M541" s="136">
        <v>0</v>
      </c>
      <c r="N541" s="135">
        <v>0</v>
      </c>
      <c r="O541" s="135">
        <v>0</v>
      </c>
      <c r="P541" s="135">
        <v>0</v>
      </c>
      <c r="Q541" s="136">
        <v>0</v>
      </c>
      <c r="R541" s="136">
        <v>0</v>
      </c>
      <c r="S541" s="135">
        <f t="shared" si="651"/>
        <v>0</v>
      </c>
      <c r="T541" s="135">
        <f t="shared" si="677"/>
        <v>0</v>
      </c>
      <c r="U541" s="136">
        <v>0</v>
      </c>
      <c r="V541" s="136">
        <v>0</v>
      </c>
      <c r="W541" s="136">
        <v>0</v>
      </c>
      <c r="X541" s="135">
        <f t="shared" si="678"/>
        <v>0</v>
      </c>
      <c r="Y541" s="135">
        <v>0</v>
      </c>
      <c r="Z541" s="135">
        <v>0</v>
      </c>
      <c r="AA541" s="135">
        <v>0</v>
      </c>
      <c r="AB541" s="135">
        <f t="shared" si="679"/>
        <v>0</v>
      </c>
      <c r="AC541" s="135">
        <v>0</v>
      </c>
      <c r="AD541" s="135">
        <v>0</v>
      </c>
      <c r="AE541" s="135">
        <v>0</v>
      </c>
      <c r="AF541" s="135">
        <f t="shared" si="680"/>
        <v>0</v>
      </c>
      <c r="AG541" s="135">
        <v>0</v>
      </c>
      <c r="AH541" s="135">
        <v>0</v>
      </c>
      <c r="AI541" s="135">
        <v>0</v>
      </c>
      <c r="AJ541" s="135">
        <f t="shared" si="681"/>
        <v>0</v>
      </c>
      <c r="AK541" s="135">
        <v>0</v>
      </c>
      <c r="AL541" s="135">
        <v>0</v>
      </c>
      <c r="AM541" s="135">
        <v>0</v>
      </c>
      <c r="AN541" s="135">
        <f t="shared" si="682"/>
        <v>0</v>
      </c>
      <c r="AO541" s="135">
        <v>0</v>
      </c>
      <c r="AP541" s="136">
        <v>0</v>
      </c>
      <c r="AQ541" s="136">
        <v>0</v>
      </c>
      <c r="AR541" s="135">
        <f t="shared" si="683"/>
        <v>0</v>
      </c>
      <c r="AS541" s="135">
        <v>0</v>
      </c>
      <c r="AT541" s="135"/>
      <c r="AU541" s="135"/>
      <c r="AV541" s="135"/>
      <c r="AW541" s="135"/>
      <c r="AX541" s="135"/>
      <c r="AY541" s="135"/>
      <c r="AZ541" s="135"/>
      <c r="BA541" s="135"/>
      <c r="BB541" s="135">
        <f t="shared" si="684"/>
        <v>0</v>
      </c>
      <c r="BC541" s="135"/>
      <c r="BD541" s="135"/>
      <c r="BE541" s="135">
        <f t="shared" si="685"/>
        <v>0</v>
      </c>
      <c r="BF541" s="135">
        <f t="shared" si="686"/>
        <v>0</v>
      </c>
      <c r="BG541" s="135">
        <f t="shared" si="687"/>
        <v>0</v>
      </c>
      <c r="BH541" s="131">
        <f t="shared" si="668"/>
        <v>0</v>
      </c>
    </row>
    <row r="542" spans="1:62" ht="26.25" thickBot="1" x14ac:dyDescent="0.25">
      <c r="A542" s="18" t="s">
        <v>1006</v>
      </c>
      <c r="B542" s="78" t="s">
        <v>132</v>
      </c>
      <c r="C542" s="26">
        <v>300</v>
      </c>
      <c r="D542" s="78" t="s">
        <v>1000</v>
      </c>
      <c r="E542" s="135">
        <v>0</v>
      </c>
      <c r="F542" s="135">
        <v>0</v>
      </c>
      <c r="G542" s="135">
        <v>0</v>
      </c>
      <c r="H542" s="135">
        <v>0</v>
      </c>
      <c r="I542" s="135">
        <v>0</v>
      </c>
      <c r="J542" s="135"/>
      <c r="K542" s="135"/>
      <c r="L542" s="135">
        <v>0</v>
      </c>
      <c r="M542" s="136">
        <v>0</v>
      </c>
      <c r="N542" s="135">
        <v>0</v>
      </c>
      <c r="O542" s="135">
        <v>0</v>
      </c>
      <c r="P542" s="135">
        <v>0</v>
      </c>
      <c r="Q542" s="136">
        <v>0</v>
      </c>
      <c r="R542" s="136">
        <v>0</v>
      </c>
      <c r="S542" s="135">
        <f t="shared" si="651"/>
        <v>0</v>
      </c>
      <c r="T542" s="135">
        <f t="shared" si="677"/>
        <v>0</v>
      </c>
      <c r="U542" s="136">
        <v>0</v>
      </c>
      <c r="V542" s="136">
        <v>0</v>
      </c>
      <c r="W542" s="136">
        <v>0</v>
      </c>
      <c r="X542" s="135">
        <f t="shared" si="678"/>
        <v>0</v>
      </c>
      <c r="Y542" s="135">
        <v>0</v>
      </c>
      <c r="Z542" s="135">
        <v>0</v>
      </c>
      <c r="AA542" s="135">
        <v>0</v>
      </c>
      <c r="AB542" s="135">
        <f t="shared" si="679"/>
        <v>0</v>
      </c>
      <c r="AC542" s="135">
        <v>0</v>
      </c>
      <c r="AD542" s="135">
        <v>0</v>
      </c>
      <c r="AE542" s="135">
        <v>0</v>
      </c>
      <c r="AF542" s="135">
        <f t="shared" si="680"/>
        <v>0</v>
      </c>
      <c r="AG542" s="135">
        <v>0</v>
      </c>
      <c r="AH542" s="135">
        <v>0</v>
      </c>
      <c r="AI542" s="135">
        <v>0</v>
      </c>
      <c r="AJ542" s="135">
        <f t="shared" si="681"/>
        <v>0</v>
      </c>
      <c r="AK542" s="135">
        <v>0</v>
      </c>
      <c r="AL542" s="135">
        <v>0</v>
      </c>
      <c r="AM542" s="135">
        <v>0</v>
      </c>
      <c r="AN542" s="135">
        <f t="shared" si="682"/>
        <v>0</v>
      </c>
      <c r="AO542" s="135">
        <v>0</v>
      </c>
      <c r="AP542" s="136">
        <v>0</v>
      </c>
      <c r="AQ542" s="136">
        <v>0</v>
      </c>
      <c r="AR542" s="135">
        <f t="shared" si="683"/>
        <v>0</v>
      </c>
      <c r="AS542" s="135">
        <v>0</v>
      </c>
      <c r="AT542" s="135"/>
      <c r="AU542" s="135"/>
      <c r="AV542" s="135"/>
      <c r="AW542" s="135"/>
      <c r="AX542" s="135"/>
      <c r="AY542" s="135"/>
      <c r="AZ542" s="135"/>
      <c r="BA542" s="135"/>
      <c r="BB542" s="135">
        <f t="shared" si="684"/>
        <v>0</v>
      </c>
      <c r="BC542" s="135"/>
      <c r="BD542" s="135"/>
      <c r="BE542" s="135">
        <f t="shared" si="685"/>
        <v>0</v>
      </c>
      <c r="BF542" s="135">
        <f t="shared" si="686"/>
        <v>0</v>
      </c>
      <c r="BG542" s="135">
        <f t="shared" si="687"/>
        <v>0</v>
      </c>
      <c r="BH542" s="131">
        <f t="shared" si="668"/>
        <v>0</v>
      </c>
    </row>
    <row r="543" spans="1:62" ht="26.25" thickBot="1" x14ac:dyDescent="0.25">
      <c r="A543" s="18" t="s">
        <v>1007</v>
      </c>
      <c r="B543" s="78" t="s">
        <v>877</v>
      </c>
      <c r="C543" s="26">
        <v>300</v>
      </c>
      <c r="D543" s="78" t="s">
        <v>1000</v>
      </c>
      <c r="E543" s="135">
        <v>0</v>
      </c>
      <c r="F543" s="135">
        <v>0</v>
      </c>
      <c r="G543" s="135">
        <v>0</v>
      </c>
      <c r="H543" s="135">
        <v>0</v>
      </c>
      <c r="I543" s="135">
        <v>0</v>
      </c>
      <c r="J543" s="135"/>
      <c r="K543" s="135"/>
      <c r="L543" s="135">
        <v>0</v>
      </c>
      <c r="M543" s="136">
        <v>0</v>
      </c>
      <c r="N543" s="135">
        <v>0</v>
      </c>
      <c r="O543" s="135">
        <v>0</v>
      </c>
      <c r="P543" s="135">
        <v>0</v>
      </c>
      <c r="Q543" s="136">
        <v>0</v>
      </c>
      <c r="R543" s="136">
        <v>0</v>
      </c>
      <c r="S543" s="135">
        <f t="shared" si="651"/>
        <v>0</v>
      </c>
      <c r="T543" s="135">
        <f t="shared" si="677"/>
        <v>0</v>
      </c>
      <c r="U543" s="136">
        <v>0</v>
      </c>
      <c r="V543" s="136">
        <v>0</v>
      </c>
      <c r="W543" s="136">
        <v>0</v>
      </c>
      <c r="X543" s="135">
        <f t="shared" si="678"/>
        <v>0</v>
      </c>
      <c r="Y543" s="135">
        <v>0</v>
      </c>
      <c r="Z543" s="135">
        <v>0</v>
      </c>
      <c r="AA543" s="135">
        <v>0</v>
      </c>
      <c r="AB543" s="135">
        <f t="shared" si="679"/>
        <v>0</v>
      </c>
      <c r="AC543" s="135">
        <v>0</v>
      </c>
      <c r="AD543" s="135">
        <v>0</v>
      </c>
      <c r="AE543" s="135">
        <v>0</v>
      </c>
      <c r="AF543" s="135">
        <f t="shared" si="680"/>
        <v>0</v>
      </c>
      <c r="AG543" s="135">
        <v>0</v>
      </c>
      <c r="AH543" s="135">
        <v>0</v>
      </c>
      <c r="AI543" s="135">
        <v>0</v>
      </c>
      <c r="AJ543" s="135">
        <f t="shared" si="681"/>
        <v>0</v>
      </c>
      <c r="AK543" s="135">
        <v>0</v>
      </c>
      <c r="AL543" s="135">
        <v>0</v>
      </c>
      <c r="AM543" s="135">
        <v>0</v>
      </c>
      <c r="AN543" s="135">
        <f t="shared" si="682"/>
        <v>0</v>
      </c>
      <c r="AO543" s="135">
        <v>0</v>
      </c>
      <c r="AP543" s="136">
        <v>0</v>
      </c>
      <c r="AQ543" s="136">
        <v>0</v>
      </c>
      <c r="AR543" s="135">
        <f t="shared" si="683"/>
        <v>0</v>
      </c>
      <c r="AS543" s="135">
        <v>0</v>
      </c>
      <c r="AT543" s="135"/>
      <c r="AU543" s="135"/>
      <c r="AV543" s="135"/>
      <c r="AW543" s="135"/>
      <c r="AX543" s="135"/>
      <c r="AY543" s="135"/>
      <c r="AZ543" s="135"/>
      <c r="BA543" s="135"/>
      <c r="BB543" s="135">
        <f t="shared" si="684"/>
        <v>0</v>
      </c>
      <c r="BC543" s="135"/>
      <c r="BD543" s="135"/>
      <c r="BE543" s="135">
        <f t="shared" si="685"/>
        <v>0</v>
      </c>
      <c r="BF543" s="135">
        <f t="shared" si="686"/>
        <v>0</v>
      </c>
      <c r="BG543" s="135">
        <f t="shared" si="687"/>
        <v>0</v>
      </c>
      <c r="BH543" s="131">
        <f t="shared" si="668"/>
        <v>0</v>
      </c>
    </row>
    <row r="544" spans="1:62" s="3" customFormat="1" ht="15.75" thickBot="1" x14ac:dyDescent="0.3">
      <c r="A544" s="8" t="s">
        <v>1008</v>
      </c>
      <c r="B544" s="77" t="s">
        <v>883</v>
      </c>
      <c r="C544" s="7"/>
      <c r="D544" s="77"/>
      <c r="E544" s="129">
        <f t="shared" ref="E544:U544" si="688">E545+E552</f>
        <v>0</v>
      </c>
      <c r="F544" s="129">
        <f t="shared" si="688"/>
        <v>0</v>
      </c>
      <c r="G544" s="129">
        <f t="shared" si="688"/>
        <v>0</v>
      </c>
      <c r="H544" s="129">
        <f t="shared" si="688"/>
        <v>0</v>
      </c>
      <c r="I544" s="129">
        <f t="shared" si="688"/>
        <v>0</v>
      </c>
      <c r="J544" s="129">
        <f t="shared" si="688"/>
        <v>0</v>
      </c>
      <c r="K544" s="129">
        <f t="shared" si="688"/>
        <v>0</v>
      </c>
      <c r="L544" s="129">
        <f t="shared" si="688"/>
        <v>0</v>
      </c>
      <c r="M544" s="129">
        <f t="shared" si="688"/>
        <v>0</v>
      </c>
      <c r="N544" s="129">
        <f t="shared" si="688"/>
        <v>0</v>
      </c>
      <c r="O544" s="129">
        <f t="shared" si="688"/>
        <v>0</v>
      </c>
      <c r="P544" s="129">
        <f t="shared" si="688"/>
        <v>0</v>
      </c>
      <c r="Q544" s="129">
        <f t="shared" si="688"/>
        <v>0</v>
      </c>
      <c r="R544" s="129">
        <f t="shared" si="688"/>
        <v>0</v>
      </c>
      <c r="S544" s="129">
        <f t="shared" si="688"/>
        <v>0</v>
      </c>
      <c r="T544" s="129">
        <f t="shared" si="688"/>
        <v>0</v>
      </c>
      <c r="U544" s="129">
        <f t="shared" si="688"/>
        <v>0</v>
      </c>
      <c r="V544" s="129">
        <f t="shared" ref="V544:AW544" si="689">V545+V552</f>
        <v>106613746.97</v>
      </c>
      <c r="W544" s="129">
        <f t="shared" si="689"/>
        <v>0</v>
      </c>
      <c r="X544" s="129">
        <f t="shared" si="689"/>
        <v>106613746.97</v>
      </c>
      <c r="Y544" s="129">
        <f t="shared" si="689"/>
        <v>0</v>
      </c>
      <c r="Z544" s="129">
        <f t="shared" si="689"/>
        <v>0</v>
      </c>
      <c r="AA544" s="129">
        <f t="shared" si="689"/>
        <v>0</v>
      </c>
      <c r="AB544" s="129">
        <f t="shared" si="689"/>
        <v>106613746.97</v>
      </c>
      <c r="AC544" s="129">
        <f t="shared" si="689"/>
        <v>0</v>
      </c>
      <c r="AD544" s="129">
        <f t="shared" si="689"/>
        <v>0</v>
      </c>
      <c r="AE544" s="129">
        <f t="shared" si="689"/>
        <v>0</v>
      </c>
      <c r="AF544" s="129">
        <f t="shared" si="689"/>
        <v>106613746.97</v>
      </c>
      <c r="AG544" s="129">
        <f t="shared" si="689"/>
        <v>0</v>
      </c>
      <c r="AH544" s="129">
        <f t="shared" si="689"/>
        <v>0</v>
      </c>
      <c r="AI544" s="129">
        <f t="shared" si="689"/>
        <v>0</v>
      </c>
      <c r="AJ544" s="129">
        <f t="shared" si="689"/>
        <v>106613746.97</v>
      </c>
      <c r="AK544" s="129">
        <f t="shared" ref="AK544:AT544" si="690">AK545+AK552</f>
        <v>0</v>
      </c>
      <c r="AL544" s="129">
        <f t="shared" si="690"/>
        <v>0</v>
      </c>
      <c r="AM544" s="129">
        <f t="shared" si="690"/>
        <v>0</v>
      </c>
      <c r="AN544" s="129">
        <f t="shared" si="690"/>
        <v>106613746.97</v>
      </c>
      <c r="AO544" s="129">
        <f t="shared" si="690"/>
        <v>0</v>
      </c>
      <c r="AP544" s="129">
        <f t="shared" si="690"/>
        <v>0</v>
      </c>
      <c r="AQ544" s="129">
        <f t="shared" si="690"/>
        <v>0</v>
      </c>
      <c r="AR544" s="129">
        <f t="shared" si="690"/>
        <v>106613746.97</v>
      </c>
      <c r="AS544" s="129">
        <f t="shared" si="690"/>
        <v>0</v>
      </c>
      <c r="AT544" s="129">
        <f t="shared" si="690"/>
        <v>0</v>
      </c>
      <c r="AU544" s="129">
        <f t="shared" si="689"/>
        <v>0</v>
      </c>
      <c r="AV544" s="129">
        <f t="shared" si="689"/>
        <v>0</v>
      </c>
      <c r="AW544" s="129">
        <f t="shared" si="689"/>
        <v>0</v>
      </c>
      <c r="AX544" s="129"/>
      <c r="AY544" s="129"/>
      <c r="AZ544" s="129"/>
      <c r="BA544" s="129"/>
      <c r="BB544" s="129">
        <f>BB545+BB552</f>
        <v>106613746.97</v>
      </c>
      <c r="BC544" s="129"/>
      <c r="BD544" s="129"/>
      <c r="BE544" s="129">
        <f>BE545+BE552</f>
        <v>0</v>
      </c>
      <c r="BF544" s="129">
        <f t="shared" ref="BF544:BF545" si="691">+E544+BB544-BE544</f>
        <v>106613746.97</v>
      </c>
      <c r="BG544" s="129">
        <f>BG545+BG552</f>
        <v>106613746.97</v>
      </c>
      <c r="BH544" s="131">
        <f t="shared" si="668"/>
        <v>0</v>
      </c>
      <c r="BI544" s="5"/>
      <c r="BJ544" s="5"/>
    </row>
    <row r="545" spans="1:62" s="3" customFormat="1" ht="15.75" thickBot="1" x14ac:dyDescent="0.3">
      <c r="A545" s="8" t="s">
        <v>1009</v>
      </c>
      <c r="B545" s="77" t="s">
        <v>280</v>
      </c>
      <c r="C545" s="7"/>
      <c r="D545" s="77"/>
      <c r="E545" s="129">
        <f t="shared" ref="E545:U545" si="692">SUM(E546:E551)</f>
        <v>0</v>
      </c>
      <c r="F545" s="129">
        <f t="shared" si="692"/>
        <v>0</v>
      </c>
      <c r="G545" s="129">
        <f t="shared" si="692"/>
        <v>0</v>
      </c>
      <c r="H545" s="129">
        <f t="shared" si="692"/>
        <v>0</v>
      </c>
      <c r="I545" s="129">
        <f t="shared" si="692"/>
        <v>0</v>
      </c>
      <c r="J545" s="129">
        <f t="shared" si="692"/>
        <v>0</v>
      </c>
      <c r="K545" s="129">
        <f t="shared" si="692"/>
        <v>0</v>
      </c>
      <c r="L545" s="129">
        <f t="shared" si="692"/>
        <v>0</v>
      </c>
      <c r="M545" s="129">
        <f t="shared" si="692"/>
        <v>0</v>
      </c>
      <c r="N545" s="129">
        <f t="shared" si="692"/>
        <v>0</v>
      </c>
      <c r="O545" s="129">
        <f t="shared" si="692"/>
        <v>0</v>
      </c>
      <c r="P545" s="129">
        <f t="shared" si="692"/>
        <v>0</v>
      </c>
      <c r="Q545" s="129">
        <f t="shared" si="692"/>
        <v>0</v>
      </c>
      <c r="R545" s="129">
        <f t="shared" si="692"/>
        <v>0</v>
      </c>
      <c r="S545" s="129">
        <f t="shared" si="692"/>
        <v>0</v>
      </c>
      <c r="T545" s="129">
        <f t="shared" si="692"/>
        <v>0</v>
      </c>
      <c r="U545" s="129">
        <f t="shared" si="692"/>
        <v>0</v>
      </c>
      <c r="V545" s="129">
        <f t="shared" ref="V545:AW545" si="693">SUM(V546:V551)</f>
        <v>106613746.97</v>
      </c>
      <c r="W545" s="129">
        <f t="shared" si="693"/>
        <v>0</v>
      </c>
      <c r="X545" s="129">
        <f t="shared" si="693"/>
        <v>106613746.97</v>
      </c>
      <c r="Y545" s="129">
        <f t="shared" si="693"/>
        <v>0</v>
      </c>
      <c r="Z545" s="129">
        <f t="shared" si="693"/>
        <v>0</v>
      </c>
      <c r="AA545" s="129">
        <f t="shared" si="693"/>
        <v>0</v>
      </c>
      <c r="AB545" s="129">
        <f t="shared" si="693"/>
        <v>106613746.97</v>
      </c>
      <c r="AC545" s="129">
        <f t="shared" si="693"/>
        <v>0</v>
      </c>
      <c r="AD545" s="129">
        <f t="shared" si="693"/>
        <v>0</v>
      </c>
      <c r="AE545" s="129">
        <f t="shared" si="693"/>
        <v>0</v>
      </c>
      <c r="AF545" s="129">
        <f t="shared" si="693"/>
        <v>106613746.97</v>
      </c>
      <c r="AG545" s="129">
        <f t="shared" si="693"/>
        <v>0</v>
      </c>
      <c r="AH545" s="129">
        <f t="shared" si="693"/>
        <v>0</v>
      </c>
      <c r="AI545" s="129">
        <f t="shared" si="693"/>
        <v>0</v>
      </c>
      <c r="AJ545" s="129">
        <f t="shared" si="693"/>
        <v>106613746.97</v>
      </c>
      <c r="AK545" s="129">
        <f t="shared" ref="AK545:AT545" si="694">SUM(AK546:AK551)</f>
        <v>0</v>
      </c>
      <c r="AL545" s="129">
        <f t="shared" si="694"/>
        <v>0</v>
      </c>
      <c r="AM545" s="129">
        <f t="shared" si="694"/>
        <v>0</v>
      </c>
      <c r="AN545" s="129">
        <f t="shared" si="694"/>
        <v>106613746.97</v>
      </c>
      <c r="AO545" s="129">
        <f t="shared" si="694"/>
        <v>0</v>
      </c>
      <c r="AP545" s="129">
        <f t="shared" si="694"/>
        <v>0</v>
      </c>
      <c r="AQ545" s="129">
        <f t="shared" si="694"/>
        <v>0</v>
      </c>
      <c r="AR545" s="129">
        <f t="shared" si="694"/>
        <v>106613746.97</v>
      </c>
      <c r="AS545" s="129">
        <f t="shared" si="694"/>
        <v>0</v>
      </c>
      <c r="AT545" s="129">
        <f t="shared" si="694"/>
        <v>0</v>
      </c>
      <c r="AU545" s="129">
        <f t="shared" si="693"/>
        <v>0</v>
      </c>
      <c r="AV545" s="129">
        <f t="shared" si="693"/>
        <v>0</v>
      </c>
      <c r="AW545" s="129">
        <f t="shared" si="693"/>
        <v>0</v>
      </c>
      <c r="AX545" s="129"/>
      <c r="AY545" s="129"/>
      <c r="AZ545" s="129"/>
      <c r="BA545" s="129"/>
      <c r="BB545" s="129">
        <f>SUM(BB546:BB551)</f>
        <v>106613746.97</v>
      </c>
      <c r="BC545" s="129"/>
      <c r="BD545" s="129"/>
      <c r="BE545" s="129">
        <f>SUM(BE546:BE551)</f>
        <v>0</v>
      </c>
      <c r="BF545" s="129">
        <f t="shared" si="691"/>
        <v>106613746.97</v>
      </c>
      <c r="BG545" s="129">
        <f>SUM(BG546:BG551)</f>
        <v>106613746.97</v>
      </c>
      <c r="BH545" s="131">
        <f t="shared" si="668"/>
        <v>0</v>
      </c>
      <c r="BI545" s="5"/>
      <c r="BJ545" s="5"/>
    </row>
    <row r="546" spans="1:62" ht="26.25" thickBot="1" x14ac:dyDescent="0.25">
      <c r="A546" s="18" t="s">
        <v>1010</v>
      </c>
      <c r="B546" s="78" t="s">
        <v>886</v>
      </c>
      <c r="C546" s="26">
        <v>300</v>
      </c>
      <c r="D546" s="78" t="s">
        <v>1000</v>
      </c>
      <c r="E546" s="135">
        <v>0</v>
      </c>
      <c r="F546" s="135">
        <v>0</v>
      </c>
      <c r="G546" s="135">
        <v>0</v>
      </c>
      <c r="H546" s="135">
        <v>0</v>
      </c>
      <c r="I546" s="135">
        <v>0</v>
      </c>
      <c r="J546" s="135"/>
      <c r="K546" s="135"/>
      <c r="L546" s="135">
        <v>0</v>
      </c>
      <c r="M546" s="136">
        <v>0</v>
      </c>
      <c r="N546" s="135">
        <v>0</v>
      </c>
      <c r="O546" s="135">
        <v>0</v>
      </c>
      <c r="P546" s="135">
        <v>0</v>
      </c>
      <c r="Q546" s="136">
        <v>0</v>
      </c>
      <c r="R546" s="136">
        <v>0</v>
      </c>
      <c r="S546" s="135">
        <f t="shared" si="651"/>
        <v>0</v>
      </c>
      <c r="T546" s="135">
        <f t="shared" ref="T546:T551" si="695">E546+R546-S546</f>
        <v>0</v>
      </c>
      <c r="U546" s="136">
        <v>0</v>
      </c>
      <c r="V546" s="136">
        <v>0</v>
      </c>
      <c r="W546" s="136">
        <v>0</v>
      </c>
      <c r="X546" s="135">
        <f t="shared" ref="X546:X551" si="696">T546+V546-W546</f>
        <v>0</v>
      </c>
      <c r="Y546" s="135">
        <v>0</v>
      </c>
      <c r="Z546" s="135">
        <v>0</v>
      </c>
      <c r="AA546" s="135">
        <v>0</v>
      </c>
      <c r="AB546" s="135">
        <f t="shared" ref="AB546:AB551" si="697">X546+Z546-AA546</f>
        <v>0</v>
      </c>
      <c r="AC546" s="135">
        <v>0</v>
      </c>
      <c r="AD546" s="135">
        <v>0</v>
      </c>
      <c r="AE546" s="135">
        <v>0</v>
      </c>
      <c r="AF546" s="135">
        <f t="shared" ref="AF546:AF551" si="698">AB546+AD546-AE546</f>
        <v>0</v>
      </c>
      <c r="AG546" s="135">
        <v>0</v>
      </c>
      <c r="AH546" s="135">
        <v>0</v>
      </c>
      <c r="AI546" s="135">
        <v>0</v>
      </c>
      <c r="AJ546" s="135">
        <f t="shared" ref="AJ546:AJ551" si="699">AF546+AH546-AI546</f>
        <v>0</v>
      </c>
      <c r="AK546" s="135">
        <v>0</v>
      </c>
      <c r="AL546" s="135">
        <v>0</v>
      </c>
      <c r="AM546" s="135">
        <v>0</v>
      </c>
      <c r="AN546" s="135">
        <f t="shared" ref="AN546:AN551" si="700">AJ546+AL546-AM546</f>
        <v>0</v>
      </c>
      <c r="AO546" s="135">
        <v>0</v>
      </c>
      <c r="AP546" s="136">
        <v>0</v>
      </c>
      <c r="AQ546" s="136">
        <v>0</v>
      </c>
      <c r="AR546" s="135">
        <f t="shared" ref="AR546:AR551" si="701">AN546+AP546-AQ546</f>
        <v>0</v>
      </c>
      <c r="AS546" s="135">
        <v>0</v>
      </c>
      <c r="AT546" s="135"/>
      <c r="AU546" s="135"/>
      <c r="AV546" s="135"/>
      <c r="AW546" s="135"/>
      <c r="AX546" s="135"/>
      <c r="AY546" s="135"/>
      <c r="AZ546" s="135"/>
      <c r="BA546" s="135"/>
      <c r="BB546" s="135">
        <f t="shared" ref="BB546:BB551" si="702">F546+J546+N546+R546+V546+Z546+AD546+AH546+AL546+AP546</f>
        <v>0</v>
      </c>
      <c r="BC546" s="135"/>
      <c r="BD546" s="135"/>
      <c r="BE546" s="135">
        <f t="shared" ref="BE546:BE551" si="703">G546+K546+O546+S546+W546+AA546+AE546+AI546+AM546+AQ546</f>
        <v>0</v>
      </c>
      <c r="BF546" s="135">
        <f t="shared" ref="BF546:BF551" si="704">E546+BB546-BE546</f>
        <v>0</v>
      </c>
      <c r="BG546" s="135">
        <f>I546+M546+Q546+U546+Y546+AC546+AG546+AK546+AO546+AS546</f>
        <v>0</v>
      </c>
      <c r="BH546" s="131">
        <f t="shared" si="668"/>
        <v>0</v>
      </c>
    </row>
    <row r="547" spans="1:62" ht="26.25" thickBot="1" x14ac:dyDescent="0.25">
      <c r="A547" s="18" t="s">
        <v>1011</v>
      </c>
      <c r="B547" s="78" t="s">
        <v>888</v>
      </c>
      <c r="C547" s="26">
        <v>300</v>
      </c>
      <c r="D547" s="78" t="s">
        <v>1000</v>
      </c>
      <c r="E547" s="135">
        <v>0</v>
      </c>
      <c r="F547" s="135">
        <v>0</v>
      </c>
      <c r="G547" s="135">
        <v>0</v>
      </c>
      <c r="H547" s="135">
        <v>0</v>
      </c>
      <c r="I547" s="135">
        <v>0</v>
      </c>
      <c r="J547" s="135"/>
      <c r="K547" s="135"/>
      <c r="L547" s="135">
        <v>0</v>
      </c>
      <c r="M547" s="136">
        <v>0</v>
      </c>
      <c r="N547" s="135">
        <v>0</v>
      </c>
      <c r="O547" s="135">
        <v>0</v>
      </c>
      <c r="P547" s="135">
        <v>0</v>
      </c>
      <c r="Q547" s="136">
        <v>0</v>
      </c>
      <c r="R547" s="136">
        <v>0</v>
      </c>
      <c r="S547" s="135">
        <f t="shared" si="651"/>
        <v>0</v>
      </c>
      <c r="T547" s="135">
        <f t="shared" si="695"/>
        <v>0</v>
      </c>
      <c r="U547" s="136">
        <v>0</v>
      </c>
      <c r="V547" s="136">
        <v>0</v>
      </c>
      <c r="W547" s="136">
        <v>0</v>
      </c>
      <c r="X547" s="135">
        <f t="shared" si="696"/>
        <v>0</v>
      </c>
      <c r="Y547" s="135">
        <v>0</v>
      </c>
      <c r="Z547" s="135">
        <v>0</v>
      </c>
      <c r="AA547" s="135">
        <v>0</v>
      </c>
      <c r="AB547" s="135">
        <f t="shared" si="697"/>
        <v>0</v>
      </c>
      <c r="AC547" s="135">
        <v>0</v>
      </c>
      <c r="AD547" s="135">
        <v>0</v>
      </c>
      <c r="AE547" s="135">
        <v>0</v>
      </c>
      <c r="AF547" s="135">
        <f t="shared" si="698"/>
        <v>0</v>
      </c>
      <c r="AG547" s="135">
        <v>0</v>
      </c>
      <c r="AH547" s="135">
        <v>0</v>
      </c>
      <c r="AI547" s="135">
        <v>0</v>
      </c>
      <c r="AJ547" s="135">
        <f t="shared" si="699"/>
        <v>0</v>
      </c>
      <c r="AK547" s="135">
        <v>0</v>
      </c>
      <c r="AL547" s="135">
        <v>0</v>
      </c>
      <c r="AM547" s="135">
        <v>0</v>
      </c>
      <c r="AN547" s="135">
        <f t="shared" si="700"/>
        <v>0</v>
      </c>
      <c r="AO547" s="135">
        <v>0</v>
      </c>
      <c r="AP547" s="136">
        <v>0</v>
      </c>
      <c r="AQ547" s="136">
        <v>0</v>
      </c>
      <c r="AR547" s="135">
        <f t="shared" si="701"/>
        <v>0</v>
      </c>
      <c r="AS547" s="135">
        <v>0</v>
      </c>
      <c r="AT547" s="135"/>
      <c r="AU547" s="135"/>
      <c r="AV547" s="135"/>
      <c r="AW547" s="135"/>
      <c r="AX547" s="135"/>
      <c r="AY547" s="135"/>
      <c r="AZ547" s="135"/>
      <c r="BA547" s="135"/>
      <c r="BB547" s="135">
        <f t="shared" si="702"/>
        <v>0</v>
      </c>
      <c r="BC547" s="135"/>
      <c r="BD547" s="135"/>
      <c r="BE547" s="135">
        <f t="shared" si="703"/>
        <v>0</v>
      </c>
      <c r="BF547" s="135">
        <f t="shared" si="704"/>
        <v>0</v>
      </c>
      <c r="BG547" s="135">
        <f>I547+M547+Q547+U547+Y547+AC547+AG547+AK547+AO547+AS547</f>
        <v>0</v>
      </c>
      <c r="BH547" s="131">
        <f t="shared" si="668"/>
        <v>0</v>
      </c>
    </row>
    <row r="548" spans="1:62" ht="26.25" thickBot="1" x14ac:dyDescent="0.25">
      <c r="A548" s="18" t="s">
        <v>1012</v>
      </c>
      <c r="B548" s="78" t="s">
        <v>890</v>
      </c>
      <c r="C548" s="26">
        <v>300</v>
      </c>
      <c r="D548" s="78" t="s">
        <v>1000</v>
      </c>
      <c r="E548" s="135">
        <v>0</v>
      </c>
      <c r="F548" s="135">
        <v>0</v>
      </c>
      <c r="G548" s="135">
        <v>0</v>
      </c>
      <c r="H548" s="135">
        <v>0</v>
      </c>
      <c r="I548" s="135">
        <v>0</v>
      </c>
      <c r="J548" s="135"/>
      <c r="K548" s="135"/>
      <c r="L548" s="135">
        <v>0</v>
      </c>
      <c r="M548" s="136">
        <v>0</v>
      </c>
      <c r="N548" s="135">
        <v>0</v>
      </c>
      <c r="O548" s="135">
        <v>0</v>
      </c>
      <c r="P548" s="135">
        <v>0</v>
      </c>
      <c r="Q548" s="136">
        <v>0</v>
      </c>
      <c r="R548" s="136">
        <v>0</v>
      </c>
      <c r="S548" s="135">
        <f t="shared" si="651"/>
        <v>0</v>
      </c>
      <c r="T548" s="135">
        <f t="shared" si="695"/>
        <v>0</v>
      </c>
      <c r="U548" s="136">
        <v>0</v>
      </c>
      <c r="V548" s="136">
        <v>0</v>
      </c>
      <c r="W548" s="136">
        <v>0</v>
      </c>
      <c r="X548" s="135">
        <f t="shared" si="696"/>
        <v>0</v>
      </c>
      <c r="Y548" s="135">
        <v>0</v>
      </c>
      <c r="Z548" s="135">
        <v>0</v>
      </c>
      <c r="AA548" s="135">
        <v>0</v>
      </c>
      <c r="AB548" s="135">
        <f t="shared" si="697"/>
        <v>0</v>
      </c>
      <c r="AC548" s="135">
        <v>0</v>
      </c>
      <c r="AD548" s="135">
        <v>0</v>
      </c>
      <c r="AE548" s="135">
        <v>0</v>
      </c>
      <c r="AF548" s="135">
        <f t="shared" si="698"/>
        <v>0</v>
      </c>
      <c r="AG548" s="135">
        <v>0</v>
      </c>
      <c r="AH548" s="135">
        <v>0</v>
      </c>
      <c r="AI548" s="135">
        <v>0</v>
      </c>
      <c r="AJ548" s="135">
        <f t="shared" si="699"/>
        <v>0</v>
      </c>
      <c r="AK548" s="135">
        <v>0</v>
      </c>
      <c r="AL548" s="135">
        <v>0</v>
      </c>
      <c r="AM548" s="135">
        <v>0</v>
      </c>
      <c r="AN548" s="135">
        <f t="shared" si="700"/>
        <v>0</v>
      </c>
      <c r="AO548" s="135">
        <v>0</v>
      </c>
      <c r="AP548" s="136">
        <v>0</v>
      </c>
      <c r="AQ548" s="136">
        <v>0</v>
      </c>
      <c r="AR548" s="135">
        <f t="shared" si="701"/>
        <v>0</v>
      </c>
      <c r="AS548" s="135">
        <v>0</v>
      </c>
      <c r="AT548" s="135"/>
      <c r="AU548" s="135"/>
      <c r="AV548" s="135"/>
      <c r="AW548" s="135"/>
      <c r="AX548" s="135"/>
      <c r="AY548" s="135"/>
      <c r="AZ548" s="135"/>
      <c r="BA548" s="135"/>
      <c r="BB548" s="135">
        <f t="shared" si="702"/>
        <v>0</v>
      </c>
      <c r="BC548" s="135"/>
      <c r="BD548" s="135"/>
      <c r="BE548" s="135">
        <f t="shared" si="703"/>
        <v>0</v>
      </c>
      <c r="BF548" s="135">
        <f t="shared" si="704"/>
        <v>0</v>
      </c>
      <c r="BG548" s="135">
        <f>I548+M548+Q548+U548+Y548+AC548+AG548+AK548+AO548+AS548</f>
        <v>0</v>
      </c>
      <c r="BH548" s="131">
        <f t="shared" si="668"/>
        <v>0</v>
      </c>
    </row>
    <row r="549" spans="1:62" ht="26.25" thickBot="1" x14ac:dyDescent="0.25">
      <c r="A549" s="18" t="s">
        <v>1013</v>
      </c>
      <c r="B549" s="78" t="s">
        <v>377</v>
      </c>
      <c r="C549" s="26">
        <v>300</v>
      </c>
      <c r="D549" s="78" t="s">
        <v>1000</v>
      </c>
      <c r="E549" s="135">
        <v>0</v>
      </c>
      <c r="F549" s="135">
        <v>0</v>
      </c>
      <c r="G549" s="135">
        <v>0</v>
      </c>
      <c r="H549" s="135">
        <v>0</v>
      </c>
      <c r="I549" s="135">
        <v>0</v>
      </c>
      <c r="J549" s="135"/>
      <c r="K549" s="135"/>
      <c r="L549" s="135">
        <v>0</v>
      </c>
      <c r="M549" s="136">
        <v>0</v>
      </c>
      <c r="N549" s="135">
        <v>0</v>
      </c>
      <c r="O549" s="135">
        <v>0</v>
      </c>
      <c r="P549" s="135">
        <v>0</v>
      </c>
      <c r="Q549" s="136">
        <v>0</v>
      </c>
      <c r="R549" s="136">
        <v>0</v>
      </c>
      <c r="S549" s="135">
        <f t="shared" si="651"/>
        <v>0</v>
      </c>
      <c r="T549" s="135">
        <f t="shared" si="695"/>
        <v>0</v>
      </c>
      <c r="U549" s="136">
        <v>0</v>
      </c>
      <c r="V549" s="136">
        <v>0</v>
      </c>
      <c r="W549" s="136">
        <v>0</v>
      </c>
      <c r="X549" s="135">
        <f t="shared" si="696"/>
        <v>0</v>
      </c>
      <c r="Y549" s="135">
        <v>0</v>
      </c>
      <c r="Z549" s="135">
        <v>0</v>
      </c>
      <c r="AA549" s="135">
        <v>0</v>
      </c>
      <c r="AB549" s="135">
        <f t="shared" si="697"/>
        <v>0</v>
      </c>
      <c r="AC549" s="135">
        <v>0</v>
      </c>
      <c r="AD549" s="135">
        <v>0</v>
      </c>
      <c r="AE549" s="135">
        <v>0</v>
      </c>
      <c r="AF549" s="135">
        <f t="shared" si="698"/>
        <v>0</v>
      </c>
      <c r="AG549" s="135">
        <v>0</v>
      </c>
      <c r="AH549" s="135">
        <v>0</v>
      </c>
      <c r="AI549" s="135">
        <v>0</v>
      </c>
      <c r="AJ549" s="135">
        <f t="shared" si="699"/>
        <v>0</v>
      </c>
      <c r="AK549" s="135">
        <v>0</v>
      </c>
      <c r="AL549" s="135">
        <v>0</v>
      </c>
      <c r="AM549" s="135">
        <v>0</v>
      </c>
      <c r="AN549" s="135">
        <f t="shared" si="700"/>
        <v>0</v>
      </c>
      <c r="AO549" s="135">
        <v>0</v>
      </c>
      <c r="AP549" s="136">
        <v>0</v>
      </c>
      <c r="AQ549" s="136">
        <v>0</v>
      </c>
      <c r="AR549" s="135">
        <f t="shared" si="701"/>
        <v>0</v>
      </c>
      <c r="AS549" s="135">
        <v>0</v>
      </c>
      <c r="AT549" s="135"/>
      <c r="AU549" s="135"/>
      <c r="AV549" s="135"/>
      <c r="AW549" s="135"/>
      <c r="AX549" s="135"/>
      <c r="AY549" s="135"/>
      <c r="AZ549" s="135"/>
      <c r="BA549" s="135"/>
      <c r="BB549" s="135">
        <f t="shared" si="702"/>
        <v>0</v>
      </c>
      <c r="BC549" s="135"/>
      <c r="BD549" s="135"/>
      <c r="BE549" s="135">
        <f t="shared" si="703"/>
        <v>0</v>
      </c>
      <c r="BF549" s="135">
        <f t="shared" si="704"/>
        <v>0</v>
      </c>
      <c r="BG549" s="135">
        <f>I549+M549+Q549+U549+Y549+AC549+AG549+AK549+AO549+AS549</f>
        <v>0</v>
      </c>
      <c r="BH549" s="131">
        <f t="shared" si="668"/>
        <v>0</v>
      </c>
    </row>
    <row r="550" spans="1:62" ht="26.25" thickBot="1" x14ac:dyDescent="0.25">
      <c r="A550" s="18" t="s">
        <v>1014</v>
      </c>
      <c r="B550" s="78" t="s">
        <v>893</v>
      </c>
      <c r="C550" s="26">
        <v>300</v>
      </c>
      <c r="D550" s="78" t="s">
        <v>1000</v>
      </c>
      <c r="E550" s="135">
        <v>0</v>
      </c>
      <c r="F550" s="135">
        <v>0</v>
      </c>
      <c r="G550" s="135">
        <v>0</v>
      </c>
      <c r="H550" s="135">
        <v>0</v>
      </c>
      <c r="I550" s="135">
        <v>0</v>
      </c>
      <c r="J550" s="135"/>
      <c r="K550" s="135"/>
      <c r="L550" s="135">
        <v>0</v>
      </c>
      <c r="M550" s="136">
        <v>0</v>
      </c>
      <c r="N550" s="135">
        <v>0</v>
      </c>
      <c r="O550" s="135">
        <v>0</v>
      </c>
      <c r="P550" s="135">
        <v>0</v>
      </c>
      <c r="Q550" s="136">
        <v>0</v>
      </c>
      <c r="R550" s="136">
        <v>0</v>
      </c>
      <c r="S550" s="135">
        <f t="shared" si="651"/>
        <v>0</v>
      </c>
      <c r="T550" s="135">
        <f t="shared" si="695"/>
        <v>0</v>
      </c>
      <c r="U550" s="136">
        <v>0</v>
      </c>
      <c r="V550" s="136">
        <v>0</v>
      </c>
      <c r="W550" s="136">
        <v>0</v>
      </c>
      <c r="X550" s="135">
        <f t="shared" si="696"/>
        <v>0</v>
      </c>
      <c r="Y550" s="135">
        <v>0</v>
      </c>
      <c r="Z550" s="135">
        <v>0</v>
      </c>
      <c r="AA550" s="135">
        <v>0</v>
      </c>
      <c r="AB550" s="135">
        <f t="shared" si="697"/>
        <v>0</v>
      </c>
      <c r="AC550" s="135">
        <v>0</v>
      </c>
      <c r="AD550" s="135">
        <v>0</v>
      </c>
      <c r="AE550" s="135">
        <v>0</v>
      </c>
      <c r="AF550" s="135">
        <f t="shared" si="698"/>
        <v>0</v>
      </c>
      <c r="AG550" s="135">
        <v>0</v>
      </c>
      <c r="AH550" s="135">
        <v>0</v>
      </c>
      <c r="AI550" s="135">
        <v>0</v>
      </c>
      <c r="AJ550" s="135">
        <f t="shared" si="699"/>
        <v>0</v>
      </c>
      <c r="AK550" s="135">
        <v>0</v>
      </c>
      <c r="AL550" s="135">
        <v>0</v>
      </c>
      <c r="AM550" s="135">
        <v>0</v>
      </c>
      <c r="AN550" s="135">
        <f t="shared" si="700"/>
        <v>0</v>
      </c>
      <c r="AO550" s="135">
        <v>0</v>
      </c>
      <c r="AP550" s="136">
        <v>0</v>
      </c>
      <c r="AQ550" s="136">
        <v>0</v>
      </c>
      <c r="AR550" s="135">
        <f t="shared" si="701"/>
        <v>0</v>
      </c>
      <c r="AS550" s="135">
        <v>0</v>
      </c>
      <c r="AT550" s="135"/>
      <c r="AU550" s="135"/>
      <c r="AV550" s="135"/>
      <c r="AW550" s="135"/>
      <c r="AX550" s="135"/>
      <c r="AY550" s="135"/>
      <c r="AZ550" s="135"/>
      <c r="BA550" s="135"/>
      <c r="BB550" s="135">
        <f t="shared" si="702"/>
        <v>0</v>
      </c>
      <c r="BC550" s="135"/>
      <c r="BD550" s="135"/>
      <c r="BE550" s="135">
        <f t="shared" si="703"/>
        <v>0</v>
      </c>
      <c r="BF550" s="135">
        <f t="shared" si="704"/>
        <v>0</v>
      </c>
      <c r="BG550" s="135">
        <f>I550+M550+Q550+U550+Y550+AC550+AG550+AK550+AO550+AS550</f>
        <v>0</v>
      </c>
      <c r="BH550" s="131">
        <f t="shared" si="668"/>
        <v>0</v>
      </c>
    </row>
    <row r="551" spans="1:62" ht="26.25" thickBot="1" x14ac:dyDescent="0.25">
      <c r="A551" s="18" t="s">
        <v>1015</v>
      </c>
      <c r="B551" s="78" t="s">
        <v>982</v>
      </c>
      <c r="C551" s="26">
        <v>300</v>
      </c>
      <c r="D551" s="78" t="s">
        <v>1000</v>
      </c>
      <c r="E551" s="135">
        <v>0</v>
      </c>
      <c r="F551" s="135">
        <v>0</v>
      </c>
      <c r="G551" s="135">
        <v>0</v>
      </c>
      <c r="H551" s="135">
        <v>0</v>
      </c>
      <c r="I551" s="135">
        <v>0</v>
      </c>
      <c r="J551" s="135"/>
      <c r="K551" s="135"/>
      <c r="L551" s="135">
        <v>0</v>
      </c>
      <c r="M551" s="136">
        <v>0</v>
      </c>
      <c r="N551" s="135">
        <v>0</v>
      </c>
      <c r="O551" s="135">
        <v>0</v>
      </c>
      <c r="P551" s="135">
        <v>0</v>
      </c>
      <c r="Q551" s="136">
        <v>0</v>
      </c>
      <c r="R551" s="136"/>
      <c r="S551" s="135">
        <f t="shared" si="651"/>
        <v>0</v>
      </c>
      <c r="T551" s="135">
        <f t="shared" si="695"/>
        <v>0</v>
      </c>
      <c r="U551" s="136">
        <v>0</v>
      </c>
      <c r="V551" s="136">
        <v>106613746.97</v>
      </c>
      <c r="W551" s="136">
        <v>0</v>
      </c>
      <c r="X551" s="135">
        <f t="shared" si="696"/>
        <v>106613746.97</v>
      </c>
      <c r="Y551" s="135">
        <v>0</v>
      </c>
      <c r="Z551" s="135">
        <v>0</v>
      </c>
      <c r="AA551" s="135">
        <v>0</v>
      </c>
      <c r="AB551" s="135">
        <f t="shared" si="697"/>
        <v>106613746.97</v>
      </c>
      <c r="AC551" s="135">
        <v>0</v>
      </c>
      <c r="AD551" s="135">
        <v>0</v>
      </c>
      <c r="AE551" s="135">
        <v>0</v>
      </c>
      <c r="AF551" s="135">
        <f t="shared" si="698"/>
        <v>106613746.97</v>
      </c>
      <c r="AG551" s="135">
        <v>0</v>
      </c>
      <c r="AH551" s="135">
        <v>0</v>
      </c>
      <c r="AI551" s="135">
        <v>0</v>
      </c>
      <c r="AJ551" s="135">
        <f t="shared" si="699"/>
        <v>106613746.97</v>
      </c>
      <c r="AK551" s="135">
        <v>0</v>
      </c>
      <c r="AL551" s="135">
        <v>0</v>
      </c>
      <c r="AM551" s="135">
        <v>0</v>
      </c>
      <c r="AN551" s="135">
        <f t="shared" si="700"/>
        <v>106613746.97</v>
      </c>
      <c r="AO551" s="135">
        <v>0</v>
      </c>
      <c r="AP551" s="136">
        <v>0</v>
      </c>
      <c r="AQ551" s="136">
        <v>0</v>
      </c>
      <c r="AR551" s="135">
        <f t="shared" si="701"/>
        <v>106613746.97</v>
      </c>
      <c r="AS551" s="135">
        <v>0</v>
      </c>
      <c r="AT551" s="135"/>
      <c r="AU551" s="135"/>
      <c r="AV551" s="135"/>
      <c r="AW551" s="135"/>
      <c r="AX551" s="135"/>
      <c r="AY551" s="135"/>
      <c r="AZ551" s="135"/>
      <c r="BA551" s="135"/>
      <c r="BB551" s="135">
        <f t="shared" si="702"/>
        <v>106613746.97</v>
      </c>
      <c r="BC551" s="135"/>
      <c r="BD551" s="135"/>
      <c r="BE551" s="135">
        <f t="shared" si="703"/>
        <v>0</v>
      </c>
      <c r="BF551" s="135">
        <f t="shared" si="704"/>
        <v>106613746.97</v>
      </c>
      <c r="BG551" s="135">
        <v>106613746.97</v>
      </c>
      <c r="BH551" s="131">
        <f t="shared" si="668"/>
        <v>0</v>
      </c>
    </row>
    <row r="552" spans="1:62" s="3" customFormat="1" ht="26.25" thickBot="1" x14ac:dyDescent="0.3">
      <c r="A552" s="8" t="s">
        <v>1016</v>
      </c>
      <c r="B552" s="77" t="s">
        <v>895</v>
      </c>
      <c r="C552" s="7"/>
      <c r="D552" s="77"/>
      <c r="E552" s="129">
        <f t="shared" ref="E552:AW552" si="705">SUM(E553:E555)</f>
        <v>0</v>
      </c>
      <c r="F552" s="129">
        <f t="shared" si="705"/>
        <v>0</v>
      </c>
      <c r="G552" s="129">
        <f t="shared" si="705"/>
        <v>0</v>
      </c>
      <c r="H552" s="129">
        <f t="shared" si="705"/>
        <v>0</v>
      </c>
      <c r="I552" s="129">
        <f t="shared" si="705"/>
        <v>0</v>
      </c>
      <c r="J552" s="129">
        <f t="shared" si="705"/>
        <v>0</v>
      </c>
      <c r="K552" s="129">
        <f t="shared" si="705"/>
        <v>0</v>
      </c>
      <c r="L552" s="129">
        <f t="shared" si="705"/>
        <v>0</v>
      </c>
      <c r="M552" s="129">
        <f t="shared" si="705"/>
        <v>0</v>
      </c>
      <c r="N552" s="129">
        <f t="shared" si="705"/>
        <v>0</v>
      </c>
      <c r="O552" s="129">
        <f t="shared" si="705"/>
        <v>0</v>
      </c>
      <c r="P552" s="129">
        <f t="shared" si="705"/>
        <v>0</v>
      </c>
      <c r="Q552" s="129">
        <f t="shared" si="705"/>
        <v>0</v>
      </c>
      <c r="R552" s="129">
        <f t="shared" si="705"/>
        <v>0</v>
      </c>
      <c r="S552" s="129">
        <f t="shared" si="705"/>
        <v>0</v>
      </c>
      <c r="T552" s="129">
        <f t="shared" si="705"/>
        <v>0</v>
      </c>
      <c r="U552" s="129">
        <f t="shared" si="705"/>
        <v>0</v>
      </c>
      <c r="V552" s="129">
        <f t="shared" si="705"/>
        <v>0</v>
      </c>
      <c r="W552" s="129">
        <f t="shared" si="705"/>
        <v>0</v>
      </c>
      <c r="X552" s="129">
        <f t="shared" si="705"/>
        <v>0</v>
      </c>
      <c r="Y552" s="129">
        <f t="shared" si="705"/>
        <v>0</v>
      </c>
      <c r="Z552" s="129">
        <f t="shared" si="705"/>
        <v>0</v>
      </c>
      <c r="AA552" s="129">
        <f t="shared" si="705"/>
        <v>0</v>
      </c>
      <c r="AB552" s="129">
        <f t="shared" si="705"/>
        <v>0</v>
      </c>
      <c r="AC552" s="129">
        <f t="shared" si="705"/>
        <v>0</v>
      </c>
      <c r="AD552" s="129">
        <f t="shared" si="705"/>
        <v>0</v>
      </c>
      <c r="AE552" s="129">
        <f t="shared" si="705"/>
        <v>0</v>
      </c>
      <c r="AF552" s="129">
        <f t="shared" si="705"/>
        <v>0</v>
      </c>
      <c r="AG552" s="129">
        <f t="shared" si="705"/>
        <v>0</v>
      </c>
      <c r="AH552" s="129">
        <f t="shared" si="705"/>
        <v>0</v>
      </c>
      <c r="AI552" s="129">
        <f t="shared" si="705"/>
        <v>0</v>
      </c>
      <c r="AJ552" s="129">
        <f t="shared" si="705"/>
        <v>0</v>
      </c>
      <c r="AK552" s="129">
        <f t="shared" si="705"/>
        <v>0</v>
      </c>
      <c r="AL552" s="129">
        <f t="shared" si="705"/>
        <v>0</v>
      </c>
      <c r="AM552" s="129">
        <f t="shared" si="705"/>
        <v>0</v>
      </c>
      <c r="AN552" s="129">
        <f t="shared" si="705"/>
        <v>0</v>
      </c>
      <c r="AO552" s="129">
        <f t="shared" si="705"/>
        <v>0</v>
      </c>
      <c r="AP552" s="129">
        <f t="shared" si="705"/>
        <v>0</v>
      </c>
      <c r="AQ552" s="129">
        <f t="shared" si="705"/>
        <v>0</v>
      </c>
      <c r="AR552" s="129">
        <f t="shared" si="705"/>
        <v>0</v>
      </c>
      <c r="AS552" s="129">
        <f t="shared" si="705"/>
        <v>0</v>
      </c>
      <c r="AT552" s="129">
        <f t="shared" si="705"/>
        <v>0</v>
      </c>
      <c r="AU552" s="129">
        <f t="shared" si="705"/>
        <v>0</v>
      </c>
      <c r="AV552" s="129">
        <f t="shared" si="705"/>
        <v>0</v>
      </c>
      <c r="AW552" s="129">
        <f t="shared" si="705"/>
        <v>0</v>
      </c>
      <c r="AX552" s="129"/>
      <c r="AY552" s="129"/>
      <c r="AZ552" s="129"/>
      <c r="BA552" s="129"/>
      <c r="BB552" s="129">
        <f>SUM(BB553:BB555)</f>
        <v>0</v>
      </c>
      <c r="BC552" s="129"/>
      <c r="BD552" s="129"/>
      <c r="BE552" s="129">
        <f>SUM(BE553:BE555)</f>
        <v>0</v>
      </c>
      <c r="BF552" s="129">
        <f t="shared" ref="BF552" si="706">+E552+BB552-BE552</f>
        <v>0</v>
      </c>
      <c r="BG552" s="129">
        <f>SUM(BG553:BG555)</f>
        <v>0</v>
      </c>
      <c r="BH552" s="131">
        <f t="shared" si="668"/>
        <v>0</v>
      </c>
      <c r="BI552" s="5"/>
      <c r="BJ552" s="5"/>
    </row>
    <row r="553" spans="1:62" ht="26.25" thickBot="1" x14ac:dyDescent="0.25">
      <c r="A553" s="18" t="s">
        <v>1017</v>
      </c>
      <c r="B553" s="78" t="s">
        <v>381</v>
      </c>
      <c r="C553" s="26">
        <v>300</v>
      </c>
      <c r="D553" s="78" t="s">
        <v>1000</v>
      </c>
      <c r="E553" s="135">
        <v>0</v>
      </c>
      <c r="F553" s="135">
        <v>0</v>
      </c>
      <c r="G553" s="135">
        <v>0</v>
      </c>
      <c r="H553" s="135">
        <v>0</v>
      </c>
      <c r="I553" s="135">
        <v>0</v>
      </c>
      <c r="J553" s="135"/>
      <c r="K553" s="135"/>
      <c r="L553" s="135">
        <v>0</v>
      </c>
      <c r="M553" s="136">
        <v>0</v>
      </c>
      <c r="N553" s="135">
        <v>0</v>
      </c>
      <c r="O553" s="135">
        <v>0</v>
      </c>
      <c r="P553" s="135">
        <v>0</v>
      </c>
      <c r="Q553" s="136">
        <v>0</v>
      </c>
      <c r="R553" s="136">
        <v>0</v>
      </c>
      <c r="S553" s="135">
        <f t="shared" si="651"/>
        <v>0</v>
      </c>
      <c r="T553" s="135">
        <f>E553+R553-S553</f>
        <v>0</v>
      </c>
      <c r="U553" s="136">
        <v>0</v>
      </c>
      <c r="V553" s="136">
        <v>0</v>
      </c>
      <c r="W553" s="136">
        <v>0</v>
      </c>
      <c r="X553" s="135">
        <f>T553+V553-W553</f>
        <v>0</v>
      </c>
      <c r="Y553" s="135">
        <v>0</v>
      </c>
      <c r="Z553" s="135">
        <v>0</v>
      </c>
      <c r="AA553" s="135">
        <v>0</v>
      </c>
      <c r="AB553" s="135">
        <f>X553+Z553-AA553</f>
        <v>0</v>
      </c>
      <c r="AC553" s="135">
        <v>0</v>
      </c>
      <c r="AD553" s="135">
        <v>0</v>
      </c>
      <c r="AE553" s="135">
        <v>0</v>
      </c>
      <c r="AF553" s="135">
        <f>AB553+AD553-AE553</f>
        <v>0</v>
      </c>
      <c r="AG553" s="135">
        <v>0</v>
      </c>
      <c r="AH553" s="135">
        <v>0</v>
      </c>
      <c r="AI553" s="135">
        <v>0</v>
      </c>
      <c r="AJ553" s="135">
        <f>AF553+AH553-AI553</f>
        <v>0</v>
      </c>
      <c r="AK553" s="135">
        <v>0</v>
      </c>
      <c r="AL553" s="135">
        <v>0</v>
      </c>
      <c r="AM553" s="135">
        <v>0</v>
      </c>
      <c r="AN553" s="135">
        <f>AJ553+AL553-AM553</f>
        <v>0</v>
      </c>
      <c r="AO553" s="135">
        <v>0</v>
      </c>
      <c r="AP553" s="136">
        <v>0</v>
      </c>
      <c r="AQ553" s="136">
        <v>0</v>
      </c>
      <c r="AR553" s="135">
        <f>AN553+AP553-AQ553</f>
        <v>0</v>
      </c>
      <c r="AS553" s="135">
        <v>0</v>
      </c>
      <c r="AT553" s="135"/>
      <c r="AU553" s="135"/>
      <c r="AV553" s="135"/>
      <c r="AW553" s="135"/>
      <c r="AX553" s="135"/>
      <c r="AY553" s="135"/>
      <c r="AZ553" s="135"/>
      <c r="BA553" s="135"/>
      <c r="BB553" s="135">
        <f>F553+J553+N553+R553+V553+Z553+AD553+AH553+AL553+AP553</f>
        <v>0</v>
      </c>
      <c r="BC553" s="135"/>
      <c r="BD553" s="135"/>
      <c r="BE553" s="135">
        <f>G553+K553+O553+S553+W553+AA553+AE553+AI553+AM553+AQ553</f>
        <v>0</v>
      </c>
      <c r="BF553" s="135">
        <f>E553+BB553-BE553</f>
        <v>0</v>
      </c>
      <c r="BG553" s="135">
        <f>I553+M553+Q553+U553+Y553+AC553+AG553+AK553+AO553+AS553</f>
        <v>0</v>
      </c>
      <c r="BH553" s="131">
        <f t="shared" si="668"/>
        <v>0</v>
      </c>
    </row>
    <row r="554" spans="1:62" ht="26.25" thickBot="1" x14ac:dyDescent="0.25">
      <c r="A554" s="18" t="s">
        <v>1018</v>
      </c>
      <c r="B554" s="78" t="s">
        <v>898</v>
      </c>
      <c r="C554" s="26">
        <v>300</v>
      </c>
      <c r="D554" s="78" t="s">
        <v>1000</v>
      </c>
      <c r="E554" s="135">
        <v>0</v>
      </c>
      <c r="F554" s="135">
        <v>0</v>
      </c>
      <c r="G554" s="135">
        <v>0</v>
      </c>
      <c r="H554" s="135">
        <v>0</v>
      </c>
      <c r="I554" s="135">
        <v>0</v>
      </c>
      <c r="J554" s="135"/>
      <c r="K554" s="135"/>
      <c r="L554" s="135">
        <v>0</v>
      </c>
      <c r="M554" s="136">
        <v>0</v>
      </c>
      <c r="N554" s="135">
        <v>0</v>
      </c>
      <c r="O554" s="135">
        <v>0</v>
      </c>
      <c r="P554" s="135">
        <v>0</v>
      </c>
      <c r="Q554" s="136">
        <v>0</v>
      </c>
      <c r="R554" s="136">
        <v>0</v>
      </c>
      <c r="S554" s="135">
        <f t="shared" si="651"/>
        <v>0</v>
      </c>
      <c r="T554" s="135">
        <f>E554+R554-S554</f>
        <v>0</v>
      </c>
      <c r="U554" s="136">
        <v>0</v>
      </c>
      <c r="V554" s="136">
        <v>0</v>
      </c>
      <c r="W554" s="136">
        <v>0</v>
      </c>
      <c r="X554" s="135">
        <f>T554+V554-W554</f>
        <v>0</v>
      </c>
      <c r="Y554" s="135">
        <v>0</v>
      </c>
      <c r="Z554" s="135">
        <v>0</v>
      </c>
      <c r="AA554" s="135">
        <v>0</v>
      </c>
      <c r="AB554" s="135">
        <f>X554+Z554-AA554</f>
        <v>0</v>
      </c>
      <c r="AC554" s="135">
        <v>0</v>
      </c>
      <c r="AD554" s="135">
        <v>0</v>
      </c>
      <c r="AE554" s="135">
        <v>0</v>
      </c>
      <c r="AF554" s="135">
        <f>AB554+AD554-AE554</f>
        <v>0</v>
      </c>
      <c r="AG554" s="135">
        <v>0</v>
      </c>
      <c r="AH554" s="135">
        <v>0</v>
      </c>
      <c r="AI554" s="135">
        <v>0</v>
      </c>
      <c r="AJ554" s="135">
        <f>AF554+AH554-AI554</f>
        <v>0</v>
      </c>
      <c r="AK554" s="135">
        <v>0</v>
      </c>
      <c r="AL554" s="135">
        <v>0</v>
      </c>
      <c r="AM554" s="135">
        <v>0</v>
      </c>
      <c r="AN554" s="135">
        <f>AJ554+AL554-AM554</f>
        <v>0</v>
      </c>
      <c r="AO554" s="135">
        <v>0</v>
      </c>
      <c r="AP554" s="136">
        <v>0</v>
      </c>
      <c r="AQ554" s="136">
        <v>0</v>
      </c>
      <c r="AR554" s="135">
        <f>AN554+AP554-AQ554</f>
        <v>0</v>
      </c>
      <c r="AS554" s="135">
        <v>0</v>
      </c>
      <c r="AT554" s="135"/>
      <c r="AU554" s="135"/>
      <c r="AV554" s="135"/>
      <c r="AW554" s="135"/>
      <c r="AX554" s="135"/>
      <c r="AY554" s="135"/>
      <c r="AZ554" s="135"/>
      <c r="BA554" s="135"/>
      <c r="BB554" s="135">
        <f>F554+J554+N554+R554+V554+Z554+AD554+AH554+AL554+AP554</f>
        <v>0</v>
      </c>
      <c r="BC554" s="135"/>
      <c r="BD554" s="135"/>
      <c r="BE554" s="135">
        <f>G554+K554+O554+S554+W554+AA554+AE554+AI554+AM554+AQ554</f>
        <v>0</v>
      </c>
      <c r="BF554" s="135">
        <f>E554+BB554-BE554</f>
        <v>0</v>
      </c>
      <c r="BG554" s="135">
        <f>I554+M554+Q554+U554+Y554+AC554+AG554+AK554+AO554+AS554</f>
        <v>0</v>
      </c>
      <c r="BH554" s="131">
        <f t="shared" si="668"/>
        <v>0</v>
      </c>
    </row>
    <row r="555" spans="1:62" ht="26.25" thickBot="1" x14ac:dyDescent="0.25">
      <c r="A555" s="27" t="s">
        <v>1019</v>
      </c>
      <c r="B555" s="81" t="s">
        <v>900</v>
      </c>
      <c r="C555" s="28">
        <v>300</v>
      </c>
      <c r="D555" s="81" t="s">
        <v>1000</v>
      </c>
      <c r="E555" s="145">
        <v>0</v>
      </c>
      <c r="F555" s="145">
        <v>0</v>
      </c>
      <c r="G555" s="145">
        <v>0</v>
      </c>
      <c r="H555" s="145">
        <v>0</v>
      </c>
      <c r="I555" s="145">
        <v>0</v>
      </c>
      <c r="J555" s="145"/>
      <c r="K555" s="145"/>
      <c r="L555" s="145">
        <v>0</v>
      </c>
      <c r="M555" s="146">
        <v>0</v>
      </c>
      <c r="N555" s="145">
        <v>0</v>
      </c>
      <c r="O555" s="145">
        <v>0</v>
      </c>
      <c r="P555" s="145">
        <v>0</v>
      </c>
      <c r="Q555" s="146">
        <v>0</v>
      </c>
      <c r="R555" s="146">
        <v>0</v>
      </c>
      <c r="S555" s="145">
        <f t="shared" si="651"/>
        <v>0</v>
      </c>
      <c r="T555" s="145">
        <f>E555+R555-S555</f>
        <v>0</v>
      </c>
      <c r="U555" s="146">
        <v>0</v>
      </c>
      <c r="V555" s="146">
        <v>0</v>
      </c>
      <c r="W555" s="146">
        <v>0</v>
      </c>
      <c r="X555" s="145">
        <f>T555+V555-W555</f>
        <v>0</v>
      </c>
      <c r="Y555" s="145">
        <v>0</v>
      </c>
      <c r="Z555" s="145">
        <v>0</v>
      </c>
      <c r="AA555" s="145">
        <v>0</v>
      </c>
      <c r="AB555" s="145">
        <f>X555+Z555-AA555</f>
        <v>0</v>
      </c>
      <c r="AC555" s="145">
        <v>0</v>
      </c>
      <c r="AD555" s="145">
        <v>0</v>
      </c>
      <c r="AE555" s="145">
        <v>0</v>
      </c>
      <c r="AF555" s="145">
        <f>AB555+AD555-AE555</f>
        <v>0</v>
      </c>
      <c r="AG555" s="145">
        <v>0</v>
      </c>
      <c r="AH555" s="145">
        <v>0</v>
      </c>
      <c r="AI555" s="145">
        <v>0</v>
      </c>
      <c r="AJ555" s="145">
        <f>AF555+AH555-AI555</f>
        <v>0</v>
      </c>
      <c r="AK555" s="145">
        <v>0</v>
      </c>
      <c r="AL555" s="145">
        <v>0</v>
      </c>
      <c r="AM555" s="145">
        <v>0</v>
      </c>
      <c r="AN555" s="145">
        <f>AJ555+AL555-AM555</f>
        <v>0</v>
      </c>
      <c r="AO555" s="145">
        <v>0</v>
      </c>
      <c r="AP555" s="146">
        <v>0</v>
      </c>
      <c r="AQ555" s="146">
        <v>0</v>
      </c>
      <c r="AR555" s="145">
        <f>AN555+AP555-AQ555</f>
        <v>0</v>
      </c>
      <c r="AS555" s="145">
        <v>0</v>
      </c>
      <c r="AT555" s="145"/>
      <c r="AU555" s="145"/>
      <c r="AV555" s="145"/>
      <c r="AW555" s="145"/>
      <c r="AX555" s="145"/>
      <c r="AY555" s="145"/>
      <c r="AZ555" s="145"/>
      <c r="BA555" s="145"/>
      <c r="BB555" s="145">
        <f>F555+J555+N555+R555+V555+Z555+AD555+AH555+AL555+AP555</f>
        <v>0</v>
      </c>
      <c r="BC555" s="145"/>
      <c r="BD555" s="145"/>
      <c r="BE555" s="145">
        <f>G555+K555+O555+S555+W555+AA555+AE555+AI555+AM555+AQ555</f>
        <v>0</v>
      </c>
      <c r="BF555" s="145">
        <f>E555+BB555-BE555</f>
        <v>0</v>
      </c>
      <c r="BG555" s="145">
        <f>I555+M555+Q555+U555+Y555+AC555+AG555+AK555+AO555+AS555</f>
        <v>0</v>
      </c>
      <c r="BH555" s="131">
        <f t="shared" si="668"/>
        <v>0</v>
      </c>
    </row>
    <row r="556" spans="1:62" ht="14.25" x14ac:dyDescent="0.2">
      <c r="A556" s="51"/>
      <c r="B556" s="82"/>
      <c r="C556" s="62"/>
      <c r="D556" s="63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147"/>
      <c r="AZ556" s="147"/>
      <c r="BA556" s="147"/>
      <c r="BB556" s="147"/>
      <c r="BC556" s="147"/>
      <c r="BD556" s="147"/>
      <c r="BE556" s="147"/>
      <c r="BF556" s="147"/>
      <c r="BG556" s="147"/>
      <c r="BH556" s="148"/>
    </row>
    <row r="557" spans="1:62" ht="30" x14ac:dyDescent="0.25">
      <c r="A557" s="51"/>
      <c r="B557" s="64" t="s">
        <v>1020</v>
      </c>
      <c r="C557" s="65"/>
      <c r="D557" s="66"/>
      <c r="E557" s="164" t="s">
        <v>1021</v>
      </c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63"/>
      <c r="AL557" s="163"/>
      <c r="AM557" s="163"/>
      <c r="AN557" s="163"/>
      <c r="AO557" s="163"/>
      <c r="AP557" s="163"/>
      <c r="AQ557" s="163"/>
      <c r="AR557" s="163"/>
      <c r="AS557" s="163"/>
      <c r="AT557" s="163"/>
      <c r="AU557" s="163"/>
      <c r="AV557" s="163"/>
      <c r="AW557" s="163"/>
      <c r="AX557" s="163"/>
      <c r="AY557" s="163"/>
      <c r="AZ557" s="163"/>
      <c r="BA557" s="163"/>
      <c r="BB557" s="163" t="s">
        <v>22</v>
      </c>
      <c r="BC557" s="163" t="s">
        <v>1022</v>
      </c>
      <c r="BD557" s="163" t="s">
        <v>1023</v>
      </c>
      <c r="BE557" s="163" t="s">
        <v>1024</v>
      </c>
      <c r="BF557" s="164" t="s">
        <v>1025</v>
      </c>
      <c r="BG557" s="164" t="s">
        <v>1026</v>
      </c>
      <c r="BH557" s="165" t="s">
        <v>1027</v>
      </c>
    </row>
    <row r="558" spans="1:62" ht="14.25" x14ac:dyDescent="0.2">
      <c r="A558" s="51"/>
      <c r="B558" s="67"/>
      <c r="C558" s="65"/>
      <c r="D558" s="66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  <c r="Z558" s="149"/>
      <c r="AA558" s="149"/>
      <c r="AB558" s="149"/>
      <c r="AC558" s="149"/>
      <c r="AD558" s="149"/>
      <c r="AE558" s="149"/>
      <c r="AF558" s="149"/>
      <c r="AG558" s="149"/>
      <c r="AH558" s="149"/>
      <c r="AI558" s="149"/>
      <c r="AJ558" s="149"/>
      <c r="AK558" s="149"/>
      <c r="AL558" s="149"/>
      <c r="AM558" s="149"/>
      <c r="AN558" s="149"/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149"/>
      <c r="AZ558" s="149"/>
      <c r="BA558" s="149"/>
      <c r="BB558" s="149"/>
      <c r="BC558" s="149"/>
      <c r="BD558" s="149"/>
      <c r="BE558" s="149"/>
      <c r="BF558" s="149"/>
      <c r="BG558" s="149"/>
      <c r="BH558" s="150"/>
    </row>
    <row r="559" spans="1:62" ht="15.75" x14ac:dyDescent="0.25">
      <c r="A559" s="51"/>
      <c r="B559" s="68" t="s">
        <v>1028</v>
      </c>
      <c r="C559" s="69"/>
      <c r="D559" s="70"/>
      <c r="E559" s="151">
        <f>SUM(E560:E562)</f>
        <v>1512879069</v>
      </c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1"/>
      <c r="AE559" s="151"/>
      <c r="AF559" s="151"/>
      <c r="AG559" s="151"/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>
        <f t="shared" ref="BB559:BH559" si="707">SUM(BB560:BB562)</f>
        <v>0</v>
      </c>
      <c r="BC559" s="151">
        <f t="shared" si="707"/>
        <v>73822361</v>
      </c>
      <c r="BD559" s="151">
        <f t="shared" si="707"/>
        <v>73822361</v>
      </c>
      <c r="BE559" s="151">
        <f t="shared" si="707"/>
        <v>0</v>
      </c>
      <c r="BF559" s="151">
        <f t="shared" si="707"/>
        <v>1512879069</v>
      </c>
      <c r="BG559" s="151">
        <f t="shared" si="707"/>
        <v>1510665099</v>
      </c>
      <c r="BH559" s="152">
        <f t="shared" si="707"/>
        <v>2213970</v>
      </c>
    </row>
    <row r="560" spans="1:62" ht="14.25" x14ac:dyDescent="0.2">
      <c r="A560" s="51"/>
      <c r="B560" s="71" t="s">
        <v>1029</v>
      </c>
      <c r="C560" s="65"/>
      <c r="D560" s="66"/>
      <c r="E560" s="149">
        <v>1286942549</v>
      </c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  <c r="Z560" s="149"/>
      <c r="AA560" s="149"/>
      <c r="AB560" s="149"/>
      <c r="AC560" s="149"/>
      <c r="AD560" s="149"/>
      <c r="AE560" s="149"/>
      <c r="AF560" s="149"/>
      <c r="AG560" s="149"/>
      <c r="AH560" s="149"/>
      <c r="AI560" s="149"/>
      <c r="AJ560" s="149"/>
      <c r="AK560" s="149"/>
      <c r="AL560" s="149"/>
      <c r="AM560" s="149"/>
      <c r="AN560" s="149"/>
      <c r="AO560" s="149"/>
      <c r="AP560" s="149"/>
      <c r="AQ560" s="149"/>
      <c r="AR560" s="149"/>
      <c r="AS560" s="149"/>
      <c r="AT560" s="149"/>
      <c r="AU560" s="149"/>
      <c r="AV560" s="149"/>
      <c r="AW560" s="149"/>
      <c r="AX560" s="149"/>
      <c r="AY560" s="149"/>
      <c r="AZ560" s="149"/>
      <c r="BA560" s="149"/>
      <c r="BB560" s="149"/>
      <c r="BC560" s="149">
        <v>40406877</v>
      </c>
      <c r="BD560" s="149">
        <v>55305514</v>
      </c>
      <c r="BE560" s="149">
        <v>0</v>
      </c>
      <c r="BF560" s="149">
        <f>+E560+BB560+BC560-BD560-BE560</f>
        <v>1272043912</v>
      </c>
      <c r="BG560" s="149">
        <v>1269872763</v>
      </c>
      <c r="BH560" s="150">
        <f>+BF560-BG560</f>
        <v>2171149</v>
      </c>
    </row>
    <row r="561" spans="1:60" ht="14.25" x14ac:dyDescent="0.2">
      <c r="A561" s="51"/>
      <c r="B561" s="71" t="s">
        <v>1030</v>
      </c>
      <c r="C561" s="65"/>
      <c r="D561" s="66"/>
      <c r="E561" s="149">
        <v>89727170</v>
      </c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  <c r="Z561" s="149"/>
      <c r="AA561" s="149"/>
      <c r="AB561" s="149"/>
      <c r="AC561" s="149"/>
      <c r="AD561" s="149"/>
      <c r="AE561" s="149"/>
      <c r="AF561" s="149"/>
      <c r="AG561" s="149"/>
      <c r="AH561" s="149"/>
      <c r="AI561" s="149"/>
      <c r="AJ561" s="149"/>
      <c r="AK561" s="149"/>
      <c r="AL561" s="149"/>
      <c r="AM561" s="149"/>
      <c r="AN561" s="149"/>
      <c r="AO561" s="149"/>
      <c r="AP561" s="149"/>
      <c r="AQ561" s="149"/>
      <c r="AR561" s="149"/>
      <c r="AS561" s="149"/>
      <c r="AT561" s="149"/>
      <c r="AU561" s="149"/>
      <c r="AV561" s="149"/>
      <c r="AW561" s="149"/>
      <c r="AX561" s="149"/>
      <c r="AY561" s="149"/>
      <c r="AZ561" s="149"/>
      <c r="BA561" s="149"/>
      <c r="BB561" s="149"/>
      <c r="BC561" s="149">
        <v>33415484</v>
      </c>
      <c r="BD561" s="149">
        <v>18516847</v>
      </c>
      <c r="BE561" s="149">
        <v>0</v>
      </c>
      <c r="BF561" s="149">
        <f t="shared" ref="BF561:BF576" si="708">+E561+BB561+BC561-BD561-BE561</f>
        <v>104625807</v>
      </c>
      <c r="BG561" s="149">
        <v>104582986</v>
      </c>
      <c r="BH561" s="150">
        <f>+BF561-BG561</f>
        <v>42821</v>
      </c>
    </row>
    <row r="562" spans="1:60" ht="14.25" x14ac:dyDescent="0.2">
      <c r="A562" s="51"/>
      <c r="B562" s="71" t="s">
        <v>136</v>
      </c>
      <c r="C562" s="65"/>
      <c r="D562" s="66"/>
      <c r="E562" s="149">
        <v>136209350</v>
      </c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  <c r="Z562" s="149"/>
      <c r="AA562" s="149"/>
      <c r="AB562" s="149"/>
      <c r="AC562" s="149"/>
      <c r="AD562" s="149"/>
      <c r="AE562" s="149"/>
      <c r="AF562" s="149"/>
      <c r="AG562" s="149"/>
      <c r="AH562" s="149"/>
      <c r="AI562" s="149"/>
      <c r="AJ562" s="149"/>
      <c r="AK562" s="149"/>
      <c r="AL562" s="149"/>
      <c r="AM562" s="149"/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49"/>
      <c r="AZ562" s="149"/>
      <c r="BA562" s="149"/>
      <c r="BB562" s="149">
        <v>0</v>
      </c>
      <c r="BC562" s="149">
        <v>0</v>
      </c>
      <c r="BD562" s="149">
        <v>0</v>
      </c>
      <c r="BE562" s="149">
        <v>0</v>
      </c>
      <c r="BF562" s="149">
        <f t="shared" si="708"/>
        <v>136209350</v>
      </c>
      <c r="BG562" s="149">
        <v>136209350</v>
      </c>
      <c r="BH562" s="150">
        <f>+BF562-BG562</f>
        <v>0</v>
      </c>
    </row>
    <row r="563" spans="1:60" ht="15.75" x14ac:dyDescent="0.25">
      <c r="A563" s="51"/>
      <c r="B563" s="68" t="s">
        <v>1031</v>
      </c>
      <c r="C563" s="65"/>
      <c r="D563" s="70"/>
      <c r="E563" s="151">
        <f>SUM(E564:E569)</f>
        <v>240528630825</v>
      </c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  <c r="AC563" s="151"/>
      <c r="AD563" s="151"/>
      <c r="AE563" s="151"/>
      <c r="AF563" s="151"/>
      <c r="AG563" s="151"/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>
        <f t="shared" ref="BB563:BH563" si="709">SUM(BB564:BB569)</f>
        <v>164798121334.76001</v>
      </c>
      <c r="BC563" s="151">
        <f t="shared" si="709"/>
        <v>37011726671</v>
      </c>
      <c r="BD563" s="151">
        <f t="shared" si="709"/>
        <v>36216726671</v>
      </c>
      <c r="BE563" s="151">
        <f t="shared" si="709"/>
        <v>2179426470</v>
      </c>
      <c r="BF563" s="151">
        <f t="shared" si="709"/>
        <v>403942325689.76001</v>
      </c>
      <c r="BG563" s="151">
        <f>SUM(BG564:BG569)</f>
        <v>380185112358.12</v>
      </c>
      <c r="BH563" s="152">
        <f t="shared" si="709"/>
        <v>23757213331.640057</v>
      </c>
    </row>
    <row r="564" spans="1:60" ht="14.25" x14ac:dyDescent="0.2">
      <c r="A564" s="51"/>
      <c r="B564" s="71" t="s">
        <v>1029</v>
      </c>
      <c r="C564" s="65"/>
      <c r="D564" s="66"/>
      <c r="E564" s="149">
        <v>11149205313</v>
      </c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  <c r="Z564" s="149"/>
      <c r="AA564" s="149"/>
      <c r="AB564" s="149"/>
      <c r="AC564" s="149"/>
      <c r="AD564" s="149"/>
      <c r="AE564" s="149"/>
      <c r="AF564" s="149"/>
      <c r="AG564" s="149"/>
      <c r="AH564" s="149"/>
      <c r="AI564" s="149"/>
      <c r="AJ564" s="149"/>
      <c r="AK564" s="149"/>
      <c r="AL564" s="149"/>
      <c r="AM564" s="149"/>
      <c r="AN564" s="149"/>
      <c r="AO564" s="149"/>
      <c r="AP564" s="149"/>
      <c r="AQ564" s="149"/>
      <c r="AR564" s="149"/>
      <c r="AS564" s="149"/>
      <c r="AT564" s="149"/>
      <c r="AU564" s="149"/>
      <c r="AV564" s="149"/>
      <c r="AW564" s="149"/>
      <c r="AX564" s="149"/>
      <c r="AY564" s="149"/>
      <c r="AZ564" s="149"/>
      <c r="BA564" s="149"/>
      <c r="BB564" s="149">
        <v>40000000</v>
      </c>
      <c r="BC564" s="149">
        <v>710774450</v>
      </c>
      <c r="BD564" s="149">
        <v>799296622</v>
      </c>
      <c r="BE564" s="149">
        <v>0</v>
      </c>
      <c r="BF564" s="149">
        <f t="shared" si="708"/>
        <v>11100683141</v>
      </c>
      <c r="BG564" s="149">
        <v>10781847827</v>
      </c>
      <c r="BH564" s="150">
        <f>+BF564-BG564</f>
        <v>318835314</v>
      </c>
    </row>
    <row r="565" spans="1:60" ht="14.25" x14ac:dyDescent="0.2">
      <c r="A565" s="51"/>
      <c r="B565" s="71" t="s">
        <v>1030</v>
      </c>
      <c r="C565" s="65"/>
      <c r="D565" s="66"/>
      <c r="E565" s="149">
        <f>3645820700+46169000</f>
        <v>3691989700</v>
      </c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  <c r="AA565" s="149"/>
      <c r="AB565" s="149"/>
      <c r="AC565" s="149"/>
      <c r="AD565" s="149"/>
      <c r="AE565" s="149"/>
      <c r="AF565" s="149"/>
      <c r="AG565" s="149"/>
      <c r="AH565" s="149"/>
      <c r="AI565" s="149"/>
      <c r="AJ565" s="149"/>
      <c r="AK565" s="149"/>
      <c r="AL565" s="149"/>
      <c r="AM565" s="149"/>
      <c r="AN565" s="149"/>
      <c r="AO565" s="149"/>
      <c r="AP565" s="149"/>
      <c r="AQ565" s="149"/>
      <c r="AR565" s="149"/>
      <c r="AS565" s="149"/>
      <c r="AT565" s="149"/>
      <c r="AU565" s="149"/>
      <c r="AV565" s="149"/>
      <c r="AW565" s="149"/>
      <c r="AX565" s="149"/>
      <c r="AY565" s="149"/>
      <c r="AZ565" s="149"/>
      <c r="BA565" s="149"/>
      <c r="BB565" s="149">
        <f>241276853+40000000+20000000</f>
        <v>301276853</v>
      </c>
      <c r="BC565" s="149">
        <v>1062558072</v>
      </c>
      <c r="BD565" s="149">
        <v>376135900</v>
      </c>
      <c r="BE565" s="149">
        <v>0</v>
      </c>
      <c r="BF565" s="149">
        <f t="shared" si="708"/>
        <v>4679688725</v>
      </c>
      <c r="BG565" s="149">
        <f>82746154+4111026248.55+240567024</f>
        <v>4434339426.5500002</v>
      </c>
      <c r="BH565" s="150">
        <f t="shared" ref="BH565:BH574" si="710">+BF565-BG565</f>
        <v>245349298.44999981</v>
      </c>
    </row>
    <row r="566" spans="1:60" ht="14.25" x14ac:dyDescent="0.2">
      <c r="A566" s="51"/>
      <c r="B566" s="71" t="s">
        <v>136</v>
      </c>
      <c r="C566" s="65"/>
      <c r="D566" s="66"/>
      <c r="E566" s="149">
        <f>39003571840+16761000+237068000</f>
        <v>39257400840</v>
      </c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  <c r="Z566" s="149"/>
      <c r="AA566" s="149"/>
      <c r="AB566" s="149"/>
      <c r="AC566" s="149"/>
      <c r="AD566" s="149"/>
      <c r="AE566" s="149"/>
      <c r="AF566" s="149"/>
      <c r="AG566" s="149"/>
      <c r="AH566" s="149"/>
      <c r="AI566" s="149"/>
      <c r="AJ566" s="149"/>
      <c r="AK566" s="149"/>
      <c r="AL566" s="149"/>
      <c r="AM566" s="149"/>
      <c r="AN566" s="149"/>
      <c r="AO566" s="149"/>
      <c r="AP566" s="149"/>
      <c r="AQ566" s="149"/>
      <c r="AR566" s="149"/>
      <c r="AS566" s="149"/>
      <c r="AT566" s="149"/>
      <c r="AU566" s="149"/>
      <c r="AV566" s="149"/>
      <c r="AW566" s="149"/>
      <c r="AX566" s="149"/>
      <c r="AY566" s="149"/>
      <c r="AZ566" s="149"/>
      <c r="BA566" s="149"/>
      <c r="BB566" s="149"/>
      <c r="BC566" s="149">
        <v>0</v>
      </c>
      <c r="BD566" s="149">
        <f>8900000+728818540.5</f>
        <v>737718540.5</v>
      </c>
      <c r="BE566" s="149">
        <v>0</v>
      </c>
      <c r="BF566" s="149">
        <f t="shared" si="708"/>
        <v>38519682299.5</v>
      </c>
      <c r="BG566" s="149">
        <f>37029443760.46+16761000+228168000</f>
        <v>37274372760.459999</v>
      </c>
      <c r="BH566" s="150">
        <f t="shared" si="710"/>
        <v>1245309539.0400009</v>
      </c>
    </row>
    <row r="567" spans="1:60" ht="14.25" x14ac:dyDescent="0.2">
      <c r="A567" s="51"/>
      <c r="B567" s="71" t="s">
        <v>1032</v>
      </c>
      <c r="C567" s="65"/>
      <c r="D567" s="84"/>
      <c r="E567" s="149">
        <v>15938385073</v>
      </c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  <c r="Z567" s="149"/>
      <c r="AA567" s="149"/>
      <c r="AB567" s="149"/>
      <c r="AC567" s="149"/>
      <c r="AD567" s="149"/>
      <c r="AE567" s="149"/>
      <c r="AF567" s="149"/>
      <c r="AG567" s="149"/>
      <c r="AH567" s="149"/>
      <c r="AI567" s="149"/>
      <c r="AJ567" s="149"/>
      <c r="AK567" s="149"/>
      <c r="AL567" s="149"/>
      <c r="AM567" s="149"/>
      <c r="AN567" s="149"/>
      <c r="AO567" s="149"/>
      <c r="AP567" s="149"/>
      <c r="AQ567" s="149"/>
      <c r="AR567" s="149"/>
      <c r="AS567" s="149"/>
      <c r="AT567" s="149"/>
      <c r="AU567" s="149"/>
      <c r="AV567" s="149"/>
      <c r="AW567" s="149"/>
      <c r="AX567" s="149"/>
      <c r="AY567" s="149"/>
      <c r="AZ567" s="149"/>
      <c r="BA567" s="149"/>
      <c r="BB567" s="149">
        <v>1731958763</v>
      </c>
      <c r="BC567" s="149">
        <v>0</v>
      </c>
      <c r="BD567" s="149">
        <v>3500000000</v>
      </c>
      <c r="BE567" s="149">
        <v>0</v>
      </c>
      <c r="BF567" s="149">
        <f t="shared" si="708"/>
        <v>14170343836</v>
      </c>
      <c r="BG567" s="149">
        <v>12352977679.75</v>
      </c>
      <c r="BH567" s="150">
        <f t="shared" si="710"/>
        <v>1817366156.25</v>
      </c>
    </row>
    <row r="568" spans="1:60" ht="14.25" x14ac:dyDescent="0.2">
      <c r="A568" s="51"/>
      <c r="B568" s="71" t="s">
        <v>1033</v>
      </c>
      <c r="C568" s="65"/>
      <c r="D568" s="84"/>
      <c r="E568" s="149">
        <v>13442775358</v>
      </c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  <c r="AA568" s="149"/>
      <c r="AB568" s="149"/>
      <c r="AC568" s="149"/>
      <c r="AD568" s="149"/>
      <c r="AE568" s="149"/>
      <c r="AF568" s="149"/>
      <c r="AG568" s="149"/>
      <c r="AH568" s="149"/>
      <c r="AI568" s="149"/>
      <c r="AJ568" s="149"/>
      <c r="AK568" s="149"/>
      <c r="AL568" s="149"/>
      <c r="AM568" s="149"/>
      <c r="AN568" s="149"/>
      <c r="AO568" s="149"/>
      <c r="AP568" s="149"/>
      <c r="AQ568" s="149"/>
      <c r="AR568" s="149"/>
      <c r="AS568" s="149"/>
      <c r="AT568" s="149"/>
      <c r="AU568" s="149"/>
      <c r="AV568" s="149"/>
      <c r="AW568" s="149"/>
      <c r="AX568" s="149"/>
      <c r="AY568" s="149"/>
      <c r="AZ568" s="149"/>
      <c r="BA568" s="149"/>
      <c r="BB568" s="149">
        <f>5273846776.71+3122969542.39</f>
        <v>8396816319.1000004</v>
      </c>
      <c r="BC568" s="149">
        <v>0</v>
      </c>
      <c r="BD568" s="149">
        <f>334630951+0</f>
        <v>334630951</v>
      </c>
      <c r="BE568" s="149">
        <v>0</v>
      </c>
      <c r="BF568" s="149">
        <f t="shared" si="708"/>
        <v>21504960726.099998</v>
      </c>
      <c r="BG568" s="149">
        <f>17151600740.18+3122969542.39</f>
        <v>20274570282.57</v>
      </c>
      <c r="BH568" s="150">
        <f t="shared" si="710"/>
        <v>1230390443.5299988</v>
      </c>
    </row>
    <row r="569" spans="1:60" ht="14.25" x14ac:dyDescent="0.2">
      <c r="A569" s="51"/>
      <c r="B569" s="71" t="s">
        <v>1034</v>
      </c>
      <c r="C569" s="65"/>
      <c r="D569" s="66"/>
      <c r="E569" s="149">
        <f>39767118514+3064748635+11824406187+51026864269+18962271872+24093445563+4544868793+1750000000+2015150708</f>
        <v>157048874541</v>
      </c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  <c r="Z569" s="149"/>
      <c r="AA569" s="149"/>
      <c r="AB569" s="149"/>
      <c r="AC569" s="149"/>
      <c r="AD569" s="149"/>
      <c r="AE569" s="149"/>
      <c r="AF569" s="149"/>
      <c r="AG569" s="149"/>
      <c r="AH569" s="149"/>
      <c r="AI569" s="149"/>
      <c r="AJ569" s="149"/>
      <c r="AK569" s="149"/>
      <c r="AL569" s="149"/>
      <c r="AM569" s="149"/>
      <c r="AN569" s="149"/>
      <c r="AO569" s="149"/>
      <c r="AP569" s="149"/>
      <c r="AQ569" s="149"/>
      <c r="AR569" s="149"/>
      <c r="AS569" s="149"/>
      <c r="AT569" s="149"/>
      <c r="AU569" s="149"/>
      <c r="AV569" s="149"/>
      <c r="AW569" s="149"/>
      <c r="AX569" s="149"/>
      <c r="AY569" s="149"/>
      <c r="AZ569" s="149"/>
      <c r="BA569" s="149"/>
      <c r="BB569" s="149">
        <v>154328069399.66</v>
      </c>
      <c r="BC569" s="149">
        <f>35238394149</f>
        <v>35238394149</v>
      </c>
      <c r="BD569" s="149">
        <v>30468944657.5</v>
      </c>
      <c r="BE569" s="149">
        <v>2179426470</v>
      </c>
      <c r="BF569" s="149">
        <f>+E569+BB569+BC569-BD569-BE569</f>
        <v>313966966962.16003</v>
      </c>
      <c r="BG569" s="149">
        <v>295067004381.78998</v>
      </c>
      <c r="BH569" s="150">
        <f t="shared" si="710"/>
        <v>18899962580.370056</v>
      </c>
    </row>
    <row r="570" spans="1:60" ht="31.5" x14ac:dyDescent="0.25">
      <c r="A570" s="51"/>
      <c r="B570" s="68" t="s">
        <v>1035</v>
      </c>
      <c r="C570" s="65"/>
      <c r="D570" s="66"/>
      <c r="E570" s="151">
        <f>SUM(E571:E574)</f>
        <v>97107115137</v>
      </c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>
        <f t="shared" ref="BB570:BH570" si="711">SUM(BB571:BB574)</f>
        <v>48976619156.659996</v>
      </c>
      <c r="BC570" s="151">
        <f t="shared" si="711"/>
        <v>16158247395</v>
      </c>
      <c r="BD570" s="151">
        <f t="shared" si="711"/>
        <v>16953247395</v>
      </c>
      <c r="BE570" s="151">
        <f t="shared" si="711"/>
        <v>303076844</v>
      </c>
      <c r="BF570" s="151">
        <f t="shared" si="711"/>
        <v>144985657449.66</v>
      </c>
      <c r="BG570" s="151">
        <f t="shared" si="711"/>
        <v>138694432096.17999</v>
      </c>
      <c r="BH570" s="152">
        <f t="shared" si="711"/>
        <v>6291225353.48001</v>
      </c>
    </row>
    <row r="571" spans="1:60" ht="14.25" x14ac:dyDescent="0.2">
      <c r="A571" s="51"/>
      <c r="B571" s="72" t="s">
        <v>1029</v>
      </c>
      <c r="C571" s="65"/>
      <c r="D571" s="66"/>
      <c r="E571" s="149">
        <v>2333792958</v>
      </c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  <c r="Z571" s="149"/>
      <c r="AA571" s="149"/>
      <c r="AB571" s="149"/>
      <c r="AC571" s="149"/>
      <c r="AD571" s="149"/>
      <c r="AE571" s="149"/>
      <c r="AF571" s="149"/>
      <c r="AG571" s="149"/>
      <c r="AH571" s="149"/>
      <c r="AI571" s="149"/>
      <c r="AJ571" s="149"/>
      <c r="AK571" s="149"/>
      <c r="AL571" s="149"/>
      <c r="AM571" s="149"/>
      <c r="AN571" s="149"/>
      <c r="AO571" s="149"/>
      <c r="AP571" s="149"/>
      <c r="AQ571" s="149"/>
      <c r="AR571" s="149"/>
      <c r="AS571" s="149"/>
      <c r="AT571" s="149"/>
      <c r="AU571" s="149"/>
      <c r="AV571" s="149"/>
      <c r="AW571" s="149"/>
      <c r="AX571" s="149"/>
      <c r="AY571" s="149"/>
      <c r="AZ571" s="149"/>
      <c r="BA571" s="149"/>
      <c r="BB571" s="149">
        <v>15000000</v>
      </c>
      <c r="BC571" s="149">
        <v>178616000</v>
      </c>
      <c r="BD571" s="149">
        <v>58833465</v>
      </c>
      <c r="BE571" s="149">
        <v>0</v>
      </c>
      <c r="BF571" s="149">
        <f t="shared" si="708"/>
        <v>2468575493</v>
      </c>
      <c r="BG571" s="149">
        <v>2379830392</v>
      </c>
      <c r="BH571" s="150">
        <f t="shared" si="710"/>
        <v>88745101</v>
      </c>
    </row>
    <row r="572" spans="1:60" ht="14.25" x14ac:dyDescent="0.2">
      <c r="A572" s="51"/>
      <c r="B572" s="72" t="s">
        <v>1030</v>
      </c>
      <c r="C572" s="65"/>
      <c r="D572" s="66"/>
      <c r="E572" s="149">
        <v>925434042</v>
      </c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  <c r="AA572" s="149"/>
      <c r="AB572" s="149"/>
      <c r="AC572" s="149"/>
      <c r="AD572" s="149"/>
      <c r="AE572" s="149"/>
      <c r="AF572" s="149"/>
      <c r="AG572" s="149"/>
      <c r="AH572" s="149"/>
      <c r="AI572" s="149"/>
      <c r="AJ572" s="149"/>
      <c r="AK572" s="149"/>
      <c r="AL572" s="149"/>
      <c r="AM572" s="149"/>
      <c r="AN572" s="149"/>
      <c r="AO572" s="149"/>
      <c r="AP572" s="149"/>
      <c r="AQ572" s="149"/>
      <c r="AR572" s="149"/>
      <c r="AS572" s="149"/>
      <c r="AT572" s="149"/>
      <c r="AU572" s="149"/>
      <c r="AV572" s="149"/>
      <c r="AW572" s="149"/>
      <c r="AX572" s="149"/>
      <c r="AY572" s="149"/>
      <c r="AZ572" s="149"/>
      <c r="BA572" s="149"/>
      <c r="BB572" s="149">
        <f>426256823.28+40674130</f>
        <v>466930953.27999997</v>
      </c>
      <c r="BC572" s="149">
        <v>113300000</v>
      </c>
      <c r="BD572" s="149">
        <v>311947535</v>
      </c>
      <c r="BE572" s="149">
        <v>0</v>
      </c>
      <c r="BF572" s="149">
        <f t="shared" si="708"/>
        <v>1193717460.28</v>
      </c>
      <c r="BG572" s="149">
        <f>784774358.67+40286751</f>
        <v>825061109.66999996</v>
      </c>
      <c r="BH572" s="150">
        <f t="shared" si="710"/>
        <v>368656350.61000001</v>
      </c>
    </row>
    <row r="573" spans="1:60" ht="14.25" x14ac:dyDescent="0.2">
      <c r="A573" s="51"/>
      <c r="B573" s="72" t="s">
        <v>136</v>
      </c>
      <c r="C573" s="65"/>
      <c r="D573" s="66"/>
      <c r="E573" s="149">
        <v>240000000</v>
      </c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  <c r="Z573" s="149"/>
      <c r="AA573" s="149"/>
      <c r="AB573" s="149"/>
      <c r="AC573" s="149"/>
      <c r="AD573" s="149"/>
      <c r="AE573" s="149"/>
      <c r="AF573" s="149"/>
      <c r="AG573" s="149"/>
      <c r="AH573" s="149"/>
      <c r="AI573" s="149"/>
      <c r="AJ573" s="149"/>
      <c r="AK573" s="149"/>
      <c r="AL573" s="149"/>
      <c r="AM573" s="149"/>
      <c r="AN573" s="149"/>
      <c r="AO573" s="149"/>
      <c r="AP573" s="149"/>
      <c r="AQ573" s="149"/>
      <c r="AR573" s="149"/>
      <c r="AS573" s="149"/>
      <c r="AT573" s="149"/>
      <c r="AU573" s="149"/>
      <c r="AV573" s="149"/>
      <c r="AW573" s="149"/>
      <c r="AX573" s="149"/>
      <c r="AY573" s="149"/>
      <c r="AZ573" s="149"/>
      <c r="BA573" s="149"/>
      <c r="BB573" s="149">
        <v>0</v>
      </c>
      <c r="BC573" s="149">
        <v>100000000</v>
      </c>
      <c r="BD573" s="149">
        <v>21135000</v>
      </c>
      <c r="BE573" s="149">
        <v>0</v>
      </c>
      <c r="BF573" s="149">
        <f t="shared" si="708"/>
        <v>318865000</v>
      </c>
      <c r="BG573" s="149">
        <v>286221446</v>
      </c>
      <c r="BH573" s="150">
        <f t="shared" si="710"/>
        <v>32643554</v>
      </c>
    </row>
    <row r="574" spans="1:60" ht="14.25" x14ac:dyDescent="0.2">
      <c r="A574" s="52"/>
      <c r="B574" s="72" t="s">
        <v>1034</v>
      </c>
      <c r="C574" s="65"/>
      <c r="D574" s="66"/>
      <c r="E574" s="149">
        <v>93607888137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  <c r="AA574" s="149"/>
      <c r="AB574" s="149"/>
      <c r="AC574" s="149"/>
      <c r="AD574" s="149"/>
      <c r="AE574" s="149"/>
      <c r="AF574" s="149"/>
      <c r="AG574" s="149"/>
      <c r="AH574" s="149"/>
      <c r="AI574" s="149"/>
      <c r="AJ574" s="149"/>
      <c r="AK574" s="149"/>
      <c r="AL574" s="149"/>
      <c r="AM574" s="149"/>
      <c r="AN574" s="149"/>
      <c r="AO574" s="149"/>
      <c r="AP574" s="149"/>
      <c r="AQ574" s="149"/>
      <c r="AR574" s="149"/>
      <c r="AS574" s="149"/>
      <c r="AT574" s="149"/>
      <c r="AU574" s="149"/>
      <c r="AV574" s="149"/>
      <c r="AW574" s="149"/>
      <c r="AX574" s="149"/>
      <c r="AY574" s="149"/>
      <c r="AZ574" s="149"/>
      <c r="BA574" s="149"/>
      <c r="BB574" s="149">
        <v>48494688203.379997</v>
      </c>
      <c r="BC574" s="149">
        <v>15766331395</v>
      </c>
      <c r="BD574" s="149">
        <v>16561331395</v>
      </c>
      <c r="BE574" s="149">
        <v>303076844</v>
      </c>
      <c r="BF574" s="149">
        <f t="shared" si="708"/>
        <v>141004499496.38</v>
      </c>
      <c r="BG574" s="135">
        <v>135203319148.50999</v>
      </c>
      <c r="BH574" s="150">
        <f t="shared" si="710"/>
        <v>5801180347.8700104</v>
      </c>
    </row>
    <row r="575" spans="1:60" ht="30" x14ac:dyDescent="0.25">
      <c r="A575" s="51"/>
      <c r="B575" s="73" t="s">
        <v>1036</v>
      </c>
      <c r="C575" s="65"/>
      <c r="D575" s="66"/>
      <c r="E575" s="151">
        <f>+E576</f>
        <v>189354330000</v>
      </c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1"/>
      <c r="AE575" s="151"/>
      <c r="AF575" s="151"/>
      <c r="AG575" s="151"/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>
        <f t="shared" ref="BB575:BH575" si="712">+BB576</f>
        <v>41334809169.400002</v>
      </c>
      <c r="BC575" s="151">
        <f t="shared" si="712"/>
        <v>16106116780</v>
      </c>
      <c r="BD575" s="151">
        <f t="shared" si="712"/>
        <v>16106116780</v>
      </c>
      <c r="BE575" s="151">
        <f t="shared" si="712"/>
        <v>0</v>
      </c>
      <c r="BF575" s="151">
        <f t="shared" si="712"/>
        <v>230689139169.39999</v>
      </c>
      <c r="BG575" s="151">
        <f t="shared" si="712"/>
        <v>208968843724.26999</v>
      </c>
      <c r="BH575" s="152">
        <f t="shared" si="712"/>
        <v>21720295445.130005</v>
      </c>
    </row>
    <row r="576" spans="1:60" ht="14.25" x14ac:dyDescent="0.2">
      <c r="A576" s="51"/>
      <c r="B576" s="72" t="s">
        <v>1034</v>
      </c>
      <c r="C576" s="65"/>
      <c r="D576" s="66"/>
      <c r="E576" s="149">
        <v>189354330000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  <c r="Z576" s="149"/>
      <c r="AA576" s="149"/>
      <c r="AB576" s="149"/>
      <c r="AC576" s="149"/>
      <c r="AD576" s="149"/>
      <c r="AE576" s="149"/>
      <c r="AF576" s="149"/>
      <c r="AG576" s="149"/>
      <c r="AH576" s="149"/>
      <c r="AI576" s="149"/>
      <c r="AJ576" s="149"/>
      <c r="AK576" s="149"/>
      <c r="AL576" s="149"/>
      <c r="AM576" s="149"/>
      <c r="AN576" s="149"/>
      <c r="AO576" s="149"/>
      <c r="AP576" s="149"/>
      <c r="AQ576" s="149"/>
      <c r="AR576" s="149"/>
      <c r="AS576" s="149"/>
      <c r="AT576" s="149"/>
      <c r="AU576" s="149"/>
      <c r="AV576" s="149"/>
      <c r="AW576" s="149"/>
      <c r="AX576" s="149"/>
      <c r="AY576" s="149"/>
      <c r="AZ576" s="149"/>
      <c r="BA576" s="149"/>
      <c r="BB576" s="149">
        <v>41334809169.400002</v>
      </c>
      <c r="BC576" s="149">
        <v>16106116780</v>
      </c>
      <c r="BD576" s="149">
        <f>+BC576</f>
        <v>16106116780</v>
      </c>
      <c r="BE576" s="149">
        <v>0</v>
      </c>
      <c r="BF576" s="149">
        <f t="shared" si="708"/>
        <v>230689139169.39999</v>
      </c>
      <c r="BG576" s="149">
        <v>208968843724.26999</v>
      </c>
      <c r="BH576" s="150">
        <f>+BF576-BG576</f>
        <v>21720295445.130005</v>
      </c>
    </row>
    <row r="577" spans="1:60" ht="15" x14ac:dyDescent="0.25">
      <c r="A577" s="51"/>
      <c r="B577" s="73" t="s">
        <v>1037</v>
      </c>
      <c r="C577" s="65"/>
      <c r="D577" s="66"/>
      <c r="E577" s="151">
        <f>SUM(E578:E583)</f>
        <v>8072491511</v>
      </c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  <c r="AC577" s="151"/>
      <c r="AD577" s="151"/>
      <c r="AE577" s="151"/>
      <c r="AF577" s="151"/>
      <c r="AG577" s="151"/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>
        <f t="shared" ref="BB577:BH577" si="713">SUM(BB578:BB583)</f>
        <v>16510651497.679998</v>
      </c>
      <c r="BC577" s="151">
        <f t="shared" si="713"/>
        <v>1215082000</v>
      </c>
      <c r="BD577" s="151">
        <f t="shared" si="713"/>
        <v>1215082000</v>
      </c>
      <c r="BE577" s="151">
        <f t="shared" si="713"/>
        <v>0</v>
      </c>
      <c r="BF577" s="151">
        <f t="shared" si="713"/>
        <v>24583143008.68</v>
      </c>
      <c r="BG577" s="151">
        <f t="shared" si="713"/>
        <v>19952393958.529999</v>
      </c>
      <c r="BH577" s="152">
        <f t="shared" si="713"/>
        <v>4630749050.1499996</v>
      </c>
    </row>
    <row r="578" spans="1:60" ht="15" x14ac:dyDescent="0.25">
      <c r="A578" s="51"/>
      <c r="B578" s="72" t="s">
        <v>1029</v>
      </c>
      <c r="C578" s="65"/>
      <c r="D578" s="66"/>
      <c r="E578" s="149">
        <f>2364514392-49400000</f>
        <v>2315114392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  <c r="Z578" s="149"/>
      <c r="AA578" s="149"/>
      <c r="AB578" s="149"/>
      <c r="AC578" s="149"/>
      <c r="AD578" s="149"/>
      <c r="AE578" s="149"/>
      <c r="AF578" s="149"/>
      <c r="AG578" s="149"/>
      <c r="AH578" s="149"/>
      <c r="AI578" s="149"/>
      <c r="AJ578" s="149"/>
      <c r="AK578" s="149"/>
      <c r="AL578" s="149"/>
      <c r="AM578" s="149"/>
      <c r="AN578" s="149"/>
      <c r="AO578" s="149"/>
      <c r="AP578" s="149"/>
      <c r="AQ578" s="149"/>
      <c r="AR578" s="149"/>
      <c r="AS578" s="149"/>
      <c r="AT578" s="149"/>
      <c r="AU578" s="149"/>
      <c r="AV578" s="149"/>
      <c r="AW578" s="149"/>
      <c r="AX578" s="149"/>
      <c r="AY578" s="149"/>
      <c r="AZ578" s="149"/>
      <c r="BA578" s="149"/>
      <c r="BB578" s="149">
        <v>5744000</v>
      </c>
      <c r="BC578" s="149">
        <f>314900000+62374000+18800000+1209000</f>
        <v>397283000</v>
      </c>
      <c r="BD578" s="149">
        <f>85100000+51234000+11700000+1209000</f>
        <v>149243000</v>
      </c>
      <c r="BE578" s="151">
        <f>SUM(BE579:BE584)</f>
        <v>0</v>
      </c>
      <c r="BF578" s="149">
        <f t="shared" ref="BF578:BF587" si="714">+E578+BB578+BC578-BD578-BE578</f>
        <v>2568898392</v>
      </c>
      <c r="BG578" s="149">
        <f>1065589141.5+653042159+456002981+362580833</f>
        <v>2537215114.5</v>
      </c>
      <c r="BH578" s="150">
        <f t="shared" ref="BH578:BH583" si="715">+BF578-BG578</f>
        <v>31683277.5</v>
      </c>
    </row>
    <row r="579" spans="1:60" ht="15" x14ac:dyDescent="0.25">
      <c r="A579" s="51"/>
      <c r="B579" s="72" t="s">
        <v>1030</v>
      </c>
      <c r="C579" s="65"/>
      <c r="D579" s="66"/>
      <c r="E579" s="149">
        <v>1894274000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49"/>
      <c r="AF579" s="149"/>
      <c r="AG579" s="149"/>
      <c r="AH579" s="149"/>
      <c r="AI579" s="149"/>
      <c r="AJ579" s="149"/>
      <c r="AK579" s="149"/>
      <c r="AL579" s="149"/>
      <c r="AM579" s="149"/>
      <c r="AN579" s="149"/>
      <c r="AO579" s="149"/>
      <c r="AP579" s="149"/>
      <c r="AQ579" s="149"/>
      <c r="AR579" s="149"/>
      <c r="AS579" s="149"/>
      <c r="AT579" s="149"/>
      <c r="AU579" s="149"/>
      <c r="AV579" s="149"/>
      <c r="AW579" s="149"/>
      <c r="AX579" s="149"/>
      <c r="AY579" s="149"/>
      <c r="AZ579" s="149"/>
      <c r="BA579" s="149"/>
      <c r="BB579" s="149">
        <f>5594252+5552676+79546997.58</f>
        <v>90693925.579999998</v>
      </c>
      <c r="BC579" s="149">
        <f>274600000+36799000+10900000+0</f>
        <v>322299000</v>
      </c>
      <c r="BD579" s="149">
        <f>334900000+47939000+69000000+0</f>
        <v>451839000</v>
      </c>
      <c r="BE579" s="151">
        <f>SUM(BE580:BE585)</f>
        <v>0</v>
      </c>
      <c r="BF579" s="149">
        <f t="shared" si="714"/>
        <v>1855427925.5799999</v>
      </c>
      <c r="BG579" s="149">
        <f>836682314.03+192757590+246607340+65318116</f>
        <v>1341365360.03</v>
      </c>
      <c r="BH579" s="150">
        <f t="shared" si="715"/>
        <v>514062565.54999995</v>
      </c>
    </row>
    <row r="580" spans="1:60" ht="15" x14ac:dyDescent="0.25">
      <c r="A580" s="51"/>
      <c r="B580" s="72" t="s">
        <v>136</v>
      </c>
      <c r="C580" s="65"/>
      <c r="D580" s="66"/>
      <c r="E580" s="149">
        <v>1668651605</v>
      </c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  <c r="AA580" s="149"/>
      <c r="AB580" s="149"/>
      <c r="AC580" s="149"/>
      <c r="AD580" s="149"/>
      <c r="AE580" s="149"/>
      <c r="AF580" s="149"/>
      <c r="AG580" s="149"/>
      <c r="AH580" s="149"/>
      <c r="AI580" s="149"/>
      <c r="AJ580" s="149"/>
      <c r="AK580" s="149"/>
      <c r="AL580" s="149"/>
      <c r="AM580" s="149"/>
      <c r="AN580" s="149"/>
      <c r="AO580" s="149"/>
      <c r="AP580" s="149"/>
      <c r="AQ580" s="149"/>
      <c r="AR580" s="149"/>
      <c r="AS580" s="149"/>
      <c r="AT580" s="149"/>
      <c r="AU580" s="149"/>
      <c r="AV580" s="149"/>
      <c r="AW580" s="149"/>
      <c r="AX580" s="149"/>
      <c r="AY580" s="149"/>
      <c r="AZ580" s="149"/>
      <c r="BA580" s="149"/>
      <c r="BB580" s="149">
        <f>1227909964+57624600+21322749.39</f>
        <v>1306857313.3900001</v>
      </c>
      <c r="BC580" s="149">
        <f>500000+140000000+4000000</f>
        <v>144500000</v>
      </c>
      <c r="BD580" s="149">
        <f>107000000+200000000+5000000+2000000</f>
        <v>314000000</v>
      </c>
      <c r="BE580" s="151">
        <f>SUM(BE582:BE586)</f>
        <v>0</v>
      </c>
      <c r="BF580" s="149">
        <f t="shared" si="714"/>
        <v>2806008918.3900003</v>
      </c>
      <c r="BG580" s="149">
        <f>2100897154+172452534+440162390+21322749</f>
        <v>2734834827</v>
      </c>
      <c r="BH580" s="150">
        <f t="shared" si="715"/>
        <v>71174091.390000343</v>
      </c>
    </row>
    <row r="581" spans="1:60" ht="15" x14ac:dyDescent="0.25">
      <c r="A581" s="51"/>
      <c r="B581" s="72" t="s">
        <v>1051</v>
      </c>
      <c r="C581" s="65"/>
      <c r="D581" s="66"/>
      <c r="E581" s="149">
        <v>49400000</v>
      </c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  <c r="AA581" s="149"/>
      <c r="AB581" s="149"/>
      <c r="AC581" s="149"/>
      <c r="AD581" s="149"/>
      <c r="AE581" s="149"/>
      <c r="AF581" s="149"/>
      <c r="AG581" s="149"/>
      <c r="AH581" s="149"/>
      <c r="AI581" s="149"/>
      <c r="AJ581" s="149"/>
      <c r="AK581" s="149"/>
      <c r="AL581" s="149"/>
      <c r="AM581" s="149"/>
      <c r="AN581" s="149"/>
      <c r="AO581" s="149"/>
      <c r="AP581" s="149"/>
      <c r="AQ581" s="149"/>
      <c r="AR581" s="149"/>
      <c r="AS581" s="149"/>
      <c r="AT581" s="149"/>
      <c r="AU581" s="149"/>
      <c r="AV581" s="149"/>
      <c r="AW581" s="149"/>
      <c r="AX581" s="149"/>
      <c r="AY581" s="149"/>
      <c r="AZ581" s="149"/>
      <c r="BA581" s="149"/>
      <c r="BB581" s="149"/>
      <c r="BC581" s="149"/>
      <c r="BD581" s="149"/>
      <c r="BE581" s="151"/>
      <c r="BF581" s="149">
        <f t="shared" si="714"/>
        <v>49400000</v>
      </c>
      <c r="BG581" s="149">
        <v>49400000</v>
      </c>
      <c r="BH581" s="150">
        <f t="shared" si="715"/>
        <v>0</v>
      </c>
    </row>
    <row r="582" spans="1:60" ht="15" x14ac:dyDescent="0.25">
      <c r="A582" s="51"/>
      <c r="B582" s="72" t="s">
        <v>1038</v>
      </c>
      <c r="C582" s="65"/>
      <c r="D582" s="66"/>
      <c r="E582" s="149">
        <v>0</v>
      </c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  <c r="AE582" s="149"/>
      <c r="AF582" s="149"/>
      <c r="AG582" s="149"/>
      <c r="AH582" s="149"/>
      <c r="AI582" s="149"/>
      <c r="AJ582" s="149"/>
      <c r="AK582" s="149"/>
      <c r="AL582" s="149"/>
      <c r="AM582" s="149"/>
      <c r="AN582" s="149"/>
      <c r="AO582" s="149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149"/>
      <c r="BC582" s="149"/>
      <c r="BD582" s="149"/>
      <c r="BE582" s="151">
        <f>SUM(BE583:BE587)</f>
        <v>0</v>
      </c>
      <c r="BF582" s="149">
        <f t="shared" si="714"/>
        <v>0</v>
      </c>
      <c r="BG582" s="149"/>
      <c r="BH582" s="150">
        <f t="shared" si="715"/>
        <v>0</v>
      </c>
    </row>
    <row r="583" spans="1:60" ht="15" x14ac:dyDescent="0.25">
      <c r="A583" s="51"/>
      <c r="B583" s="72" t="s">
        <v>1034</v>
      </c>
      <c r="C583" s="65"/>
      <c r="D583" s="66"/>
      <c r="E583" s="149">
        <v>2145051514</v>
      </c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  <c r="AA583" s="149"/>
      <c r="AB583" s="149"/>
      <c r="AC583" s="149"/>
      <c r="AD583" s="149"/>
      <c r="AE583" s="149"/>
      <c r="AF583" s="149"/>
      <c r="AG583" s="149"/>
      <c r="AH583" s="149"/>
      <c r="AI583" s="149"/>
      <c r="AJ583" s="149"/>
      <c r="AK583" s="149"/>
      <c r="AL583" s="149"/>
      <c r="AM583" s="149"/>
      <c r="AN583" s="149"/>
      <c r="AO583" s="149"/>
      <c r="AP583" s="149"/>
      <c r="AQ583" s="149"/>
      <c r="AR583" s="149"/>
      <c r="AS583" s="149"/>
      <c r="AT583" s="149"/>
      <c r="AU583" s="149"/>
      <c r="AV583" s="149"/>
      <c r="AW583" s="149"/>
      <c r="AX583" s="149"/>
      <c r="AY583" s="149"/>
      <c r="AZ583" s="149"/>
      <c r="BA583" s="149"/>
      <c r="BB583" s="149">
        <f>254670000+3415863534.71-5552676-57624600+1500000000+6500000000+2000000000+1500000000</f>
        <v>15107356258.709999</v>
      </c>
      <c r="BC583" s="149">
        <v>351000000</v>
      </c>
      <c r="BD583" s="149">
        <v>300000000</v>
      </c>
      <c r="BE583" s="151">
        <f>SUM(BE584:BE588)</f>
        <v>0</v>
      </c>
      <c r="BF583" s="149">
        <f t="shared" si="714"/>
        <v>17303407772.709999</v>
      </c>
      <c r="BG583" s="149">
        <f>216327272+3865683954+9207567431</f>
        <v>13289578657</v>
      </c>
      <c r="BH583" s="150">
        <f t="shared" si="715"/>
        <v>4013829115.7099991</v>
      </c>
    </row>
    <row r="584" spans="1:60" ht="15" x14ac:dyDescent="0.25">
      <c r="A584" s="51"/>
      <c r="B584" s="73" t="s">
        <v>1039</v>
      </c>
      <c r="C584" s="65"/>
      <c r="D584" s="66"/>
      <c r="E584" s="151">
        <v>2872350275</v>
      </c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>
        <f>SUM(BB585:BB587)</f>
        <v>155112772</v>
      </c>
      <c r="BC584" s="151">
        <f t="shared" ref="BC584:BH584" si="716">SUM(BC585:BC587)</f>
        <v>245149047</v>
      </c>
      <c r="BD584" s="151">
        <f t="shared" si="716"/>
        <v>245149047</v>
      </c>
      <c r="BE584" s="151">
        <f t="shared" si="716"/>
        <v>0</v>
      </c>
      <c r="BF584" s="151">
        <f t="shared" si="716"/>
        <v>3027463047</v>
      </c>
      <c r="BG584" s="151">
        <f t="shared" si="716"/>
        <v>3002437934</v>
      </c>
      <c r="BH584" s="152">
        <f t="shared" si="716"/>
        <v>25025113</v>
      </c>
    </row>
    <row r="585" spans="1:60" ht="14.25" x14ac:dyDescent="0.2">
      <c r="A585" s="51"/>
      <c r="B585" s="72" t="s">
        <v>1029</v>
      </c>
      <c r="C585" s="65"/>
      <c r="D585" s="66"/>
      <c r="E585" s="149">
        <v>2655898225</v>
      </c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  <c r="AE585" s="149"/>
      <c r="AF585" s="149"/>
      <c r="AG585" s="149"/>
      <c r="AH585" s="149"/>
      <c r="AI585" s="149"/>
      <c r="AJ585" s="149"/>
      <c r="AK585" s="149"/>
      <c r="AL585" s="149"/>
      <c r="AM585" s="149"/>
      <c r="AN585" s="149"/>
      <c r="AO585" s="149"/>
      <c r="AP585" s="149"/>
      <c r="AQ585" s="149"/>
      <c r="AR585" s="149"/>
      <c r="AS585" s="149"/>
      <c r="AT585" s="149"/>
      <c r="AU585" s="149"/>
      <c r="AV585" s="149"/>
      <c r="AW585" s="149"/>
      <c r="AX585" s="149"/>
      <c r="AY585" s="149"/>
      <c r="AZ585" s="149"/>
      <c r="BA585" s="149"/>
      <c r="BB585" s="149"/>
      <c r="BC585" s="149">
        <v>124490533</v>
      </c>
      <c r="BD585" s="149">
        <v>117856822</v>
      </c>
      <c r="BE585" s="149"/>
      <c r="BF585" s="149">
        <f t="shared" si="714"/>
        <v>2662531936</v>
      </c>
      <c r="BG585" s="149">
        <v>2639746623</v>
      </c>
      <c r="BH585" s="150">
        <f>+BF585-BG585</f>
        <v>22785313</v>
      </c>
    </row>
    <row r="586" spans="1:60" ht="14.25" x14ac:dyDescent="0.2">
      <c r="A586" s="51"/>
      <c r="B586" s="72" t="s">
        <v>1030</v>
      </c>
      <c r="C586" s="65"/>
      <c r="D586" s="66"/>
      <c r="E586" s="149">
        <v>215452050</v>
      </c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  <c r="Z586" s="149"/>
      <c r="AA586" s="149"/>
      <c r="AB586" s="149"/>
      <c r="AC586" s="149"/>
      <c r="AD586" s="149"/>
      <c r="AE586" s="149"/>
      <c r="AF586" s="149"/>
      <c r="AG586" s="149"/>
      <c r="AH586" s="149"/>
      <c r="AI586" s="149"/>
      <c r="AJ586" s="149"/>
      <c r="AK586" s="149"/>
      <c r="AL586" s="149"/>
      <c r="AM586" s="149"/>
      <c r="AN586" s="149"/>
      <c r="AO586" s="149"/>
      <c r="AP586" s="149"/>
      <c r="AQ586" s="149"/>
      <c r="AR586" s="149"/>
      <c r="AS586" s="149"/>
      <c r="AT586" s="149"/>
      <c r="AU586" s="149"/>
      <c r="AV586" s="149"/>
      <c r="AW586" s="149"/>
      <c r="AX586" s="149"/>
      <c r="AY586" s="149"/>
      <c r="AZ586" s="149"/>
      <c r="BA586" s="149"/>
      <c r="BB586" s="149">
        <v>155112772</v>
      </c>
      <c r="BC586" s="149">
        <v>120658514</v>
      </c>
      <c r="BD586" s="149">
        <v>126292225</v>
      </c>
      <c r="BE586" s="149"/>
      <c r="BF586" s="149">
        <f t="shared" si="714"/>
        <v>364931111</v>
      </c>
      <c r="BG586" s="149">
        <v>362691311</v>
      </c>
      <c r="BH586" s="150">
        <f>+BF586-BG586</f>
        <v>2239800</v>
      </c>
    </row>
    <row r="587" spans="1:60" ht="14.25" x14ac:dyDescent="0.2">
      <c r="A587" s="51"/>
      <c r="B587" s="72" t="s">
        <v>136</v>
      </c>
      <c r="C587" s="65"/>
      <c r="D587" s="66"/>
      <c r="E587" s="149">
        <v>1000000</v>
      </c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  <c r="AA587" s="149"/>
      <c r="AB587" s="149"/>
      <c r="AC587" s="149"/>
      <c r="AD587" s="149"/>
      <c r="AE587" s="149"/>
      <c r="AF587" s="149"/>
      <c r="AG587" s="149"/>
      <c r="AH587" s="149"/>
      <c r="AI587" s="149"/>
      <c r="AJ587" s="149"/>
      <c r="AK587" s="149"/>
      <c r="AL587" s="149"/>
      <c r="AM587" s="149"/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>
        <v>1000000</v>
      </c>
      <c r="BE587" s="149"/>
      <c r="BF587" s="149">
        <f t="shared" si="714"/>
        <v>0</v>
      </c>
      <c r="BG587" s="149">
        <v>0</v>
      </c>
      <c r="BH587" s="150">
        <f>+BF587-BG587</f>
        <v>0</v>
      </c>
    </row>
    <row r="588" spans="1:60" ht="14.25" x14ac:dyDescent="0.2">
      <c r="A588" s="51"/>
      <c r="B588" s="72"/>
      <c r="C588" s="65"/>
      <c r="D588" s="66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  <c r="Z588" s="149"/>
      <c r="AA588" s="149"/>
      <c r="AB588" s="149"/>
      <c r="AC588" s="149"/>
      <c r="AD588" s="149"/>
      <c r="AE588" s="149"/>
      <c r="AF588" s="149"/>
      <c r="AG588" s="149"/>
      <c r="AH588" s="149"/>
      <c r="AI588" s="149"/>
      <c r="AJ588" s="149"/>
      <c r="AK588" s="149"/>
      <c r="AL588" s="149"/>
      <c r="AM588" s="149"/>
      <c r="AN588" s="149"/>
      <c r="AO588" s="149"/>
      <c r="AP588" s="149"/>
      <c r="AQ588" s="149"/>
      <c r="AR588" s="149"/>
      <c r="AS588" s="149"/>
      <c r="AT588" s="149"/>
      <c r="AU588" s="149"/>
      <c r="AV588" s="149"/>
      <c r="AW588" s="149"/>
      <c r="AX588" s="149"/>
      <c r="AY588" s="149"/>
      <c r="AZ588" s="149"/>
      <c r="BA588" s="149"/>
      <c r="BB588" s="149"/>
      <c r="BC588" s="149"/>
      <c r="BD588" s="149"/>
      <c r="BE588" s="149"/>
      <c r="BF588" s="149"/>
      <c r="BG588" s="149"/>
      <c r="BH588" s="150"/>
    </row>
    <row r="589" spans="1:60" ht="16.5" thickBot="1" x14ac:dyDescent="0.3">
      <c r="A589" s="53"/>
      <c r="B589" s="83" t="s">
        <v>1040</v>
      </c>
      <c r="C589" s="74"/>
      <c r="D589" s="75"/>
      <c r="E589" s="153">
        <f>+E559+E563+E570+E575+E577+E584</f>
        <v>539447796817</v>
      </c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>
        <f>+BB559+BB563+BB570+BB575+BB577+BB584</f>
        <v>271775313930.5</v>
      </c>
      <c r="BC589" s="153">
        <f t="shared" ref="BC589:BH589" si="717">+BC559+BC563+BC570+BC575+BC577+BC584</f>
        <v>70810144254</v>
      </c>
      <c r="BD589" s="153">
        <f t="shared" si="717"/>
        <v>70810144254</v>
      </c>
      <c r="BE589" s="153">
        <f t="shared" si="717"/>
        <v>2482503314</v>
      </c>
      <c r="BF589" s="153">
        <f>+E589+BB589+BC589-BD589-BE589</f>
        <v>808740607433.5</v>
      </c>
      <c r="BG589" s="153">
        <f t="shared" si="717"/>
        <v>752313885170.09998</v>
      </c>
      <c r="BH589" s="154">
        <f t="shared" si="717"/>
        <v>56426722263.400078</v>
      </c>
    </row>
    <row r="590" spans="1:60" ht="16.5" thickBot="1" x14ac:dyDescent="0.3">
      <c r="A590" s="51"/>
      <c r="B590" s="54"/>
      <c r="C590" s="55"/>
      <c r="D590" s="56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</row>
    <row r="591" spans="1:60" ht="20.25" x14ac:dyDescent="0.3">
      <c r="A591" s="57" t="s">
        <v>1041</v>
      </c>
      <c r="B591" s="58"/>
      <c r="C591" s="59"/>
      <c r="D591" s="60"/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56"/>
      <c r="AH591" s="156"/>
      <c r="AI591" s="156"/>
      <c r="AJ591" s="156"/>
      <c r="AK591" s="156"/>
      <c r="AL591" s="156"/>
      <c r="AM591" s="156"/>
      <c r="AN591" s="156"/>
      <c r="AO591" s="156"/>
      <c r="AP591" s="156"/>
      <c r="AQ591" s="156"/>
      <c r="AR591" s="156"/>
      <c r="AS591" s="156"/>
      <c r="AT591" s="156"/>
      <c r="AU591" s="156"/>
      <c r="AV591" s="156"/>
      <c r="AW591" s="156"/>
      <c r="AX591" s="156"/>
      <c r="AY591" s="156"/>
      <c r="AZ591" s="156"/>
      <c r="BA591" s="156"/>
      <c r="BB591" s="156"/>
      <c r="BC591" s="156"/>
      <c r="BD591" s="156"/>
      <c r="BE591" s="156"/>
      <c r="BF591" s="156"/>
      <c r="BG591" s="156">
        <f>+BG17-BG589</f>
        <v>96473709415.01001</v>
      </c>
      <c r="BH591" s="156">
        <f>+BH17+BH589</f>
        <v>96473709415.010071</v>
      </c>
    </row>
    <row r="592" spans="1:60" ht="15" thickBot="1" x14ac:dyDescent="0.25">
      <c r="A592" s="53"/>
      <c r="B592" s="53"/>
      <c r="C592" s="53"/>
      <c r="D592" s="61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7"/>
      <c r="AE592" s="157"/>
      <c r="AF592" s="157"/>
      <c r="AG592" s="157"/>
      <c r="AH592" s="157"/>
      <c r="AI592" s="157"/>
      <c r="AJ592" s="157"/>
      <c r="AK592" s="157"/>
      <c r="AL592" s="157"/>
      <c r="AM592" s="157"/>
      <c r="AN592" s="157"/>
      <c r="AO592" s="157"/>
      <c r="AP592" s="157"/>
      <c r="AQ592" s="157"/>
      <c r="AR592" s="157"/>
      <c r="AS592" s="157"/>
      <c r="AT592" s="157"/>
      <c r="AU592" s="157"/>
      <c r="AV592" s="157"/>
      <c r="AW592" s="157"/>
      <c r="AX592" s="157"/>
      <c r="AY592" s="157"/>
      <c r="AZ592" s="157"/>
      <c r="BA592" s="157"/>
      <c r="BB592" s="157"/>
      <c r="BC592" s="157"/>
      <c r="BD592" s="157"/>
      <c r="BE592" s="157"/>
      <c r="BF592" s="157"/>
      <c r="BG592" s="157"/>
      <c r="BH592" s="157"/>
    </row>
    <row r="593" spans="1:60" x14ac:dyDescent="0.2">
      <c r="A593" s="85"/>
      <c r="B593" s="86"/>
      <c r="C593" s="86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  <c r="BG593" s="87"/>
      <c r="BH593" s="88"/>
    </row>
    <row r="594" spans="1:60" ht="15" x14ac:dyDescent="0.2">
      <c r="A594" s="89"/>
      <c r="B594" s="89"/>
      <c r="C594" s="89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0"/>
      <c r="BF594" s="90"/>
      <c r="BG594" s="90"/>
      <c r="BH594" s="91"/>
    </row>
    <row r="595" spans="1:60" ht="15" x14ac:dyDescent="0.2">
      <c r="A595" s="89"/>
      <c r="B595" s="89"/>
      <c r="C595" s="89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  <c r="BF595" s="90"/>
      <c r="BG595" s="90"/>
      <c r="BH595" s="91"/>
    </row>
    <row r="596" spans="1:60" ht="15" x14ac:dyDescent="0.2">
      <c r="A596" s="89"/>
      <c r="B596" s="89"/>
      <c r="C596" s="89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0"/>
      <c r="BF596" s="90"/>
      <c r="BG596" s="90"/>
      <c r="BH596" s="91"/>
    </row>
    <row r="597" spans="1:60" ht="15.75" x14ac:dyDescent="0.25">
      <c r="A597" s="86"/>
      <c r="B597" s="92" t="s">
        <v>1042</v>
      </c>
      <c r="C597" s="92"/>
      <c r="D597" s="93"/>
      <c r="E597" s="93" t="s">
        <v>1043</v>
      </c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  <c r="AV597" s="93"/>
      <c r="AW597" s="93"/>
      <c r="AX597" s="93"/>
      <c r="AY597" s="93"/>
      <c r="AZ597" s="93"/>
      <c r="BA597" s="93"/>
      <c r="BB597" s="93"/>
      <c r="BC597" s="87"/>
      <c r="BD597" s="90"/>
      <c r="BE597" s="90"/>
      <c r="BF597" s="90"/>
      <c r="BG597" s="90"/>
      <c r="BH597" s="91"/>
    </row>
    <row r="598" spans="1:60" ht="15" x14ac:dyDescent="0.2">
      <c r="A598" s="86"/>
      <c r="B598" s="94" t="s">
        <v>1044</v>
      </c>
      <c r="C598" s="94"/>
      <c r="D598" s="95"/>
      <c r="E598" s="95" t="s">
        <v>1045</v>
      </c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87"/>
      <c r="BD598" s="90"/>
      <c r="BE598" s="90"/>
      <c r="BF598" s="90"/>
      <c r="BG598" s="90"/>
      <c r="BH598" s="91"/>
    </row>
    <row r="599" spans="1:60" ht="15" x14ac:dyDescent="0.2">
      <c r="A599" s="89"/>
      <c r="B599" s="89"/>
      <c r="C599" s="89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0"/>
      <c r="BG599" s="90"/>
      <c r="BH599" s="91"/>
    </row>
    <row r="600" spans="1:60" ht="15" x14ac:dyDescent="0.2">
      <c r="A600" s="89"/>
      <c r="B600" s="89"/>
      <c r="C600" s="89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0"/>
      <c r="BG600" s="90"/>
      <c r="BH600" s="91"/>
    </row>
    <row r="601" spans="1:60" ht="15" x14ac:dyDescent="0.2">
      <c r="BH601" s="19"/>
    </row>
    <row r="602" spans="1:60" ht="15" x14ac:dyDescent="0.2">
      <c r="BH602" s="19"/>
    </row>
    <row r="603" spans="1:60" ht="15" x14ac:dyDescent="0.2">
      <c r="BH603" s="19"/>
    </row>
    <row r="604" spans="1:60" ht="15" x14ac:dyDescent="0.2">
      <c r="BH604" s="19"/>
    </row>
    <row r="605" spans="1:60" ht="15" x14ac:dyDescent="0.2">
      <c r="BH605" s="19"/>
    </row>
    <row r="606" spans="1:60" ht="15" x14ac:dyDescent="0.2">
      <c r="BH606" s="19"/>
    </row>
    <row r="607" spans="1:60" ht="15" x14ac:dyDescent="0.2">
      <c r="BH607" s="19"/>
    </row>
    <row r="608" spans="1:60" ht="15" x14ac:dyDescent="0.2">
      <c r="BH608" s="19"/>
    </row>
    <row r="609" spans="60:60" ht="15" x14ac:dyDescent="0.2">
      <c r="BH609" s="19"/>
    </row>
    <row r="610" spans="60:60" ht="15" x14ac:dyDescent="0.2">
      <c r="BH610" s="19"/>
    </row>
    <row r="611" spans="60:60" ht="15" x14ac:dyDescent="0.2">
      <c r="BH611" s="19"/>
    </row>
    <row r="612" spans="60:60" ht="15" x14ac:dyDescent="0.2">
      <c r="BH612" s="19"/>
    </row>
    <row r="613" spans="60:60" ht="15" x14ac:dyDescent="0.2">
      <c r="BH613" s="19"/>
    </row>
    <row r="614" spans="60:60" ht="15" x14ac:dyDescent="0.2">
      <c r="BH614" s="19"/>
    </row>
    <row r="615" spans="60:60" ht="15" x14ac:dyDescent="0.2">
      <c r="BH615" s="19"/>
    </row>
    <row r="616" spans="60:60" ht="15" x14ac:dyDescent="0.2">
      <c r="BH616" s="19"/>
    </row>
    <row r="617" spans="60:60" ht="15" x14ac:dyDescent="0.2">
      <c r="BH617" s="19"/>
    </row>
    <row r="618" spans="60:60" ht="15" x14ac:dyDescent="0.2">
      <c r="BH618" s="19"/>
    </row>
    <row r="619" spans="60:60" ht="15" x14ac:dyDescent="0.2">
      <c r="BH619" s="19"/>
    </row>
    <row r="620" spans="60:60" ht="15" x14ac:dyDescent="0.2">
      <c r="BH620" s="19"/>
    </row>
    <row r="621" spans="60:60" ht="15" x14ac:dyDescent="0.2">
      <c r="BH621" s="19"/>
    </row>
    <row r="622" spans="60:60" ht="15" x14ac:dyDescent="0.2">
      <c r="BH622" s="19"/>
    </row>
    <row r="623" spans="60:60" ht="15" x14ac:dyDescent="0.2">
      <c r="BH623" s="19"/>
    </row>
    <row r="624" spans="60:60" ht="15" x14ac:dyDescent="0.2">
      <c r="BH624" s="19"/>
    </row>
    <row r="625" spans="60:60" ht="15" x14ac:dyDescent="0.2">
      <c r="BH625" s="19"/>
    </row>
    <row r="626" spans="60:60" ht="15" x14ac:dyDescent="0.2">
      <c r="BH626" s="19"/>
    </row>
    <row r="627" spans="60:60" ht="15" x14ac:dyDescent="0.2">
      <c r="BH627" s="19"/>
    </row>
    <row r="628" spans="60:60" ht="15" x14ac:dyDescent="0.2">
      <c r="BH628" s="19"/>
    </row>
    <row r="629" spans="60:60" ht="15" x14ac:dyDescent="0.2">
      <c r="BH629" s="19"/>
    </row>
    <row r="630" spans="60:60" ht="15" x14ac:dyDescent="0.2">
      <c r="BH630" s="19"/>
    </row>
    <row r="631" spans="60:60" ht="15" x14ac:dyDescent="0.2">
      <c r="BH631" s="19"/>
    </row>
    <row r="632" spans="60:60" ht="15" x14ac:dyDescent="0.2">
      <c r="BH632" s="19"/>
    </row>
    <row r="633" spans="60:60" ht="15" x14ac:dyDescent="0.2">
      <c r="BH633" s="19"/>
    </row>
    <row r="634" spans="60:60" ht="15" x14ac:dyDescent="0.2">
      <c r="BH634" s="19"/>
    </row>
    <row r="635" spans="60:60" ht="15" x14ac:dyDescent="0.2">
      <c r="BH635" s="19"/>
    </row>
    <row r="636" spans="60:60" ht="15" x14ac:dyDescent="0.2">
      <c r="BH636" s="19"/>
    </row>
  </sheetData>
  <mergeCells count="6">
    <mergeCell ref="BB15:BH15"/>
    <mergeCell ref="A15:A16"/>
    <mergeCell ref="B15:B16"/>
    <mergeCell ref="C15:C16"/>
    <mergeCell ref="D15:D16"/>
    <mergeCell ref="E15:E16"/>
  </mergeCells>
  <pageMargins left="1.5354330708661419" right="0.23622047244094491" top="0.35433070866141736" bottom="0.27559055118110237" header="0.15748031496062992" footer="0.15748031496062992"/>
  <pageSetup paperSize="5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A 31 DE DICIEMBRE DE 2011</vt:lpstr>
      <vt:lpstr>'EJEC. A 31 DE DICIEMBRE DE 2011'!Títulos_a_imprimir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Eberth Barrera Alvarez</dc:creator>
  <cp:lastModifiedBy>Eberth Barrera Alvarez</cp:lastModifiedBy>
  <cp:lastPrinted>2011-12-19T20:39:16Z</cp:lastPrinted>
  <dcterms:created xsi:type="dcterms:W3CDTF">2011-12-19T13:57:25Z</dcterms:created>
  <dcterms:modified xsi:type="dcterms:W3CDTF">2015-05-08T15:00:18Z</dcterms:modified>
</cp:coreProperties>
</file>