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455" windowWidth="15420" windowHeight="3780"/>
  </bookViews>
  <sheets>
    <sheet name="EJEC. A 31 DE DICIEMBRE 2012" sheetId="1" r:id="rId1"/>
  </sheets>
  <externalReferences>
    <externalReference r:id="rId2"/>
  </externalReferences>
  <definedNames>
    <definedName name="_xlnm._FilterDatabase" hidden="1">'[1]INGRESOS 2011'!$A$2:$BE$540</definedName>
    <definedName name="_xlnm.Print_Titles" localSheetId="0">'EJEC. A 31 DE DICIEMBRE 2012'!$14:$15</definedName>
  </definedNames>
  <calcPr calcId="144525"/>
</workbook>
</file>

<file path=xl/calcChain.xml><?xml version="1.0" encoding="utf-8"?>
<calcChain xmlns="http://schemas.openxmlformats.org/spreadsheetml/2006/main">
  <c r="BG213" i="1" l="1"/>
  <c r="BE213" i="1"/>
  <c r="BD213" i="1"/>
  <c r="BC213" i="1"/>
  <c r="BB213" i="1"/>
  <c r="E213" i="1"/>
  <c r="BG225" i="1"/>
  <c r="BG224" i="1" s="1"/>
  <c r="BF225" i="1"/>
  <c r="BF224" i="1"/>
  <c r="BE224" i="1"/>
  <c r="BD224" i="1"/>
  <c r="BC224" i="1"/>
  <c r="BB224" i="1"/>
  <c r="E224" i="1"/>
  <c r="BF226" i="1"/>
  <c r="BH226" i="1" s="1"/>
  <c r="BH225" i="1" s="1"/>
  <c r="BH224" i="1" s="1"/>
  <c r="BE225" i="1"/>
  <c r="BD225" i="1"/>
  <c r="BC225" i="1"/>
  <c r="BB225" i="1"/>
  <c r="E225" i="1"/>
  <c r="BG612" i="1" l="1"/>
  <c r="BB612" i="1"/>
  <c r="E622" i="1"/>
  <c r="BG621" i="1"/>
  <c r="BG620" i="1"/>
  <c r="BG619" i="1"/>
  <c r="BG618" i="1"/>
  <c r="BC620" i="1"/>
  <c r="BD618" i="1"/>
  <c r="BC618" i="1"/>
  <c r="BB620" i="1"/>
  <c r="BB621" i="1"/>
  <c r="E621" i="1"/>
  <c r="E620" i="1"/>
  <c r="BD619" i="1"/>
  <c r="BC619" i="1"/>
  <c r="BB619" i="1"/>
  <c r="E619" i="1"/>
  <c r="BB618" i="1"/>
  <c r="E618" i="1"/>
  <c r="BF625" i="1"/>
  <c r="BG606" i="1"/>
  <c r="BG608" i="1"/>
  <c r="BB608" i="1"/>
  <c r="BG604" i="1"/>
  <c r="BB604" i="1"/>
  <c r="BG605" i="1"/>
  <c r="BB605" i="1"/>
  <c r="BD605" i="1"/>
  <c r="BD606" i="1"/>
  <c r="BB606" i="1"/>
  <c r="E606" i="1"/>
  <c r="E605" i="1"/>
  <c r="BG59" i="1" l="1"/>
  <c r="BG49" i="1"/>
  <c r="BF157" i="1" l="1"/>
  <c r="BH157" i="1" s="1"/>
  <c r="BG594" i="1" l="1"/>
  <c r="BG593" i="1" s="1"/>
  <c r="BG500" i="1"/>
  <c r="BG196" i="1"/>
  <c r="BD196" i="1"/>
  <c r="BC196" i="1"/>
  <c r="BB196" i="1"/>
  <c r="E196" i="1"/>
  <c r="BF124" i="1"/>
  <c r="BG124" i="1"/>
  <c r="BB123" i="1"/>
  <c r="BH124" i="1" l="1"/>
  <c r="BB183" i="1"/>
  <c r="BF175" i="1"/>
  <c r="BH175" i="1" s="1"/>
  <c r="BF174" i="1"/>
  <c r="BH174" i="1" s="1"/>
  <c r="BG173" i="1"/>
  <c r="BG172" i="1" s="1"/>
  <c r="BG171" i="1" s="1"/>
  <c r="BE173" i="1"/>
  <c r="BE172" i="1" s="1"/>
  <c r="BE171" i="1" s="1"/>
  <c r="BD173" i="1"/>
  <c r="BD172" i="1" s="1"/>
  <c r="BD171" i="1" s="1"/>
  <c r="BD149" i="1" s="1"/>
  <c r="BC173" i="1"/>
  <c r="BC172" i="1" s="1"/>
  <c r="BC171" i="1" s="1"/>
  <c r="BC149" i="1" s="1"/>
  <c r="BB173" i="1"/>
  <c r="BB172" i="1" s="1"/>
  <c r="BB171" i="1" s="1"/>
  <c r="E173" i="1"/>
  <c r="BG458" i="1"/>
  <c r="BF458" i="1"/>
  <c r="BE457" i="1"/>
  <c r="BD457" i="1"/>
  <c r="BC457" i="1"/>
  <c r="BB457" i="1"/>
  <c r="BG457" i="1" s="1"/>
  <c r="E457" i="1"/>
  <c r="BF457" i="1" l="1"/>
  <c r="BF173" i="1"/>
  <c r="BH173" i="1" s="1"/>
  <c r="BH458" i="1"/>
  <c r="BH457" i="1"/>
  <c r="E172" i="1"/>
  <c r="E171" i="1" s="1"/>
  <c r="BF171" i="1" s="1"/>
  <c r="BH171" i="1" s="1"/>
  <c r="BB594" i="1"/>
  <c r="BB593" i="1" s="1"/>
  <c r="BC528" i="1"/>
  <c r="BG552" i="1"/>
  <c r="BD552" i="1"/>
  <c r="BC552" i="1"/>
  <c r="BB552" i="1"/>
  <c r="E552" i="1"/>
  <c r="BG572" i="1"/>
  <c r="BG564" i="1"/>
  <c r="BG569" i="1"/>
  <c r="BF571" i="1"/>
  <c r="BH571" i="1" s="1"/>
  <c r="BF570" i="1"/>
  <c r="BH570" i="1" s="1"/>
  <c r="BE569" i="1"/>
  <c r="BD569" i="1"/>
  <c r="BD558" i="1" s="1"/>
  <c r="BC569" i="1"/>
  <c r="BC558" i="1" s="1"/>
  <c r="BB569" i="1"/>
  <c r="E569" i="1"/>
  <c r="BB567" i="1"/>
  <c r="BB566" i="1" s="1"/>
  <c r="BB564" i="1" s="1"/>
  <c r="BE556" i="1"/>
  <c r="BF556" i="1" s="1"/>
  <c r="BH556" i="1" s="1"/>
  <c r="BF501" i="1"/>
  <c r="BF500" i="1" s="1"/>
  <c r="BE500" i="1"/>
  <c r="BD500" i="1"/>
  <c r="BD494" i="1" s="1"/>
  <c r="BC500" i="1"/>
  <c r="BC494" i="1" s="1"/>
  <c r="BB500" i="1"/>
  <c r="BB494" i="1" s="1"/>
  <c r="E500" i="1"/>
  <c r="E494" i="1" s="1"/>
  <c r="BC315" i="1"/>
  <c r="BB558" i="1" l="1"/>
  <c r="BF172" i="1"/>
  <c r="BH172" i="1" s="1"/>
  <c r="BF569" i="1"/>
  <c r="BH569" i="1" s="1"/>
  <c r="BH501" i="1"/>
  <c r="BD117" i="1"/>
  <c r="BC117" i="1"/>
  <c r="E117" i="1"/>
  <c r="BD459" i="1"/>
  <c r="BB459" i="1"/>
  <c r="E459" i="1"/>
  <c r="BG467" i="1"/>
  <c r="BE467" i="1"/>
  <c r="BF467" i="1" s="1"/>
  <c r="BG466" i="1"/>
  <c r="BE466" i="1"/>
  <c r="BF466" i="1" s="1"/>
  <c r="BG465" i="1"/>
  <c r="BE465" i="1"/>
  <c r="BF465" i="1" s="1"/>
  <c r="BG464" i="1"/>
  <c r="BG463" i="1"/>
  <c r="BG462" i="1"/>
  <c r="BG461" i="1"/>
  <c r="BG460" i="1"/>
  <c r="BD454" i="1"/>
  <c r="BC454" i="1"/>
  <c r="BB454" i="1"/>
  <c r="E454" i="1"/>
  <c r="BG456" i="1"/>
  <c r="BE456" i="1"/>
  <c r="BF456" i="1" s="1"/>
  <c r="BG455" i="1"/>
  <c r="BG453" i="1"/>
  <c r="BD430" i="1"/>
  <c r="BD415" i="1" s="1"/>
  <c r="BC430" i="1"/>
  <c r="BC415" i="1" s="1"/>
  <c r="BB430" i="1"/>
  <c r="E430" i="1"/>
  <c r="BG447" i="1"/>
  <c r="BE447" i="1"/>
  <c r="BF447" i="1" s="1"/>
  <c r="BG446" i="1"/>
  <c r="BE446" i="1"/>
  <c r="BF446" i="1" s="1"/>
  <c r="BG445" i="1"/>
  <c r="BE445" i="1"/>
  <c r="BF445" i="1" s="1"/>
  <c r="BG444" i="1"/>
  <c r="BE444" i="1"/>
  <c r="BF444" i="1" s="1"/>
  <c r="BG443" i="1"/>
  <c r="BE443" i="1"/>
  <c r="BF443" i="1" s="1"/>
  <c r="BG442" i="1"/>
  <c r="BE442" i="1"/>
  <c r="BF442" i="1" s="1"/>
  <c r="BG441" i="1"/>
  <c r="BE441" i="1"/>
  <c r="BF441" i="1" s="1"/>
  <c r="BG427" i="1"/>
  <c r="BD427" i="1"/>
  <c r="BC427" i="1"/>
  <c r="BB427" i="1"/>
  <c r="E427" i="1"/>
  <c r="BG438" i="1"/>
  <c r="BE438" i="1"/>
  <c r="BF438" i="1" s="1"/>
  <c r="BG440" i="1"/>
  <c r="BG439" i="1"/>
  <c r="BG437" i="1"/>
  <c r="BG436" i="1"/>
  <c r="BG435" i="1"/>
  <c r="BG430" i="1" l="1"/>
  <c r="BG454" i="1"/>
  <c r="BG459" i="1"/>
  <c r="BH465" i="1"/>
  <c r="BH467" i="1"/>
  <c r="BH466" i="1"/>
  <c r="BH456" i="1"/>
  <c r="BH447" i="1"/>
  <c r="BH441" i="1"/>
  <c r="BH446" i="1"/>
  <c r="BH445" i="1"/>
  <c r="BH444" i="1"/>
  <c r="BH443" i="1"/>
  <c r="BH442" i="1"/>
  <c r="BH438" i="1"/>
  <c r="BG405" i="1"/>
  <c r="BE405" i="1"/>
  <c r="BD405" i="1"/>
  <c r="BC405" i="1"/>
  <c r="BB405" i="1"/>
  <c r="E405" i="1"/>
  <c r="BF408" i="1"/>
  <c r="BH408" i="1" s="1"/>
  <c r="BF407" i="1"/>
  <c r="BH407" i="1" s="1"/>
  <c r="BF406" i="1"/>
  <c r="BH406" i="1" s="1"/>
  <c r="BG368" i="1"/>
  <c r="BD368" i="1"/>
  <c r="BC368" i="1"/>
  <c r="BB368" i="1"/>
  <c r="E368" i="1"/>
  <c r="BF378" i="1"/>
  <c r="BH378" i="1" s="1"/>
  <c r="BF380" i="1"/>
  <c r="BH380" i="1" s="1"/>
  <c r="BF379" i="1"/>
  <c r="BH379" i="1" s="1"/>
  <c r="BF377" i="1"/>
  <c r="BH377" i="1" s="1"/>
  <c r="BF376" i="1"/>
  <c r="BH376" i="1" s="1"/>
  <c r="BF375" i="1"/>
  <c r="BH375" i="1" s="1"/>
  <c r="BF374" i="1"/>
  <c r="BH374" i="1" s="1"/>
  <c r="BG327" i="1"/>
  <c r="BG326" i="1" s="1"/>
  <c r="BG325" i="1" s="1"/>
  <c r="BF328" i="1"/>
  <c r="BH328" i="1" s="1"/>
  <c r="BE324" i="1"/>
  <c r="BD324" i="1"/>
  <c r="BC324" i="1"/>
  <c r="BB324" i="1"/>
  <c r="E327" i="1"/>
  <c r="E326" i="1" s="1"/>
  <c r="BF326" i="1" s="1"/>
  <c r="D318" i="1"/>
  <c r="D317" i="1" s="1"/>
  <c r="D316" i="1" s="1"/>
  <c r="D315" i="1" s="1"/>
  <c r="E260" i="1"/>
  <c r="BG254" i="1"/>
  <c r="BE254" i="1"/>
  <c r="BD254" i="1"/>
  <c r="BD250" i="1" s="1"/>
  <c r="BC254" i="1"/>
  <c r="BC250" i="1" s="1"/>
  <c r="BB254" i="1"/>
  <c r="E254" i="1"/>
  <c r="BF259" i="1"/>
  <c r="BH259" i="1" s="1"/>
  <c r="BF258" i="1"/>
  <c r="BH258" i="1" s="1"/>
  <c r="BF257" i="1"/>
  <c r="BH257" i="1" s="1"/>
  <c r="BF256" i="1"/>
  <c r="BH256" i="1" s="1"/>
  <c r="BF255" i="1"/>
  <c r="BH255" i="1" s="1"/>
  <c r="BD229" i="1"/>
  <c r="BD227" i="1" s="1"/>
  <c r="BD212" i="1" s="1"/>
  <c r="BC229" i="1"/>
  <c r="AR231" i="1"/>
  <c r="BB231" i="1"/>
  <c r="BE231" i="1"/>
  <c r="BG231" i="1"/>
  <c r="BH231" i="1" s="1"/>
  <c r="BD214" i="1"/>
  <c r="BC214" i="1"/>
  <c r="BF327" i="1" l="1"/>
  <c r="BH327" i="1" s="1"/>
  <c r="E325" i="1"/>
  <c r="BH326" i="1"/>
  <c r="BG324" i="1"/>
  <c r="BC227" i="1"/>
  <c r="BC212" i="1" s="1"/>
  <c r="BF254" i="1"/>
  <c r="BH254" i="1" s="1"/>
  <c r="BF211" i="1"/>
  <c r="BH211" i="1" s="1"/>
  <c r="BF210" i="1"/>
  <c r="BH210" i="1" s="1"/>
  <c r="BG199" i="1"/>
  <c r="BG195" i="1" s="1"/>
  <c r="BG193" i="1" s="1"/>
  <c r="BD199" i="1"/>
  <c r="BD195" i="1" s="1"/>
  <c r="BD193" i="1" s="1"/>
  <c r="BC199" i="1"/>
  <c r="BC195" i="1" s="1"/>
  <c r="BC193" i="1" s="1"/>
  <c r="BB199" i="1"/>
  <c r="BB195" i="1" s="1"/>
  <c r="BB193" i="1" s="1"/>
  <c r="E199" i="1"/>
  <c r="E195" i="1" s="1"/>
  <c r="E193" i="1" s="1"/>
  <c r="BE209" i="1"/>
  <c r="BF209" i="1" s="1"/>
  <c r="BH209" i="1" s="1"/>
  <c r="BE197" i="1"/>
  <c r="BF164" i="1"/>
  <c r="E136" i="1"/>
  <c r="E115" i="1"/>
  <c r="E114" i="1" s="1"/>
  <c r="BG146" i="1"/>
  <c r="BF148" i="1"/>
  <c r="BH148" i="1" s="1"/>
  <c r="BF147" i="1"/>
  <c r="BH147" i="1" s="1"/>
  <c r="BE146" i="1"/>
  <c r="BD146" i="1"/>
  <c r="BC146" i="1"/>
  <c r="BB146" i="1"/>
  <c r="E146" i="1"/>
  <c r="L21" i="1"/>
  <c r="T21" i="1"/>
  <c r="X21" i="1" s="1"/>
  <c r="AB21" i="1" s="1"/>
  <c r="AF21" i="1" s="1"/>
  <c r="AJ21" i="1" s="1"/>
  <c r="F23" i="1"/>
  <c r="G23" i="1"/>
  <c r="H23" i="1"/>
  <c r="I23" i="1"/>
  <c r="J23" i="1"/>
  <c r="K23" i="1"/>
  <c r="M23" i="1"/>
  <c r="N23" i="1"/>
  <c r="O23" i="1"/>
  <c r="P23" i="1"/>
  <c r="Q23" i="1"/>
  <c r="R23" i="1"/>
  <c r="S23" i="1"/>
  <c r="U23" i="1"/>
  <c r="V23" i="1"/>
  <c r="W23" i="1"/>
  <c r="Y23" i="1"/>
  <c r="Z23" i="1"/>
  <c r="AA23" i="1"/>
  <c r="AC23" i="1"/>
  <c r="AD23" i="1"/>
  <c r="AE23" i="1"/>
  <c r="AG23" i="1"/>
  <c r="AH23" i="1"/>
  <c r="AI23" i="1"/>
  <c r="AK23" i="1"/>
  <c r="AL23" i="1"/>
  <c r="AM23" i="1"/>
  <c r="AO23" i="1"/>
  <c r="AP23" i="1"/>
  <c r="AQ23" i="1"/>
  <c r="AS23" i="1"/>
  <c r="AT23" i="1"/>
  <c r="AU23" i="1"/>
  <c r="AV23" i="1"/>
  <c r="AW23" i="1"/>
  <c r="AX23" i="1"/>
  <c r="AY23" i="1"/>
  <c r="AZ23" i="1"/>
  <c r="BA23" i="1"/>
  <c r="L24" i="1"/>
  <c r="T24" i="1"/>
  <c r="X24" i="1" s="1"/>
  <c r="L25" i="1"/>
  <c r="T25" i="1"/>
  <c r="X25" i="1" s="1"/>
  <c r="AB25" i="1" s="1"/>
  <c r="AF25" i="1" s="1"/>
  <c r="AJ25" i="1" s="1"/>
  <c r="AN25" i="1" s="1"/>
  <c r="AR25" i="1" s="1"/>
  <c r="L26" i="1"/>
  <c r="T26" i="1"/>
  <c r="X26" i="1" s="1"/>
  <c r="AB26" i="1" s="1"/>
  <c r="AF26" i="1" s="1"/>
  <c r="AJ26" i="1" s="1"/>
  <c r="AN26" i="1" s="1"/>
  <c r="AR26" i="1" s="1"/>
  <c r="L27" i="1"/>
  <c r="T27" i="1"/>
  <c r="X27" i="1" s="1"/>
  <c r="AB27" i="1" s="1"/>
  <c r="AF27" i="1" s="1"/>
  <c r="AJ27" i="1" s="1"/>
  <c r="AN27" i="1" s="1"/>
  <c r="AR27" i="1" s="1"/>
  <c r="F28" i="1"/>
  <c r="G28" i="1"/>
  <c r="H28" i="1"/>
  <c r="I28" i="1"/>
  <c r="I22" i="1" s="1"/>
  <c r="J28" i="1"/>
  <c r="K28" i="1"/>
  <c r="M28" i="1"/>
  <c r="M22" i="1" s="1"/>
  <c r="N28" i="1"/>
  <c r="O28" i="1"/>
  <c r="P28" i="1"/>
  <c r="Q28" i="1"/>
  <c r="R28" i="1"/>
  <c r="S28" i="1"/>
  <c r="U28" i="1"/>
  <c r="V28" i="1"/>
  <c r="W28" i="1"/>
  <c r="Y28" i="1"/>
  <c r="Z28" i="1"/>
  <c r="AA28" i="1"/>
  <c r="AC28" i="1"/>
  <c r="AC22" i="1" s="1"/>
  <c r="AD28" i="1"/>
  <c r="AE28" i="1"/>
  <c r="AG28" i="1"/>
  <c r="AH28" i="1"/>
  <c r="AI28" i="1"/>
  <c r="AK28" i="1"/>
  <c r="AL28" i="1"/>
  <c r="AM28" i="1"/>
  <c r="AO28" i="1"/>
  <c r="AP28" i="1"/>
  <c r="AQ28" i="1"/>
  <c r="AS28" i="1"/>
  <c r="AS22" i="1" s="1"/>
  <c r="AT28" i="1"/>
  <c r="AU28" i="1"/>
  <c r="AV28" i="1"/>
  <c r="AW28" i="1"/>
  <c r="AX28" i="1"/>
  <c r="AY28" i="1"/>
  <c r="AZ28" i="1"/>
  <c r="BA28" i="1"/>
  <c r="L29" i="1"/>
  <c r="T29" i="1"/>
  <c r="X29" i="1" s="1"/>
  <c r="AB29" i="1" s="1"/>
  <c r="AF29" i="1" s="1"/>
  <c r="AJ29" i="1" s="1"/>
  <c r="L30" i="1"/>
  <c r="T30" i="1"/>
  <c r="X30" i="1" s="1"/>
  <c r="AB30" i="1" s="1"/>
  <c r="AF30" i="1" s="1"/>
  <c r="AJ30" i="1" s="1"/>
  <c r="AN30" i="1" s="1"/>
  <c r="AR30" i="1" s="1"/>
  <c r="F32" i="1"/>
  <c r="F31" i="1" s="1"/>
  <c r="G32" i="1"/>
  <c r="G31" i="1" s="1"/>
  <c r="H32" i="1"/>
  <c r="H31" i="1" s="1"/>
  <c r="I32" i="1"/>
  <c r="I31" i="1" s="1"/>
  <c r="J32" i="1"/>
  <c r="J31" i="1" s="1"/>
  <c r="K32" i="1"/>
  <c r="K31" i="1" s="1"/>
  <c r="M32" i="1"/>
  <c r="M31" i="1" s="1"/>
  <c r="N32" i="1"/>
  <c r="N31" i="1" s="1"/>
  <c r="O32" i="1"/>
  <c r="O31" i="1" s="1"/>
  <c r="P32" i="1"/>
  <c r="P31" i="1" s="1"/>
  <c r="Q32" i="1"/>
  <c r="Q31" i="1" s="1"/>
  <c r="R32" i="1"/>
  <c r="R31" i="1" s="1"/>
  <c r="S32" i="1"/>
  <c r="S31" i="1" s="1"/>
  <c r="U32" i="1"/>
  <c r="U31" i="1" s="1"/>
  <c r="V32" i="1"/>
  <c r="V31" i="1" s="1"/>
  <c r="W32" i="1"/>
  <c r="W31" i="1" s="1"/>
  <c r="Y32" i="1"/>
  <c r="Y31" i="1" s="1"/>
  <c r="Z32" i="1"/>
  <c r="Z31" i="1" s="1"/>
  <c r="AA32" i="1"/>
  <c r="AA31" i="1" s="1"/>
  <c r="AC32" i="1"/>
  <c r="AC31" i="1" s="1"/>
  <c r="AD32" i="1"/>
  <c r="AD31" i="1" s="1"/>
  <c r="AE32" i="1"/>
  <c r="AE31" i="1" s="1"/>
  <c r="AG32" i="1"/>
  <c r="AG31" i="1" s="1"/>
  <c r="AH32" i="1"/>
  <c r="AH31" i="1" s="1"/>
  <c r="AI32" i="1"/>
  <c r="AI31" i="1" s="1"/>
  <c r="AK32" i="1"/>
  <c r="AK31" i="1" s="1"/>
  <c r="AL32" i="1"/>
  <c r="AL31" i="1" s="1"/>
  <c r="AM32" i="1"/>
  <c r="AM31" i="1" s="1"/>
  <c r="AO32" i="1"/>
  <c r="AO31" i="1" s="1"/>
  <c r="AP32" i="1"/>
  <c r="AP31" i="1" s="1"/>
  <c r="AQ32" i="1"/>
  <c r="AQ31" i="1" s="1"/>
  <c r="AS32" i="1"/>
  <c r="AS31" i="1" s="1"/>
  <c r="AT32" i="1"/>
  <c r="AT31" i="1" s="1"/>
  <c r="AU32" i="1"/>
  <c r="AU31" i="1" s="1"/>
  <c r="AV32" i="1"/>
  <c r="AV31" i="1" s="1"/>
  <c r="AW32" i="1"/>
  <c r="AW31" i="1" s="1"/>
  <c r="AX32" i="1"/>
  <c r="AX31" i="1" s="1"/>
  <c r="AY32" i="1"/>
  <c r="AY31" i="1" s="1"/>
  <c r="AZ32" i="1"/>
  <c r="AZ31" i="1" s="1"/>
  <c r="BA32" i="1"/>
  <c r="BA31" i="1" s="1"/>
  <c r="L33" i="1"/>
  <c r="T33" i="1"/>
  <c r="X33" i="1" s="1"/>
  <c r="L34" i="1"/>
  <c r="T34" i="1"/>
  <c r="X34" i="1" s="1"/>
  <c r="AB34" i="1" s="1"/>
  <c r="AF34" i="1" s="1"/>
  <c r="AJ34" i="1" s="1"/>
  <c r="AN34" i="1" s="1"/>
  <c r="AR34" i="1" s="1"/>
  <c r="L35" i="1"/>
  <c r="T35" i="1"/>
  <c r="X35" i="1" s="1"/>
  <c r="AB35" i="1" s="1"/>
  <c r="AF35" i="1" s="1"/>
  <c r="AJ35" i="1" s="1"/>
  <c r="AN35" i="1" s="1"/>
  <c r="AR35" i="1" s="1"/>
  <c r="F36" i="1"/>
  <c r="G36" i="1"/>
  <c r="H36" i="1"/>
  <c r="I36" i="1"/>
  <c r="J36" i="1"/>
  <c r="K36" i="1"/>
  <c r="M36" i="1"/>
  <c r="N36" i="1"/>
  <c r="O36" i="1"/>
  <c r="P36" i="1"/>
  <c r="Q36" i="1"/>
  <c r="R36" i="1"/>
  <c r="S36" i="1"/>
  <c r="U36" i="1"/>
  <c r="V36" i="1"/>
  <c r="W36" i="1"/>
  <c r="Y36" i="1"/>
  <c r="Z36" i="1"/>
  <c r="AA36" i="1"/>
  <c r="AC36" i="1"/>
  <c r="AD36" i="1"/>
  <c r="AE36" i="1"/>
  <c r="AG36" i="1"/>
  <c r="AH36" i="1"/>
  <c r="AI36" i="1"/>
  <c r="AK36" i="1"/>
  <c r="AL36" i="1"/>
  <c r="AM36" i="1"/>
  <c r="AO36" i="1"/>
  <c r="AP36" i="1"/>
  <c r="AQ36" i="1"/>
  <c r="AS36" i="1"/>
  <c r="AT36" i="1"/>
  <c r="AU36" i="1"/>
  <c r="AV36" i="1"/>
  <c r="AW36" i="1"/>
  <c r="AX36" i="1"/>
  <c r="AY36" i="1"/>
  <c r="AZ36" i="1"/>
  <c r="BA36" i="1"/>
  <c r="L37" i="1"/>
  <c r="T37" i="1"/>
  <c r="L38" i="1"/>
  <c r="T38" i="1"/>
  <c r="X38" i="1" s="1"/>
  <c r="AB38" i="1" s="1"/>
  <c r="AF38" i="1" s="1"/>
  <c r="AJ38" i="1" s="1"/>
  <c r="AN38" i="1" s="1"/>
  <c r="AR38" i="1" s="1"/>
  <c r="F39" i="1"/>
  <c r="G39" i="1"/>
  <c r="H39" i="1"/>
  <c r="I39" i="1"/>
  <c r="J39" i="1"/>
  <c r="K39" i="1"/>
  <c r="M39" i="1"/>
  <c r="N39" i="1"/>
  <c r="O39" i="1"/>
  <c r="P39" i="1"/>
  <c r="Q39" i="1"/>
  <c r="R39" i="1"/>
  <c r="S39" i="1"/>
  <c r="U39" i="1"/>
  <c r="V39" i="1"/>
  <c r="W39" i="1"/>
  <c r="Y39" i="1"/>
  <c r="Z39" i="1"/>
  <c r="AA39" i="1"/>
  <c r="AC39" i="1"/>
  <c r="AD39" i="1"/>
  <c r="AE39" i="1"/>
  <c r="AG39" i="1"/>
  <c r="AH39" i="1"/>
  <c r="AI39" i="1"/>
  <c r="AK39" i="1"/>
  <c r="AL39" i="1"/>
  <c r="AM39" i="1"/>
  <c r="AO39" i="1"/>
  <c r="AP39" i="1"/>
  <c r="AQ39" i="1"/>
  <c r="AS39" i="1"/>
  <c r="AT39" i="1"/>
  <c r="AU39" i="1"/>
  <c r="AV39" i="1"/>
  <c r="AW39" i="1"/>
  <c r="AX39" i="1"/>
  <c r="AY39" i="1"/>
  <c r="AZ39" i="1"/>
  <c r="BA39" i="1"/>
  <c r="L40" i="1"/>
  <c r="T40" i="1"/>
  <c r="X40" i="1" s="1"/>
  <c r="AB40" i="1" s="1"/>
  <c r="L41" i="1"/>
  <c r="T41" i="1"/>
  <c r="X41" i="1" s="1"/>
  <c r="AB41" i="1" s="1"/>
  <c r="AF41" i="1" s="1"/>
  <c r="AJ41" i="1" s="1"/>
  <c r="AN41" i="1" s="1"/>
  <c r="AR41" i="1" s="1"/>
  <c r="F42" i="1"/>
  <c r="G42" i="1"/>
  <c r="H42" i="1"/>
  <c r="I42" i="1"/>
  <c r="J42" i="1"/>
  <c r="K42" i="1"/>
  <c r="M42" i="1"/>
  <c r="N42" i="1"/>
  <c r="O42" i="1"/>
  <c r="P42" i="1"/>
  <c r="Q42" i="1"/>
  <c r="R42" i="1"/>
  <c r="S42" i="1"/>
  <c r="U42" i="1"/>
  <c r="V42" i="1"/>
  <c r="W42" i="1"/>
  <c r="Y42" i="1"/>
  <c r="Z42" i="1"/>
  <c r="AA42" i="1"/>
  <c r="AC42" i="1"/>
  <c r="AD42" i="1"/>
  <c r="AE42" i="1"/>
  <c r="AG42" i="1"/>
  <c r="AH42" i="1"/>
  <c r="AI42" i="1"/>
  <c r="AK42" i="1"/>
  <c r="AL42" i="1"/>
  <c r="AM42" i="1"/>
  <c r="AO42" i="1"/>
  <c r="AP42" i="1"/>
  <c r="AQ42" i="1"/>
  <c r="AS42" i="1"/>
  <c r="AT42" i="1"/>
  <c r="AU42" i="1"/>
  <c r="AV42" i="1"/>
  <c r="AW42" i="1"/>
  <c r="AX42" i="1"/>
  <c r="AY42" i="1"/>
  <c r="AZ42" i="1"/>
  <c r="BA42" i="1"/>
  <c r="L43" i="1"/>
  <c r="T43" i="1"/>
  <c r="X43" i="1" s="1"/>
  <c r="AB43" i="1" s="1"/>
  <c r="AF43" i="1" s="1"/>
  <c r="L44" i="1"/>
  <c r="T44" i="1"/>
  <c r="F45" i="1"/>
  <c r="G45" i="1"/>
  <c r="H45" i="1"/>
  <c r="I45" i="1"/>
  <c r="J45" i="1"/>
  <c r="K45" i="1"/>
  <c r="M45" i="1"/>
  <c r="N45" i="1"/>
  <c r="O45" i="1"/>
  <c r="P45" i="1"/>
  <c r="Q45" i="1"/>
  <c r="R45" i="1"/>
  <c r="S45" i="1"/>
  <c r="U45" i="1"/>
  <c r="V45" i="1"/>
  <c r="W45" i="1"/>
  <c r="Y45" i="1"/>
  <c r="Z45" i="1"/>
  <c r="AA45" i="1"/>
  <c r="AC45" i="1"/>
  <c r="AD45" i="1"/>
  <c r="AE45" i="1"/>
  <c r="AG45" i="1"/>
  <c r="AH45" i="1"/>
  <c r="AI45" i="1"/>
  <c r="AK45" i="1"/>
  <c r="AL45" i="1"/>
  <c r="AM45" i="1"/>
  <c r="AO45" i="1"/>
  <c r="AP45" i="1"/>
  <c r="AQ45" i="1"/>
  <c r="AS45" i="1"/>
  <c r="AT45" i="1"/>
  <c r="AU45" i="1"/>
  <c r="AV45" i="1"/>
  <c r="AW45" i="1"/>
  <c r="AX45" i="1"/>
  <c r="AY45" i="1"/>
  <c r="AZ45" i="1"/>
  <c r="BA45" i="1"/>
  <c r="L46" i="1"/>
  <c r="T46" i="1"/>
  <c r="X46" i="1" s="1"/>
  <c r="L47" i="1"/>
  <c r="T47" i="1"/>
  <c r="X47" i="1" s="1"/>
  <c r="AB47" i="1" s="1"/>
  <c r="AF47" i="1" s="1"/>
  <c r="AJ47" i="1" s="1"/>
  <c r="AN47" i="1" s="1"/>
  <c r="AR47" i="1" s="1"/>
  <c r="L48" i="1"/>
  <c r="T48" i="1"/>
  <c r="X48" i="1" s="1"/>
  <c r="AB48" i="1" s="1"/>
  <c r="AF48" i="1" s="1"/>
  <c r="AJ48" i="1" s="1"/>
  <c r="AN48" i="1" s="1"/>
  <c r="AR48" i="1" s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F57" i="1"/>
  <c r="G57" i="1"/>
  <c r="H57" i="1"/>
  <c r="I57" i="1"/>
  <c r="J57" i="1"/>
  <c r="K57" i="1"/>
  <c r="M57" i="1"/>
  <c r="N57" i="1"/>
  <c r="O57" i="1"/>
  <c r="P57" i="1"/>
  <c r="Q57" i="1"/>
  <c r="R57" i="1"/>
  <c r="S57" i="1"/>
  <c r="U57" i="1"/>
  <c r="V57" i="1"/>
  <c r="W57" i="1"/>
  <c r="Y57" i="1"/>
  <c r="Z57" i="1"/>
  <c r="AA57" i="1"/>
  <c r="AC57" i="1"/>
  <c r="AD57" i="1"/>
  <c r="AE57" i="1"/>
  <c r="AG57" i="1"/>
  <c r="AH57" i="1"/>
  <c r="AI57" i="1"/>
  <c r="AK57" i="1"/>
  <c r="AL57" i="1"/>
  <c r="AM57" i="1"/>
  <c r="AO57" i="1"/>
  <c r="AP57" i="1"/>
  <c r="AQ57" i="1"/>
  <c r="AS57" i="1"/>
  <c r="AT57" i="1"/>
  <c r="AU57" i="1"/>
  <c r="AV57" i="1"/>
  <c r="AW57" i="1"/>
  <c r="AX57" i="1"/>
  <c r="AY57" i="1"/>
  <c r="AZ57" i="1"/>
  <c r="BA57" i="1"/>
  <c r="L58" i="1"/>
  <c r="L57" i="1" s="1"/>
  <c r="T58" i="1"/>
  <c r="X58" i="1" s="1"/>
  <c r="F59" i="1"/>
  <c r="G59" i="1"/>
  <c r="H59" i="1"/>
  <c r="I59" i="1"/>
  <c r="J59" i="1"/>
  <c r="K59" i="1"/>
  <c r="M59" i="1"/>
  <c r="N59" i="1"/>
  <c r="O59" i="1"/>
  <c r="P59" i="1"/>
  <c r="Q59" i="1"/>
  <c r="R59" i="1"/>
  <c r="S59" i="1"/>
  <c r="U59" i="1"/>
  <c r="V59" i="1"/>
  <c r="W59" i="1"/>
  <c r="Y59" i="1"/>
  <c r="Z59" i="1"/>
  <c r="AA59" i="1"/>
  <c r="AC59" i="1"/>
  <c r="AD59" i="1"/>
  <c r="AE59" i="1"/>
  <c r="AG59" i="1"/>
  <c r="AH59" i="1"/>
  <c r="AI59" i="1"/>
  <c r="AK59" i="1"/>
  <c r="AL59" i="1"/>
  <c r="AM59" i="1"/>
  <c r="AO59" i="1"/>
  <c r="AP59" i="1"/>
  <c r="AQ59" i="1"/>
  <c r="AS59" i="1"/>
  <c r="AT59" i="1"/>
  <c r="AU59" i="1"/>
  <c r="AV59" i="1"/>
  <c r="AW59" i="1"/>
  <c r="AX59" i="1"/>
  <c r="AY59" i="1"/>
  <c r="AZ59" i="1"/>
  <c r="BA59" i="1"/>
  <c r="L60" i="1"/>
  <c r="T60" i="1"/>
  <c r="X60" i="1" s="1"/>
  <c r="AB60" i="1" s="1"/>
  <c r="AF60" i="1" s="1"/>
  <c r="L61" i="1"/>
  <c r="T61" i="1"/>
  <c r="X61" i="1" s="1"/>
  <c r="AB61" i="1" s="1"/>
  <c r="AF61" i="1" s="1"/>
  <c r="AJ61" i="1" s="1"/>
  <c r="AN61" i="1" s="1"/>
  <c r="AR61" i="1" s="1"/>
  <c r="L62" i="1"/>
  <c r="T62" i="1"/>
  <c r="X62" i="1" s="1"/>
  <c r="AB62" i="1" s="1"/>
  <c r="AF62" i="1" s="1"/>
  <c r="AJ62" i="1" s="1"/>
  <c r="AN62" i="1" s="1"/>
  <c r="AR62" i="1" s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N71" i="1" s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F92" i="1"/>
  <c r="F91" i="1" s="1"/>
  <c r="G92" i="1"/>
  <c r="G91" i="1" s="1"/>
  <c r="H92" i="1"/>
  <c r="H91" i="1" s="1"/>
  <c r="H79" i="1" s="1"/>
  <c r="H78" i="1" s="1"/>
  <c r="I92" i="1"/>
  <c r="I91" i="1" s="1"/>
  <c r="J92" i="1"/>
  <c r="J91" i="1" s="1"/>
  <c r="K92" i="1"/>
  <c r="K91" i="1" s="1"/>
  <c r="L92" i="1"/>
  <c r="L91" i="1" s="1"/>
  <c r="L79" i="1" s="1"/>
  <c r="L78" i="1" s="1"/>
  <c r="M92" i="1"/>
  <c r="M91" i="1" s="1"/>
  <c r="M79" i="1" s="1"/>
  <c r="M78" i="1" s="1"/>
  <c r="N92" i="1"/>
  <c r="N91" i="1" s="1"/>
  <c r="O92" i="1"/>
  <c r="O91" i="1" s="1"/>
  <c r="P92" i="1"/>
  <c r="P91" i="1" s="1"/>
  <c r="Q92" i="1"/>
  <c r="Q91" i="1" s="1"/>
  <c r="R92" i="1"/>
  <c r="R91" i="1" s="1"/>
  <c r="S92" i="1"/>
  <c r="S91" i="1" s="1"/>
  <c r="T92" i="1"/>
  <c r="T91" i="1" s="1"/>
  <c r="U92" i="1"/>
  <c r="U91" i="1" s="1"/>
  <c r="V92" i="1"/>
  <c r="V91" i="1" s="1"/>
  <c r="W92" i="1"/>
  <c r="W91" i="1" s="1"/>
  <c r="X92" i="1"/>
  <c r="X91" i="1" s="1"/>
  <c r="Y92" i="1"/>
  <c r="Y91" i="1" s="1"/>
  <c r="Z92" i="1"/>
  <c r="Z91" i="1" s="1"/>
  <c r="AA92" i="1"/>
  <c r="AA91" i="1" s="1"/>
  <c r="AB92" i="1"/>
  <c r="AB91" i="1" s="1"/>
  <c r="AB79" i="1" s="1"/>
  <c r="AB78" i="1" s="1"/>
  <c r="AC92" i="1"/>
  <c r="AC91" i="1" s="1"/>
  <c r="AD92" i="1"/>
  <c r="AD91" i="1" s="1"/>
  <c r="AE92" i="1"/>
  <c r="AE91" i="1" s="1"/>
  <c r="AF92" i="1"/>
  <c r="AF91" i="1" s="1"/>
  <c r="AG92" i="1"/>
  <c r="AG91" i="1" s="1"/>
  <c r="AH92" i="1"/>
  <c r="AH91" i="1" s="1"/>
  <c r="AI92" i="1"/>
  <c r="AI91" i="1" s="1"/>
  <c r="AJ92" i="1"/>
  <c r="AJ91" i="1" s="1"/>
  <c r="AK92" i="1"/>
  <c r="AK91" i="1" s="1"/>
  <c r="AL92" i="1"/>
  <c r="AL91" i="1" s="1"/>
  <c r="AM92" i="1"/>
  <c r="AM91" i="1" s="1"/>
  <c r="AN92" i="1"/>
  <c r="AN91" i="1" s="1"/>
  <c r="AN79" i="1" s="1"/>
  <c r="AN78" i="1" s="1"/>
  <c r="AO92" i="1"/>
  <c r="AO91" i="1" s="1"/>
  <c r="AO79" i="1" s="1"/>
  <c r="AO78" i="1" s="1"/>
  <c r="AP92" i="1"/>
  <c r="AP91" i="1" s="1"/>
  <c r="AQ92" i="1"/>
  <c r="AQ91" i="1" s="1"/>
  <c r="AR92" i="1"/>
  <c r="AR91" i="1" s="1"/>
  <c r="AR79" i="1" s="1"/>
  <c r="AR78" i="1" s="1"/>
  <c r="AS92" i="1"/>
  <c r="AS91" i="1" s="1"/>
  <c r="AT92" i="1"/>
  <c r="AT91" i="1" s="1"/>
  <c r="AU92" i="1"/>
  <c r="AU91" i="1" s="1"/>
  <c r="AV92" i="1"/>
  <c r="AV91" i="1" s="1"/>
  <c r="AW92" i="1"/>
  <c r="AW91" i="1" s="1"/>
  <c r="AX92" i="1"/>
  <c r="AX91" i="1" s="1"/>
  <c r="AY92" i="1"/>
  <c r="AY91" i="1" s="1"/>
  <c r="AZ92" i="1"/>
  <c r="AZ91" i="1" s="1"/>
  <c r="BA92" i="1"/>
  <c r="BA91" i="1" s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AX132" i="1"/>
  <c r="AY132" i="1"/>
  <c r="AZ132" i="1"/>
  <c r="BA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F139" i="1"/>
  <c r="F138" i="1" s="1"/>
  <c r="G139" i="1"/>
  <c r="G138" i="1" s="1"/>
  <c r="H139" i="1"/>
  <c r="H138" i="1" s="1"/>
  <c r="I139" i="1"/>
  <c r="I138" i="1" s="1"/>
  <c r="J139" i="1"/>
  <c r="J138" i="1" s="1"/>
  <c r="K139" i="1"/>
  <c r="K138" i="1" s="1"/>
  <c r="L139" i="1"/>
  <c r="L138" i="1" s="1"/>
  <c r="M139" i="1"/>
  <c r="M138" i="1" s="1"/>
  <c r="N139" i="1"/>
  <c r="N138" i="1" s="1"/>
  <c r="O139" i="1"/>
  <c r="O138" i="1" s="1"/>
  <c r="P139" i="1"/>
  <c r="P138" i="1" s="1"/>
  <c r="Q139" i="1"/>
  <c r="Q138" i="1" s="1"/>
  <c r="R139" i="1"/>
  <c r="R138" i="1" s="1"/>
  <c r="S139" i="1"/>
  <c r="S138" i="1" s="1"/>
  <c r="T139" i="1"/>
  <c r="T138" i="1" s="1"/>
  <c r="U139" i="1"/>
  <c r="U138" i="1" s="1"/>
  <c r="V139" i="1"/>
  <c r="V138" i="1" s="1"/>
  <c r="W139" i="1"/>
  <c r="W138" i="1" s="1"/>
  <c r="X139" i="1"/>
  <c r="X138" i="1" s="1"/>
  <c r="Y139" i="1"/>
  <c r="Y138" i="1" s="1"/>
  <c r="Z139" i="1"/>
  <c r="Z138" i="1" s="1"/>
  <c r="AA139" i="1"/>
  <c r="AA138" i="1" s="1"/>
  <c r="AB139" i="1"/>
  <c r="AB138" i="1" s="1"/>
  <c r="AC139" i="1"/>
  <c r="AC138" i="1" s="1"/>
  <c r="AD139" i="1"/>
  <c r="AD138" i="1" s="1"/>
  <c r="AE139" i="1"/>
  <c r="AE138" i="1" s="1"/>
  <c r="AF139" i="1"/>
  <c r="AF138" i="1" s="1"/>
  <c r="AG139" i="1"/>
  <c r="AG138" i="1" s="1"/>
  <c r="AH139" i="1"/>
  <c r="AH138" i="1" s="1"/>
  <c r="AI139" i="1"/>
  <c r="AI138" i="1" s="1"/>
  <c r="AJ139" i="1"/>
  <c r="AJ138" i="1" s="1"/>
  <c r="AK139" i="1"/>
  <c r="AK138" i="1" s="1"/>
  <c r="AL139" i="1"/>
  <c r="AL138" i="1" s="1"/>
  <c r="AM139" i="1"/>
  <c r="AM138" i="1" s="1"/>
  <c r="AN139" i="1"/>
  <c r="AN138" i="1" s="1"/>
  <c r="AO139" i="1"/>
  <c r="AO138" i="1" s="1"/>
  <c r="AP139" i="1"/>
  <c r="AP138" i="1" s="1"/>
  <c r="AQ139" i="1"/>
  <c r="AQ138" i="1" s="1"/>
  <c r="AR139" i="1"/>
  <c r="AR138" i="1" s="1"/>
  <c r="AS139" i="1"/>
  <c r="AS138" i="1" s="1"/>
  <c r="AT139" i="1"/>
  <c r="AT138" i="1" s="1"/>
  <c r="AU139" i="1"/>
  <c r="AU138" i="1" s="1"/>
  <c r="AV139" i="1"/>
  <c r="AV138" i="1" s="1"/>
  <c r="AW139" i="1"/>
  <c r="AW138" i="1" s="1"/>
  <c r="AX139" i="1"/>
  <c r="AX138" i="1" s="1"/>
  <c r="AY139" i="1"/>
  <c r="AY138" i="1" s="1"/>
  <c r="AZ139" i="1"/>
  <c r="AZ138" i="1" s="1"/>
  <c r="BA139" i="1"/>
  <c r="BA138" i="1" s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W154" i="1" s="1"/>
  <c r="W150" i="1" s="1"/>
  <c r="W149" i="1" s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M154" i="1" s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AZ154" i="1" s="1"/>
  <c r="AZ150" i="1" s="1"/>
  <c r="AZ149" i="1" s="1"/>
  <c r="BA158" i="1"/>
  <c r="F178" i="1"/>
  <c r="F177" i="1" s="1"/>
  <c r="G178" i="1"/>
  <c r="G177" i="1" s="1"/>
  <c r="H178" i="1"/>
  <c r="H177" i="1" s="1"/>
  <c r="I178" i="1"/>
  <c r="I177" i="1" s="1"/>
  <c r="J178" i="1"/>
  <c r="J177" i="1" s="1"/>
  <c r="K178" i="1"/>
  <c r="K177" i="1" s="1"/>
  <c r="L178" i="1"/>
  <c r="L177" i="1" s="1"/>
  <c r="M178" i="1"/>
  <c r="M177" i="1" s="1"/>
  <c r="N178" i="1"/>
  <c r="N177" i="1" s="1"/>
  <c r="O178" i="1"/>
  <c r="O177" i="1" s="1"/>
  <c r="P178" i="1"/>
  <c r="P177" i="1" s="1"/>
  <c r="Q178" i="1"/>
  <c r="Q177" i="1" s="1"/>
  <c r="R178" i="1"/>
  <c r="R177" i="1" s="1"/>
  <c r="S178" i="1"/>
  <c r="S177" i="1" s="1"/>
  <c r="T178" i="1"/>
  <c r="T177" i="1" s="1"/>
  <c r="U178" i="1"/>
  <c r="U177" i="1" s="1"/>
  <c r="V178" i="1"/>
  <c r="V177" i="1" s="1"/>
  <c r="W178" i="1"/>
  <c r="W177" i="1" s="1"/>
  <c r="X178" i="1"/>
  <c r="X177" i="1" s="1"/>
  <c r="Y178" i="1"/>
  <c r="Y177" i="1" s="1"/>
  <c r="Z178" i="1"/>
  <c r="Z177" i="1" s="1"/>
  <c r="AA178" i="1"/>
  <c r="AA177" i="1" s="1"/>
  <c r="AB178" i="1"/>
  <c r="AB177" i="1" s="1"/>
  <c r="AC178" i="1"/>
  <c r="AC177" i="1" s="1"/>
  <c r="AD178" i="1"/>
  <c r="AD177" i="1" s="1"/>
  <c r="AE178" i="1"/>
  <c r="AE177" i="1" s="1"/>
  <c r="AF178" i="1"/>
  <c r="AF177" i="1" s="1"/>
  <c r="AG178" i="1"/>
  <c r="AG177" i="1" s="1"/>
  <c r="AH178" i="1"/>
  <c r="AH177" i="1" s="1"/>
  <c r="AI178" i="1"/>
  <c r="AI177" i="1" s="1"/>
  <c r="AJ178" i="1"/>
  <c r="AJ177" i="1" s="1"/>
  <c r="AK178" i="1"/>
  <c r="AK177" i="1" s="1"/>
  <c r="AL178" i="1"/>
  <c r="AL177" i="1" s="1"/>
  <c r="AM178" i="1"/>
  <c r="AM177" i="1" s="1"/>
  <c r="AN178" i="1"/>
  <c r="AN177" i="1" s="1"/>
  <c r="AO178" i="1"/>
  <c r="AO177" i="1" s="1"/>
  <c r="AP178" i="1"/>
  <c r="AP177" i="1" s="1"/>
  <c r="AQ178" i="1"/>
  <c r="AQ177" i="1" s="1"/>
  <c r="AR178" i="1"/>
  <c r="AR177" i="1" s="1"/>
  <c r="AS178" i="1"/>
  <c r="AS177" i="1" s="1"/>
  <c r="AT178" i="1"/>
  <c r="AT177" i="1" s="1"/>
  <c r="AU178" i="1"/>
  <c r="AU177" i="1" s="1"/>
  <c r="AV178" i="1"/>
  <c r="AV177" i="1" s="1"/>
  <c r="AW178" i="1"/>
  <c r="AW177" i="1" s="1"/>
  <c r="AX178" i="1"/>
  <c r="AX177" i="1" s="1"/>
  <c r="AY178" i="1"/>
  <c r="AY177" i="1" s="1"/>
  <c r="AZ178" i="1"/>
  <c r="AZ177" i="1" s="1"/>
  <c r="BA178" i="1"/>
  <c r="BA177" i="1" s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H180" i="1" s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F191" i="1"/>
  <c r="G191" i="1"/>
  <c r="H191" i="1"/>
  <c r="I191" i="1"/>
  <c r="J191" i="1"/>
  <c r="K191" i="1"/>
  <c r="M191" i="1"/>
  <c r="N191" i="1"/>
  <c r="O191" i="1"/>
  <c r="P191" i="1"/>
  <c r="Q191" i="1"/>
  <c r="R191" i="1"/>
  <c r="S191" i="1"/>
  <c r="U191" i="1"/>
  <c r="V191" i="1"/>
  <c r="W191" i="1"/>
  <c r="Y191" i="1"/>
  <c r="Z191" i="1"/>
  <c r="AA191" i="1"/>
  <c r="AC191" i="1"/>
  <c r="AD191" i="1"/>
  <c r="AE191" i="1"/>
  <c r="AG191" i="1"/>
  <c r="AH191" i="1"/>
  <c r="AI191" i="1"/>
  <c r="AK191" i="1"/>
  <c r="AL191" i="1"/>
  <c r="AM191" i="1"/>
  <c r="AO191" i="1"/>
  <c r="AP191" i="1"/>
  <c r="AQ191" i="1"/>
  <c r="AS191" i="1"/>
  <c r="AT191" i="1"/>
  <c r="AU191" i="1"/>
  <c r="AV191" i="1"/>
  <c r="AW191" i="1"/>
  <c r="AX191" i="1"/>
  <c r="AY191" i="1"/>
  <c r="AZ191" i="1"/>
  <c r="BA191" i="1"/>
  <c r="L192" i="1"/>
  <c r="L191" i="1" s="1"/>
  <c r="T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F221" i="1"/>
  <c r="F220" i="1" s="1"/>
  <c r="G221" i="1"/>
  <c r="G220" i="1" s="1"/>
  <c r="H221" i="1"/>
  <c r="H220" i="1" s="1"/>
  <c r="I221" i="1"/>
  <c r="I220" i="1" s="1"/>
  <c r="J221" i="1"/>
  <c r="J220" i="1" s="1"/>
  <c r="K221" i="1"/>
  <c r="K220" i="1" s="1"/>
  <c r="L221" i="1"/>
  <c r="L220" i="1" s="1"/>
  <c r="M221" i="1"/>
  <c r="M220" i="1" s="1"/>
  <c r="N221" i="1"/>
  <c r="N220" i="1" s="1"/>
  <c r="O221" i="1"/>
  <c r="O220" i="1" s="1"/>
  <c r="P221" i="1"/>
  <c r="P220" i="1" s="1"/>
  <c r="Q221" i="1"/>
  <c r="Q220" i="1" s="1"/>
  <c r="R221" i="1"/>
  <c r="R220" i="1" s="1"/>
  <c r="S221" i="1"/>
  <c r="S220" i="1" s="1"/>
  <c r="T221" i="1"/>
  <c r="T220" i="1" s="1"/>
  <c r="U221" i="1"/>
  <c r="U220" i="1" s="1"/>
  <c r="V221" i="1"/>
  <c r="V220" i="1" s="1"/>
  <c r="W221" i="1"/>
  <c r="W220" i="1" s="1"/>
  <c r="X221" i="1"/>
  <c r="X220" i="1" s="1"/>
  <c r="Y221" i="1"/>
  <c r="Y220" i="1" s="1"/>
  <c r="Z221" i="1"/>
  <c r="Z220" i="1" s="1"/>
  <c r="AA221" i="1"/>
  <c r="AA220" i="1" s="1"/>
  <c r="AB221" i="1"/>
  <c r="AB220" i="1" s="1"/>
  <c r="AC221" i="1"/>
  <c r="AC220" i="1" s="1"/>
  <c r="AD221" i="1"/>
  <c r="AD220" i="1" s="1"/>
  <c r="AE221" i="1"/>
  <c r="AE220" i="1" s="1"/>
  <c r="AF221" i="1"/>
  <c r="AF220" i="1" s="1"/>
  <c r="AG221" i="1"/>
  <c r="AG220" i="1" s="1"/>
  <c r="AH221" i="1"/>
  <c r="AH220" i="1" s="1"/>
  <c r="AI221" i="1"/>
  <c r="AI220" i="1" s="1"/>
  <c r="AJ221" i="1"/>
  <c r="AJ220" i="1" s="1"/>
  <c r="AK221" i="1"/>
  <c r="AK220" i="1" s="1"/>
  <c r="AL221" i="1"/>
  <c r="AL220" i="1" s="1"/>
  <c r="AM221" i="1"/>
  <c r="AM220" i="1" s="1"/>
  <c r="AN221" i="1"/>
  <c r="AN220" i="1" s="1"/>
  <c r="AO221" i="1"/>
  <c r="AO220" i="1" s="1"/>
  <c r="AP221" i="1"/>
  <c r="AP220" i="1" s="1"/>
  <c r="AQ221" i="1"/>
  <c r="AQ220" i="1" s="1"/>
  <c r="AR221" i="1"/>
  <c r="AR220" i="1" s="1"/>
  <c r="AS221" i="1"/>
  <c r="AS220" i="1" s="1"/>
  <c r="AT221" i="1"/>
  <c r="AT220" i="1" s="1"/>
  <c r="AU221" i="1"/>
  <c r="AU220" i="1" s="1"/>
  <c r="AV221" i="1"/>
  <c r="AV220" i="1" s="1"/>
  <c r="AW221" i="1"/>
  <c r="AW220" i="1" s="1"/>
  <c r="AX221" i="1"/>
  <c r="AX220" i="1" s="1"/>
  <c r="AY221" i="1"/>
  <c r="AY220" i="1" s="1"/>
  <c r="AZ221" i="1"/>
  <c r="AZ220" i="1" s="1"/>
  <c r="BA221" i="1"/>
  <c r="BA220" i="1" s="1"/>
  <c r="AX234" i="1"/>
  <c r="AY234" i="1"/>
  <c r="F236" i="1"/>
  <c r="F235" i="1" s="1"/>
  <c r="G236" i="1"/>
  <c r="G235" i="1" s="1"/>
  <c r="H236" i="1"/>
  <c r="H235" i="1" s="1"/>
  <c r="I236" i="1"/>
  <c r="I235" i="1" s="1"/>
  <c r="J236" i="1"/>
  <c r="J235" i="1" s="1"/>
  <c r="K236" i="1"/>
  <c r="K235" i="1" s="1"/>
  <c r="L236" i="1"/>
  <c r="L235" i="1" s="1"/>
  <c r="M236" i="1"/>
  <c r="M235" i="1" s="1"/>
  <c r="N236" i="1"/>
  <c r="N235" i="1" s="1"/>
  <c r="O236" i="1"/>
  <c r="O235" i="1" s="1"/>
  <c r="P236" i="1"/>
  <c r="P235" i="1" s="1"/>
  <c r="Q236" i="1"/>
  <c r="Q235" i="1" s="1"/>
  <c r="R236" i="1"/>
  <c r="R235" i="1" s="1"/>
  <c r="S236" i="1"/>
  <c r="S235" i="1" s="1"/>
  <c r="T236" i="1"/>
  <c r="T235" i="1" s="1"/>
  <c r="U236" i="1"/>
  <c r="U235" i="1" s="1"/>
  <c r="V236" i="1"/>
  <c r="V235" i="1" s="1"/>
  <c r="W236" i="1"/>
  <c r="W235" i="1" s="1"/>
  <c r="X236" i="1"/>
  <c r="X235" i="1" s="1"/>
  <c r="Y236" i="1"/>
  <c r="Y235" i="1" s="1"/>
  <c r="Z236" i="1"/>
  <c r="Z235" i="1" s="1"/>
  <c r="AA236" i="1"/>
  <c r="AA235" i="1" s="1"/>
  <c r="AB236" i="1"/>
  <c r="AB235" i="1" s="1"/>
  <c r="AC236" i="1"/>
  <c r="AC235" i="1" s="1"/>
  <c r="AD236" i="1"/>
  <c r="AD235" i="1" s="1"/>
  <c r="AE236" i="1"/>
  <c r="AE235" i="1" s="1"/>
  <c r="AF236" i="1"/>
  <c r="AF235" i="1" s="1"/>
  <c r="AG236" i="1"/>
  <c r="AG235" i="1" s="1"/>
  <c r="AH236" i="1"/>
  <c r="AH235" i="1" s="1"/>
  <c r="AI236" i="1"/>
  <c r="AI235" i="1" s="1"/>
  <c r="AJ236" i="1"/>
  <c r="AJ235" i="1" s="1"/>
  <c r="AK236" i="1"/>
  <c r="AK235" i="1" s="1"/>
  <c r="AL236" i="1"/>
  <c r="AL235" i="1" s="1"/>
  <c r="AM236" i="1"/>
  <c r="AM235" i="1" s="1"/>
  <c r="AN236" i="1"/>
  <c r="AN235" i="1" s="1"/>
  <c r="AO236" i="1"/>
  <c r="AO235" i="1" s="1"/>
  <c r="AP236" i="1"/>
  <c r="AP235" i="1" s="1"/>
  <c r="AQ236" i="1"/>
  <c r="AQ235" i="1" s="1"/>
  <c r="AR236" i="1"/>
  <c r="AR235" i="1" s="1"/>
  <c r="AS236" i="1"/>
  <c r="AS235" i="1" s="1"/>
  <c r="AT236" i="1"/>
  <c r="AT235" i="1" s="1"/>
  <c r="AU236" i="1"/>
  <c r="AU235" i="1" s="1"/>
  <c r="AV236" i="1"/>
  <c r="AV235" i="1" s="1"/>
  <c r="AW236" i="1"/>
  <c r="AW235" i="1" s="1"/>
  <c r="F242" i="1"/>
  <c r="F241" i="1" s="1"/>
  <c r="F240" i="1" s="1"/>
  <c r="F239" i="1" s="1"/>
  <c r="G242" i="1"/>
  <c r="G241" i="1" s="1"/>
  <c r="G240" i="1" s="1"/>
  <c r="G239" i="1" s="1"/>
  <c r="H242" i="1"/>
  <c r="H241" i="1" s="1"/>
  <c r="H240" i="1" s="1"/>
  <c r="H239" i="1" s="1"/>
  <c r="I242" i="1"/>
  <c r="I241" i="1" s="1"/>
  <c r="I240" i="1" s="1"/>
  <c r="I239" i="1" s="1"/>
  <c r="J242" i="1"/>
  <c r="J241" i="1" s="1"/>
  <c r="J240" i="1" s="1"/>
  <c r="J239" i="1" s="1"/>
  <c r="K242" i="1"/>
  <c r="K241" i="1" s="1"/>
  <c r="K240" i="1" s="1"/>
  <c r="K239" i="1" s="1"/>
  <c r="L242" i="1"/>
  <c r="L241" i="1" s="1"/>
  <c r="L240" i="1" s="1"/>
  <c r="L239" i="1" s="1"/>
  <c r="M242" i="1"/>
  <c r="M241" i="1" s="1"/>
  <c r="M240" i="1" s="1"/>
  <c r="M239" i="1" s="1"/>
  <c r="N242" i="1"/>
  <c r="N241" i="1" s="1"/>
  <c r="N240" i="1" s="1"/>
  <c r="N239" i="1" s="1"/>
  <c r="O242" i="1"/>
  <c r="O241" i="1" s="1"/>
  <c r="O240" i="1" s="1"/>
  <c r="O239" i="1" s="1"/>
  <c r="P242" i="1"/>
  <c r="P241" i="1" s="1"/>
  <c r="P240" i="1" s="1"/>
  <c r="P239" i="1" s="1"/>
  <c r="Q242" i="1"/>
  <c r="Q241" i="1" s="1"/>
  <c r="Q240" i="1" s="1"/>
  <c r="Q239" i="1" s="1"/>
  <c r="R242" i="1"/>
  <c r="R241" i="1" s="1"/>
  <c r="R240" i="1" s="1"/>
  <c r="R239" i="1" s="1"/>
  <c r="S242" i="1"/>
  <c r="S241" i="1" s="1"/>
  <c r="S240" i="1" s="1"/>
  <c r="S239" i="1" s="1"/>
  <c r="T242" i="1"/>
  <c r="T241" i="1" s="1"/>
  <c r="T240" i="1" s="1"/>
  <c r="T239" i="1" s="1"/>
  <c r="U242" i="1"/>
  <c r="U241" i="1" s="1"/>
  <c r="U240" i="1" s="1"/>
  <c r="U239" i="1" s="1"/>
  <c r="V242" i="1"/>
  <c r="V241" i="1" s="1"/>
  <c r="V240" i="1" s="1"/>
  <c r="V239" i="1" s="1"/>
  <c r="W242" i="1"/>
  <c r="W241" i="1" s="1"/>
  <c r="W240" i="1" s="1"/>
  <c r="W239" i="1" s="1"/>
  <c r="X242" i="1"/>
  <c r="X241" i="1" s="1"/>
  <c r="X240" i="1" s="1"/>
  <c r="X239" i="1" s="1"/>
  <c r="Y242" i="1"/>
  <c r="Y241" i="1" s="1"/>
  <c r="Y240" i="1" s="1"/>
  <c r="Y239" i="1" s="1"/>
  <c r="Z242" i="1"/>
  <c r="Z241" i="1" s="1"/>
  <c r="Z240" i="1" s="1"/>
  <c r="Z239" i="1" s="1"/>
  <c r="AA242" i="1"/>
  <c r="AA241" i="1" s="1"/>
  <c r="AA240" i="1" s="1"/>
  <c r="AA239" i="1" s="1"/>
  <c r="AB242" i="1"/>
  <c r="AB241" i="1" s="1"/>
  <c r="AB240" i="1" s="1"/>
  <c r="AB239" i="1" s="1"/>
  <c r="AC242" i="1"/>
  <c r="AC241" i="1" s="1"/>
  <c r="AC240" i="1" s="1"/>
  <c r="AC239" i="1" s="1"/>
  <c r="AD242" i="1"/>
  <c r="AD241" i="1" s="1"/>
  <c r="AD240" i="1" s="1"/>
  <c r="AD239" i="1" s="1"/>
  <c r="AE242" i="1"/>
  <c r="AE241" i="1" s="1"/>
  <c r="AE240" i="1" s="1"/>
  <c r="AE239" i="1" s="1"/>
  <c r="AF242" i="1"/>
  <c r="AF241" i="1" s="1"/>
  <c r="AF240" i="1" s="1"/>
  <c r="AF239" i="1" s="1"/>
  <c r="AG242" i="1"/>
  <c r="AG241" i="1" s="1"/>
  <c r="AG240" i="1" s="1"/>
  <c r="AG239" i="1" s="1"/>
  <c r="AH242" i="1"/>
  <c r="AH241" i="1" s="1"/>
  <c r="AH240" i="1" s="1"/>
  <c r="AH239" i="1" s="1"/>
  <c r="AI242" i="1"/>
  <c r="AI241" i="1" s="1"/>
  <c r="AI240" i="1" s="1"/>
  <c r="AI239" i="1" s="1"/>
  <c r="AJ242" i="1"/>
  <c r="AJ241" i="1" s="1"/>
  <c r="AJ240" i="1" s="1"/>
  <c r="AJ239" i="1" s="1"/>
  <c r="AK242" i="1"/>
  <c r="AK241" i="1" s="1"/>
  <c r="AK240" i="1" s="1"/>
  <c r="AK239" i="1" s="1"/>
  <c r="AL242" i="1"/>
  <c r="AL241" i="1" s="1"/>
  <c r="AL240" i="1" s="1"/>
  <c r="AL239" i="1" s="1"/>
  <c r="AM242" i="1"/>
  <c r="AM241" i="1" s="1"/>
  <c r="AM240" i="1" s="1"/>
  <c r="AM239" i="1" s="1"/>
  <c r="AN242" i="1"/>
  <c r="AN241" i="1" s="1"/>
  <c r="AN240" i="1" s="1"/>
  <c r="AN239" i="1" s="1"/>
  <c r="AR239" i="1" s="1"/>
  <c r="AO242" i="1"/>
  <c r="AO241" i="1" s="1"/>
  <c r="AO240" i="1" s="1"/>
  <c r="AO239" i="1" s="1"/>
  <c r="AP242" i="1"/>
  <c r="AP241" i="1" s="1"/>
  <c r="AP240" i="1" s="1"/>
  <c r="AQ242" i="1"/>
  <c r="AQ241" i="1" s="1"/>
  <c r="AQ240" i="1" s="1"/>
  <c r="AR242" i="1"/>
  <c r="AR241" i="1" s="1"/>
  <c r="AR240" i="1" s="1"/>
  <c r="AS242" i="1"/>
  <c r="AS241" i="1" s="1"/>
  <c r="AS240" i="1" s="1"/>
  <c r="AT242" i="1"/>
  <c r="AT241" i="1" s="1"/>
  <c r="AT240" i="1" s="1"/>
  <c r="AT239" i="1" s="1"/>
  <c r="AU242" i="1"/>
  <c r="AU241" i="1" s="1"/>
  <c r="AU240" i="1" s="1"/>
  <c r="AU239" i="1" s="1"/>
  <c r="AV242" i="1"/>
  <c r="AV241" i="1" s="1"/>
  <c r="AV240" i="1" s="1"/>
  <c r="AV239" i="1" s="1"/>
  <c r="AW242" i="1"/>
  <c r="AW241" i="1" s="1"/>
  <c r="AW240" i="1" s="1"/>
  <c r="AW239" i="1" s="1"/>
  <c r="AX242" i="1"/>
  <c r="AX241" i="1" s="1"/>
  <c r="AX240" i="1" s="1"/>
  <c r="AX239" i="1" s="1"/>
  <c r="AX229" i="1" s="1"/>
  <c r="AY242" i="1"/>
  <c r="AY241" i="1" s="1"/>
  <c r="AY240" i="1" s="1"/>
  <c r="AY239" i="1" s="1"/>
  <c r="AY229" i="1" s="1"/>
  <c r="AZ242" i="1"/>
  <c r="AZ241" i="1" s="1"/>
  <c r="AZ240" i="1" s="1"/>
  <c r="AZ239" i="1" s="1"/>
  <c r="AZ229" i="1" s="1"/>
  <c r="BA242" i="1"/>
  <c r="BA241" i="1" s="1"/>
  <c r="BA240" i="1" s="1"/>
  <c r="BA239" i="1" s="1"/>
  <c r="BA229" i="1" s="1"/>
  <c r="F246" i="1"/>
  <c r="F245" i="1" s="1"/>
  <c r="F244" i="1" s="1"/>
  <c r="G246" i="1"/>
  <c r="G245" i="1" s="1"/>
  <c r="G244" i="1" s="1"/>
  <c r="H246" i="1"/>
  <c r="H245" i="1" s="1"/>
  <c r="H244" i="1" s="1"/>
  <c r="I246" i="1"/>
  <c r="I245" i="1" s="1"/>
  <c r="I244" i="1" s="1"/>
  <c r="J246" i="1"/>
  <c r="J245" i="1" s="1"/>
  <c r="J244" i="1" s="1"/>
  <c r="K246" i="1"/>
  <c r="K245" i="1" s="1"/>
  <c r="K244" i="1" s="1"/>
  <c r="L246" i="1"/>
  <c r="L245" i="1" s="1"/>
  <c r="L244" i="1" s="1"/>
  <c r="M246" i="1"/>
  <c r="M245" i="1" s="1"/>
  <c r="M244" i="1" s="1"/>
  <c r="N246" i="1"/>
  <c r="N245" i="1" s="1"/>
  <c r="N244" i="1" s="1"/>
  <c r="O246" i="1"/>
  <c r="O245" i="1" s="1"/>
  <c r="O244" i="1" s="1"/>
  <c r="P246" i="1"/>
  <c r="P245" i="1" s="1"/>
  <c r="P244" i="1" s="1"/>
  <c r="Q246" i="1"/>
  <c r="Q245" i="1" s="1"/>
  <c r="Q244" i="1" s="1"/>
  <c r="R246" i="1"/>
  <c r="R245" i="1" s="1"/>
  <c r="R244" i="1" s="1"/>
  <c r="S246" i="1"/>
  <c r="S245" i="1" s="1"/>
  <c r="S244" i="1" s="1"/>
  <c r="U246" i="1"/>
  <c r="U245" i="1" s="1"/>
  <c r="U244" i="1" s="1"/>
  <c r="V246" i="1"/>
  <c r="V245" i="1" s="1"/>
  <c r="V244" i="1" s="1"/>
  <c r="W246" i="1"/>
  <c r="W245" i="1" s="1"/>
  <c r="W244" i="1" s="1"/>
  <c r="Y246" i="1"/>
  <c r="Y245" i="1" s="1"/>
  <c r="Y244" i="1" s="1"/>
  <c r="Z246" i="1"/>
  <c r="Z245" i="1" s="1"/>
  <c r="Z244" i="1" s="1"/>
  <c r="AA246" i="1"/>
  <c r="AA245" i="1" s="1"/>
  <c r="AA244" i="1" s="1"/>
  <c r="AC246" i="1"/>
  <c r="AC245" i="1" s="1"/>
  <c r="AC244" i="1" s="1"/>
  <c r="AD246" i="1"/>
  <c r="AD245" i="1" s="1"/>
  <c r="AD244" i="1" s="1"/>
  <c r="AE246" i="1"/>
  <c r="AE245" i="1" s="1"/>
  <c r="AE244" i="1" s="1"/>
  <c r="AG246" i="1"/>
  <c r="AG245" i="1" s="1"/>
  <c r="AG244" i="1" s="1"/>
  <c r="AH246" i="1"/>
  <c r="AH245" i="1" s="1"/>
  <c r="AH244" i="1" s="1"/>
  <c r="AI246" i="1"/>
  <c r="AI245" i="1" s="1"/>
  <c r="AI244" i="1" s="1"/>
  <c r="AK246" i="1"/>
  <c r="AK245" i="1" s="1"/>
  <c r="AK244" i="1" s="1"/>
  <c r="AL246" i="1"/>
  <c r="AL245" i="1" s="1"/>
  <c r="AL244" i="1" s="1"/>
  <c r="AM246" i="1"/>
  <c r="AM245" i="1" s="1"/>
  <c r="AM244" i="1" s="1"/>
  <c r="AO246" i="1"/>
  <c r="AO245" i="1" s="1"/>
  <c r="AO244" i="1" s="1"/>
  <c r="AP246" i="1"/>
  <c r="AP245" i="1" s="1"/>
  <c r="AP244" i="1" s="1"/>
  <c r="AQ246" i="1"/>
  <c r="AQ245" i="1" s="1"/>
  <c r="AQ244" i="1" s="1"/>
  <c r="AS246" i="1"/>
  <c r="AS245" i="1" s="1"/>
  <c r="AS244" i="1" s="1"/>
  <c r="AT246" i="1"/>
  <c r="AT245" i="1" s="1"/>
  <c r="AT244" i="1" s="1"/>
  <c r="AU246" i="1"/>
  <c r="AU245" i="1" s="1"/>
  <c r="AU244" i="1" s="1"/>
  <c r="AV246" i="1"/>
  <c r="AV245" i="1" s="1"/>
  <c r="AV244" i="1" s="1"/>
  <c r="AW246" i="1"/>
  <c r="AW245" i="1" s="1"/>
  <c r="AW244" i="1" s="1"/>
  <c r="AX246" i="1"/>
  <c r="AX245" i="1" s="1"/>
  <c r="AX244" i="1" s="1"/>
  <c r="AY246" i="1"/>
  <c r="AY245" i="1" s="1"/>
  <c r="AY244" i="1" s="1"/>
  <c r="AZ246" i="1"/>
  <c r="AZ245" i="1" s="1"/>
  <c r="AZ244" i="1" s="1"/>
  <c r="BA246" i="1"/>
  <c r="BA245" i="1" s="1"/>
  <c r="BA244" i="1" s="1"/>
  <c r="T247" i="1"/>
  <c r="T246" i="1" s="1"/>
  <c r="T245" i="1" s="1"/>
  <c r="T244" i="1" s="1"/>
  <c r="F266" i="1"/>
  <c r="F251" i="1" s="1"/>
  <c r="G266" i="1"/>
  <c r="G251" i="1" s="1"/>
  <c r="H266" i="1"/>
  <c r="H251" i="1" s="1"/>
  <c r="I266" i="1"/>
  <c r="I251" i="1" s="1"/>
  <c r="J266" i="1"/>
  <c r="J251" i="1" s="1"/>
  <c r="K266" i="1"/>
  <c r="K251" i="1" s="1"/>
  <c r="L266" i="1"/>
  <c r="L251" i="1" s="1"/>
  <c r="M266" i="1"/>
  <c r="M251" i="1" s="1"/>
  <c r="N266" i="1"/>
  <c r="N251" i="1" s="1"/>
  <c r="O266" i="1"/>
  <c r="O251" i="1" s="1"/>
  <c r="P266" i="1"/>
  <c r="P251" i="1" s="1"/>
  <c r="Q266" i="1"/>
  <c r="Q251" i="1" s="1"/>
  <c r="R266" i="1"/>
  <c r="R251" i="1" s="1"/>
  <c r="S266" i="1"/>
  <c r="S251" i="1" s="1"/>
  <c r="T266" i="1"/>
  <c r="T251" i="1" s="1"/>
  <c r="U266" i="1"/>
  <c r="U251" i="1" s="1"/>
  <c r="V266" i="1"/>
  <c r="V251" i="1" s="1"/>
  <c r="W266" i="1"/>
  <c r="W251" i="1" s="1"/>
  <c r="X266" i="1"/>
  <c r="X251" i="1" s="1"/>
  <c r="Y266" i="1"/>
  <c r="Y251" i="1" s="1"/>
  <c r="Z266" i="1"/>
  <c r="Z251" i="1" s="1"/>
  <c r="AA266" i="1"/>
  <c r="AA251" i="1" s="1"/>
  <c r="AB266" i="1"/>
  <c r="AB251" i="1" s="1"/>
  <c r="AC266" i="1"/>
  <c r="AC251" i="1" s="1"/>
  <c r="AD266" i="1"/>
  <c r="AD251" i="1" s="1"/>
  <c r="AE266" i="1"/>
  <c r="AE251" i="1" s="1"/>
  <c r="AF266" i="1"/>
  <c r="AF251" i="1" s="1"/>
  <c r="AG266" i="1"/>
  <c r="AG251" i="1" s="1"/>
  <c r="AH266" i="1"/>
  <c r="AH251" i="1" s="1"/>
  <c r="AI266" i="1"/>
  <c r="AI251" i="1" s="1"/>
  <c r="AJ266" i="1"/>
  <c r="AJ251" i="1" s="1"/>
  <c r="AK266" i="1"/>
  <c r="AK251" i="1" s="1"/>
  <c r="AL266" i="1"/>
  <c r="AL251" i="1" s="1"/>
  <c r="AM266" i="1"/>
  <c r="AM251" i="1" s="1"/>
  <c r="AN266" i="1"/>
  <c r="AN251" i="1" s="1"/>
  <c r="AO266" i="1"/>
  <c r="AO251" i="1" s="1"/>
  <c r="AP266" i="1"/>
  <c r="AP251" i="1" s="1"/>
  <c r="AQ266" i="1"/>
  <c r="AQ251" i="1" s="1"/>
  <c r="AR266" i="1"/>
  <c r="AR251" i="1" s="1"/>
  <c r="AS266" i="1"/>
  <c r="AS251" i="1" s="1"/>
  <c r="AT266" i="1"/>
  <c r="AT251" i="1" s="1"/>
  <c r="AU266" i="1"/>
  <c r="AU251" i="1" s="1"/>
  <c r="AV266" i="1"/>
  <c r="AV251" i="1" s="1"/>
  <c r="AW266" i="1"/>
  <c r="AW251" i="1" s="1"/>
  <c r="AX266" i="1"/>
  <c r="AX251" i="1" s="1"/>
  <c r="AY266" i="1"/>
  <c r="AY251" i="1" s="1"/>
  <c r="AZ266" i="1"/>
  <c r="AZ251" i="1" s="1"/>
  <c r="BA266" i="1"/>
  <c r="BA251" i="1" s="1"/>
  <c r="F278" i="1"/>
  <c r="F272" i="1" s="1"/>
  <c r="G278" i="1"/>
  <c r="G272" i="1" s="1"/>
  <c r="H278" i="1"/>
  <c r="H272" i="1" s="1"/>
  <c r="I278" i="1"/>
  <c r="I272" i="1" s="1"/>
  <c r="J278" i="1"/>
  <c r="J272" i="1" s="1"/>
  <c r="K278" i="1"/>
  <c r="K272" i="1" s="1"/>
  <c r="L278" i="1"/>
  <c r="L272" i="1" s="1"/>
  <c r="M278" i="1"/>
  <c r="M272" i="1" s="1"/>
  <c r="N278" i="1"/>
  <c r="N272" i="1" s="1"/>
  <c r="O278" i="1"/>
  <c r="O272" i="1" s="1"/>
  <c r="P278" i="1"/>
  <c r="P272" i="1" s="1"/>
  <c r="Q278" i="1"/>
  <c r="Q272" i="1" s="1"/>
  <c r="R278" i="1"/>
  <c r="R272" i="1" s="1"/>
  <c r="S278" i="1"/>
  <c r="S272" i="1" s="1"/>
  <c r="T278" i="1"/>
  <c r="T272" i="1" s="1"/>
  <c r="U278" i="1"/>
  <c r="U272" i="1" s="1"/>
  <c r="V278" i="1"/>
  <c r="V272" i="1" s="1"/>
  <c r="W278" i="1"/>
  <c r="W272" i="1" s="1"/>
  <c r="X278" i="1"/>
  <c r="X272" i="1" s="1"/>
  <c r="Y278" i="1"/>
  <c r="Y272" i="1" s="1"/>
  <c r="Z278" i="1"/>
  <c r="Z272" i="1" s="1"/>
  <c r="AA278" i="1"/>
  <c r="AA272" i="1" s="1"/>
  <c r="AB278" i="1"/>
  <c r="AB272" i="1" s="1"/>
  <c r="AC278" i="1"/>
  <c r="AC272" i="1" s="1"/>
  <c r="AD278" i="1"/>
  <c r="AD272" i="1" s="1"/>
  <c r="AE278" i="1"/>
  <c r="AE272" i="1" s="1"/>
  <c r="AF278" i="1"/>
  <c r="AF272" i="1" s="1"/>
  <c r="AG278" i="1"/>
  <c r="AG272" i="1" s="1"/>
  <c r="AH278" i="1"/>
  <c r="AH272" i="1" s="1"/>
  <c r="AI278" i="1"/>
  <c r="AI272" i="1" s="1"/>
  <c r="AJ278" i="1"/>
  <c r="AJ272" i="1" s="1"/>
  <c r="AK278" i="1"/>
  <c r="AK272" i="1" s="1"/>
  <c r="AL278" i="1"/>
  <c r="AL272" i="1" s="1"/>
  <c r="AM278" i="1"/>
  <c r="AM272" i="1" s="1"/>
  <c r="AN278" i="1"/>
  <c r="AN272" i="1" s="1"/>
  <c r="AO278" i="1"/>
  <c r="AO272" i="1" s="1"/>
  <c r="AP278" i="1"/>
  <c r="AP272" i="1" s="1"/>
  <c r="AQ278" i="1"/>
  <c r="AQ272" i="1" s="1"/>
  <c r="AR278" i="1"/>
  <c r="AR272" i="1" s="1"/>
  <c r="AS278" i="1"/>
  <c r="AS272" i="1" s="1"/>
  <c r="AT278" i="1"/>
  <c r="AT272" i="1" s="1"/>
  <c r="AU278" i="1"/>
  <c r="AU272" i="1" s="1"/>
  <c r="AV278" i="1"/>
  <c r="AV272" i="1" s="1"/>
  <c r="AW278" i="1"/>
  <c r="AW272" i="1" s="1"/>
  <c r="AX278" i="1"/>
  <c r="AX272" i="1" s="1"/>
  <c r="AY278" i="1"/>
  <c r="AY272" i="1" s="1"/>
  <c r="AZ278" i="1"/>
  <c r="AZ272" i="1" s="1"/>
  <c r="BA278" i="1"/>
  <c r="BA272" i="1" s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F288" i="1"/>
  <c r="F287" i="1" s="1"/>
  <c r="G288" i="1"/>
  <c r="G287" i="1" s="1"/>
  <c r="H288" i="1"/>
  <c r="H287" i="1" s="1"/>
  <c r="I288" i="1"/>
  <c r="I287" i="1" s="1"/>
  <c r="J288" i="1"/>
  <c r="J287" i="1" s="1"/>
  <c r="K288" i="1"/>
  <c r="K287" i="1" s="1"/>
  <c r="L288" i="1"/>
  <c r="L287" i="1" s="1"/>
  <c r="M288" i="1"/>
  <c r="M287" i="1" s="1"/>
  <c r="N288" i="1"/>
  <c r="N287" i="1" s="1"/>
  <c r="O288" i="1"/>
  <c r="O287" i="1" s="1"/>
  <c r="P288" i="1"/>
  <c r="P287" i="1" s="1"/>
  <c r="Q288" i="1"/>
  <c r="Q287" i="1" s="1"/>
  <c r="R288" i="1"/>
  <c r="R287" i="1" s="1"/>
  <c r="S288" i="1"/>
  <c r="S287" i="1" s="1"/>
  <c r="T288" i="1"/>
  <c r="T287" i="1" s="1"/>
  <c r="U288" i="1"/>
  <c r="U287" i="1" s="1"/>
  <c r="V288" i="1"/>
  <c r="V287" i="1" s="1"/>
  <c r="W288" i="1"/>
  <c r="W287" i="1" s="1"/>
  <c r="X288" i="1"/>
  <c r="X287" i="1" s="1"/>
  <c r="Y288" i="1"/>
  <c r="Y287" i="1" s="1"/>
  <c r="Z288" i="1"/>
  <c r="Z287" i="1" s="1"/>
  <c r="AA288" i="1"/>
  <c r="AA287" i="1" s="1"/>
  <c r="AB288" i="1"/>
  <c r="AB287" i="1" s="1"/>
  <c r="AC288" i="1"/>
  <c r="AC287" i="1" s="1"/>
  <c r="AD288" i="1"/>
  <c r="AD287" i="1" s="1"/>
  <c r="AE288" i="1"/>
  <c r="AE287" i="1" s="1"/>
  <c r="AF288" i="1"/>
  <c r="AF287" i="1" s="1"/>
  <c r="AG288" i="1"/>
  <c r="AG287" i="1" s="1"/>
  <c r="AH288" i="1"/>
  <c r="AH287" i="1" s="1"/>
  <c r="AI288" i="1"/>
  <c r="AI287" i="1" s="1"/>
  <c r="AJ288" i="1"/>
  <c r="AJ287" i="1" s="1"/>
  <c r="AK288" i="1"/>
  <c r="AK287" i="1" s="1"/>
  <c r="AL288" i="1"/>
  <c r="AL287" i="1" s="1"/>
  <c r="AM288" i="1"/>
  <c r="AM287" i="1" s="1"/>
  <c r="AN288" i="1"/>
  <c r="AN287" i="1" s="1"/>
  <c r="AO288" i="1"/>
  <c r="AO287" i="1" s="1"/>
  <c r="AP288" i="1"/>
  <c r="AP287" i="1" s="1"/>
  <c r="AQ288" i="1"/>
  <c r="AQ287" i="1" s="1"/>
  <c r="AR288" i="1"/>
  <c r="AR287" i="1" s="1"/>
  <c r="AS288" i="1"/>
  <c r="AS287" i="1" s="1"/>
  <c r="AT288" i="1"/>
  <c r="AT287" i="1" s="1"/>
  <c r="AU288" i="1"/>
  <c r="AU287" i="1" s="1"/>
  <c r="AV288" i="1"/>
  <c r="AV287" i="1" s="1"/>
  <c r="AW288" i="1"/>
  <c r="AW287" i="1" s="1"/>
  <c r="AX288" i="1"/>
  <c r="AX287" i="1" s="1"/>
  <c r="AY288" i="1"/>
  <c r="AY287" i="1" s="1"/>
  <c r="AZ288" i="1"/>
  <c r="AZ287" i="1" s="1"/>
  <c r="BA288" i="1"/>
  <c r="BA287" i="1" s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F300" i="1"/>
  <c r="G300" i="1"/>
  <c r="H300" i="1"/>
  <c r="I300" i="1"/>
  <c r="J300" i="1"/>
  <c r="K300" i="1"/>
  <c r="M300" i="1"/>
  <c r="N300" i="1"/>
  <c r="O300" i="1"/>
  <c r="P300" i="1"/>
  <c r="Q300" i="1"/>
  <c r="R300" i="1"/>
  <c r="S300" i="1"/>
  <c r="U300" i="1"/>
  <c r="V300" i="1"/>
  <c r="W300" i="1"/>
  <c r="Y300" i="1"/>
  <c r="Z300" i="1"/>
  <c r="AA300" i="1"/>
  <c r="AC300" i="1"/>
  <c r="AC291" i="1" s="1"/>
  <c r="AD300" i="1"/>
  <c r="AE300" i="1"/>
  <c r="AG300" i="1"/>
  <c r="AH300" i="1"/>
  <c r="AI300" i="1"/>
  <c r="AK300" i="1"/>
  <c r="AL300" i="1"/>
  <c r="AM300" i="1"/>
  <c r="AO300" i="1"/>
  <c r="AP300" i="1"/>
  <c r="AQ300" i="1"/>
  <c r="AS300" i="1"/>
  <c r="AS291" i="1" s="1"/>
  <c r="AT300" i="1"/>
  <c r="AU300" i="1"/>
  <c r="AV300" i="1"/>
  <c r="AW300" i="1"/>
  <c r="AX300" i="1"/>
  <c r="AY300" i="1"/>
  <c r="AZ300" i="1"/>
  <c r="BA300" i="1"/>
  <c r="L301" i="1"/>
  <c r="T301" i="1"/>
  <c r="X301" i="1" s="1"/>
  <c r="L302" i="1"/>
  <c r="T302" i="1"/>
  <c r="X302" i="1" s="1"/>
  <c r="AB302" i="1" s="1"/>
  <c r="AF302" i="1" s="1"/>
  <c r="AJ302" i="1" s="1"/>
  <c r="AN302" i="1" s="1"/>
  <c r="AR302" i="1" s="1"/>
  <c r="L304" i="1"/>
  <c r="T304" i="1"/>
  <c r="X304" i="1" s="1"/>
  <c r="AB304" i="1" s="1"/>
  <c r="AF304" i="1" s="1"/>
  <c r="AJ304" i="1" s="1"/>
  <c r="L305" i="1"/>
  <c r="T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U303" i="1" s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K303" i="1" s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F318" i="1"/>
  <c r="F317" i="1" s="1"/>
  <c r="G318" i="1"/>
  <c r="G317" i="1" s="1"/>
  <c r="H318" i="1"/>
  <c r="H317" i="1" s="1"/>
  <c r="I318" i="1"/>
  <c r="I317" i="1" s="1"/>
  <c r="J318" i="1"/>
  <c r="J317" i="1" s="1"/>
  <c r="K318" i="1"/>
  <c r="K317" i="1" s="1"/>
  <c r="M318" i="1"/>
  <c r="M317" i="1" s="1"/>
  <c r="N318" i="1"/>
  <c r="N317" i="1" s="1"/>
  <c r="O318" i="1"/>
  <c r="O317" i="1" s="1"/>
  <c r="P318" i="1"/>
  <c r="P317" i="1" s="1"/>
  <c r="Q318" i="1"/>
  <c r="Q317" i="1" s="1"/>
  <c r="R318" i="1"/>
  <c r="R317" i="1" s="1"/>
  <c r="S318" i="1"/>
  <c r="S317" i="1" s="1"/>
  <c r="U318" i="1"/>
  <c r="U317" i="1" s="1"/>
  <c r="V318" i="1"/>
  <c r="V317" i="1" s="1"/>
  <c r="W318" i="1"/>
  <c r="W317" i="1" s="1"/>
  <c r="Y318" i="1"/>
  <c r="Y317" i="1" s="1"/>
  <c r="Z318" i="1"/>
  <c r="Z317" i="1" s="1"/>
  <c r="AA318" i="1"/>
  <c r="AA317" i="1" s="1"/>
  <c r="AC318" i="1"/>
  <c r="AC317" i="1" s="1"/>
  <c r="AD318" i="1"/>
  <c r="AD317" i="1" s="1"/>
  <c r="AE318" i="1"/>
  <c r="AE317" i="1" s="1"/>
  <c r="AG318" i="1"/>
  <c r="AG317" i="1" s="1"/>
  <c r="AH318" i="1"/>
  <c r="AH317" i="1" s="1"/>
  <c r="AI318" i="1"/>
  <c r="AI317" i="1" s="1"/>
  <c r="AK318" i="1"/>
  <c r="AK317" i="1" s="1"/>
  <c r="AL318" i="1"/>
  <c r="AL317" i="1" s="1"/>
  <c r="AM318" i="1"/>
  <c r="AM317" i="1" s="1"/>
  <c r="AO318" i="1"/>
  <c r="AO317" i="1" s="1"/>
  <c r="AP318" i="1"/>
  <c r="AP317" i="1" s="1"/>
  <c r="AQ318" i="1"/>
  <c r="AQ317" i="1" s="1"/>
  <c r="AS318" i="1"/>
  <c r="AS317" i="1" s="1"/>
  <c r="AT318" i="1"/>
  <c r="AT317" i="1" s="1"/>
  <c r="AU318" i="1"/>
  <c r="AU317" i="1" s="1"/>
  <c r="AV318" i="1"/>
  <c r="AV317" i="1" s="1"/>
  <c r="AW318" i="1"/>
  <c r="AW317" i="1" s="1"/>
  <c r="AX318" i="1"/>
  <c r="AX317" i="1" s="1"/>
  <c r="AY318" i="1"/>
  <c r="AY317" i="1" s="1"/>
  <c r="AZ318" i="1"/>
  <c r="AZ317" i="1" s="1"/>
  <c r="BA318" i="1"/>
  <c r="BA317" i="1" s="1"/>
  <c r="L319" i="1"/>
  <c r="T319" i="1"/>
  <c r="L320" i="1"/>
  <c r="T320" i="1"/>
  <c r="X320" i="1" s="1"/>
  <c r="AB320" i="1" s="1"/>
  <c r="AF320" i="1" s="1"/>
  <c r="AJ320" i="1" s="1"/>
  <c r="AN320" i="1" s="1"/>
  <c r="AR320" i="1" s="1"/>
  <c r="L321" i="1"/>
  <c r="T321" i="1"/>
  <c r="X321" i="1" s="1"/>
  <c r="AB321" i="1" s="1"/>
  <c r="AF321" i="1" s="1"/>
  <c r="AJ321" i="1" s="1"/>
  <c r="AN321" i="1" s="1"/>
  <c r="AR321" i="1" s="1"/>
  <c r="F322" i="1"/>
  <c r="G322" i="1"/>
  <c r="H322" i="1"/>
  <c r="I322" i="1"/>
  <c r="J322" i="1"/>
  <c r="K322" i="1"/>
  <c r="M322" i="1"/>
  <c r="N322" i="1"/>
  <c r="O322" i="1"/>
  <c r="P322" i="1"/>
  <c r="Q322" i="1"/>
  <c r="R322" i="1"/>
  <c r="S322" i="1"/>
  <c r="U322" i="1"/>
  <c r="V322" i="1"/>
  <c r="W322" i="1"/>
  <c r="Y322" i="1"/>
  <c r="Z322" i="1"/>
  <c r="AA322" i="1"/>
  <c r="AC322" i="1"/>
  <c r="AD322" i="1"/>
  <c r="AE322" i="1"/>
  <c r="AG322" i="1"/>
  <c r="AH322" i="1"/>
  <c r="AI322" i="1"/>
  <c r="AK322" i="1"/>
  <c r="AL322" i="1"/>
  <c r="AM322" i="1"/>
  <c r="AO322" i="1"/>
  <c r="AP322" i="1"/>
  <c r="AQ322" i="1"/>
  <c r="AS322" i="1"/>
  <c r="AT322" i="1"/>
  <c r="AU322" i="1"/>
  <c r="AV322" i="1"/>
  <c r="AW322" i="1"/>
  <c r="AX322" i="1"/>
  <c r="AY322" i="1"/>
  <c r="AZ322" i="1"/>
  <c r="BA322" i="1"/>
  <c r="L323" i="1"/>
  <c r="L322" i="1" s="1"/>
  <c r="T323" i="1"/>
  <c r="T322" i="1" s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AZ329" i="1"/>
  <c r="BA329" i="1"/>
  <c r="F333" i="1"/>
  <c r="F332" i="1" s="1"/>
  <c r="G333" i="1"/>
  <c r="G332" i="1" s="1"/>
  <c r="H333" i="1"/>
  <c r="H332" i="1" s="1"/>
  <c r="I333" i="1"/>
  <c r="I332" i="1" s="1"/>
  <c r="J333" i="1"/>
  <c r="J332" i="1" s="1"/>
  <c r="K333" i="1"/>
  <c r="K332" i="1" s="1"/>
  <c r="L333" i="1"/>
  <c r="L332" i="1" s="1"/>
  <c r="M333" i="1"/>
  <c r="M332" i="1" s="1"/>
  <c r="N333" i="1"/>
  <c r="N332" i="1" s="1"/>
  <c r="O333" i="1"/>
  <c r="O332" i="1" s="1"/>
  <c r="P333" i="1"/>
  <c r="P332" i="1" s="1"/>
  <c r="Q333" i="1"/>
  <c r="Q332" i="1" s="1"/>
  <c r="R333" i="1"/>
  <c r="R332" i="1" s="1"/>
  <c r="S333" i="1"/>
  <c r="S332" i="1" s="1"/>
  <c r="T333" i="1"/>
  <c r="T332" i="1" s="1"/>
  <c r="U333" i="1"/>
  <c r="U332" i="1" s="1"/>
  <c r="V333" i="1"/>
  <c r="V332" i="1" s="1"/>
  <c r="W333" i="1"/>
  <c r="W332" i="1" s="1"/>
  <c r="X333" i="1"/>
  <c r="X332" i="1" s="1"/>
  <c r="Y333" i="1"/>
  <c r="Y332" i="1" s="1"/>
  <c r="Z333" i="1"/>
  <c r="Z332" i="1" s="1"/>
  <c r="AA333" i="1"/>
  <c r="AA332" i="1" s="1"/>
  <c r="AB333" i="1"/>
  <c r="AB332" i="1" s="1"/>
  <c r="AC333" i="1"/>
  <c r="AC332" i="1" s="1"/>
  <c r="AD333" i="1"/>
  <c r="AD332" i="1" s="1"/>
  <c r="AE333" i="1"/>
  <c r="AE332" i="1" s="1"/>
  <c r="AF333" i="1"/>
  <c r="AF332" i="1" s="1"/>
  <c r="AG333" i="1"/>
  <c r="AG332" i="1" s="1"/>
  <c r="AH333" i="1"/>
  <c r="AH332" i="1" s="1"/>
  <c r="AI333" i="1"/>
  <c r="AI332" i="1" s="1"/>
  <c r="AJ333" i="1"/>
  <c r="AJ332" i="1" s="1"/>
  <c r="AK333" i="1"/>
  <c r="AK332" i="1" s="1"/>
  <c r="AL333" i="1"/>
  <c r="AL332" i="1" s="1"/>
  <c r="AM333" i="1"/>
  <c r="AM332" i="1" s="1"/>
  <c r="AN333" i="1"/>
  <c r="AN332" i="1" s="1"/>
  <c r="AO333" i="1"/>
  <c r="AO332" i="1" s="1"/>
  <c r="AP333" i="1"/>
  <c r="AP332" i="1" s="1"/>
  <c r="AQ333" i="1"/>
  <c r="AQ332" i="1" s="1"/>
  <c r="AR333" i="1"/>
  <c r="AR332" i="1" s="1"/>
  <c r="AS333" i="1"/>
  <c r="AS332" i="1" s="1"/>
  <c r="AT333" i="1"/>
  <c r="AT332" i="1" s="1"/>
  <c r="AU333" i="1"/>
  <c r="AU332" i="1" s="1"/>
  <c r="AV333" i="1"/>
  <c r="AV332" i="1" s="1"/>
  <c r="AW333" i="1"/>
  <c r="AW332" i="1" s="1"/>
  <c r="AX333" i="1"/>
  <c r="AX332" i="1" s="1"/>
  <c r="AY333" i="1"/>
  <c r="AY332" i="1" s="1"/>
  <c r="AZ333" i="1"/>
  <c r="AZ332" i="1" s="1"/>
  <c r="BA333" i="1"/>
  <c r="BA332" i="1" s="1"/>
  <c r="F337" i="1"/>
  <c r="G337" i="1"/>
  <c r="H337" i="1"/>
  <c r="I337" i="1"/>
  <c r="J337" i="1"/>
  <c r="K337" i="1"/>
  <c r="M337" i="1"/>
  <c r="N337" i="1"/>
  <c r="O337" i="1"/>
  <c r="P337" i="1"/>
  <c r="Q337" i="1"/>
  <c r="R337" i="1"/>
  <c r="S337" i="1"/>
  <c r="U337" i="1"/>
  <c r="V337" i="1"/>
  <c r="W337" i="1"/>
  <c r="Y337" i="1"/>
  <c r="Z337" i="1"/>
  <c r="AA337" i="1"/>
  <c r="AC337" i="1"/>
  <c r="AD337" i="1"/>
  <c r="AE337" i="1"/>
  <c r="AG337" i="1"/>
  <c r="AH337" i="1"/>
  <c r="AI337" i="1"/>
  <c r="AK337" i="1"/>
  <c r="AL337" i="1"/>
  <c r="AM337" i="1"/>
  <c r="AO337" i="1"/>
  <c r="AP337" i="1"/>
  <c r="AQ337" i="1"/>
  <c r="AS337" i="1"/>
  <c r="AT337" i="1"/>
  <c r="AU337" i="1"/>
  <c r="AV337" i="1"/>
  <c r="AW337" i="1"/>
  <c r="AX337" i="1"/>
  <c r="AY337" i="1"/>
  <c r="AZ337" i="1"/>
  <c r="BA337" i="1"/>
  <c r="L338" i="1"/>
  <c r="L337" i="1" s="1"/>
  <c r="T338" i="1"/>
  <c r="F343" i="1"/>
  <c r="F342" i="1" s="1"/>
  <c r="G343" i="1"/>
  <c r="G342" i="1" s="1"/>
  <c r="H343" i="1"/>
  <c r="H342" i="1" s="1"/>
  <c r="I343" i="1"/>
  <c r="I342" i="1" s="1"/>
  <c r="J343" i="1"/>
  <c r="J342" i="1" s="1"/>
  <c r="K343" i="1"/>
  <c r="K342" i="1" s="1"/>
  <c r="L343" i="1"/>
  <c r="L342" i="1" s="1"/>
  <c r="M343" i="1"/>
  <c r="M342" i="1" s="1"/>
  <c r="N343" i="1"/>
  <c r="N342" i="1" s="1"/>
  <c r="O343" i="1"/>
  <c r="O342" i="1" s="1"/>
  <c r="P343" i="1"/>
  <c r="P342" i="1" s="1"/>
  <c r="Q343" i="1"/>
  <c r="Q342" i="1" s="1"/>
  <c r="R343" i="1"/>
  <c r="R342" i="1" s="1"/>
  <c r="S343" i="1"/>
  <c r="S342" i="1" s="1"/>
  <c r="T343" i="1"/>
  <c r="T342" i="1" s="1"/>
  <c r="U343" i="1"/>
  <c r="U342" i="1" s="1"/>
  <c r="V343" i="1"/>
  <c r="V342" i="1" s="1"/>
  <c r="W343" i="1"/>
  <c r="W342" i="1" s="1"/>
  <c r="X343" i="1"/>
  <c r="X342" i="1" s="1"/>
  <c r="Y343" i="1"/>
  <c r="Y342" i="1" s="1"/>
  <c r="Z343" i="1"/>
  <c r="Z342" i="1" s="1"/>
  <c r="AA343" i="1"/>
  <c r="AA342" i="1" s="1"/>
  <c r="AB343" i="1"/>
  <c r="AB342" i="1" s="1"/>
  <c r="AC343" i="1"/>
  <c r="AC342" i="1" s="1"/>
  <c r="AD343" i="1"/>
  <c r="AD342" i="1" s="1"/>
  <c r="AE343" i="1"/>
  <c r="AE342" i="1" s="1"/>
  <c r="AF343" i="1"/>
  <c r="AF342" i="1" s="1"/>
  <c r="AG343" i="1"/>
  <c r="AG342" i="1" s="1"/>
  <c r="AH343" i="1"/>
  <c r="AH342" i="1" s="1"/>
  <c r="AI343" i="1"/>
  <c r="AI342" i="1" s="1"/>
  <c r="AJ343" i="1"/>
  <c r="AJ342" i="1" s="1"/>
  <c r="AK343" i="1"/>
  <c r="AK342" i="1" s="1"/>
  <c r="AL343" i="1"/>
  <c r="AL342" i="1" s="1"/>
  <c r="AM343" i="1"/>
  <c r="AM342" i="1" s="1"/>
  <c r="AN343" i="1"/>
  <c r="AN342" i="1" s="1"/>
  <c r="AO343" i="1"/>
  <c r="AO342" i="1" s="1"/>
  <c r="AP343" i="1"/>
  <c r="AP342" i="1" s="1"/>
  <c r="AQ343" i="1"/>
  <c r="AQ342" i="1" s="1"/>
  <c r="AR343" i="1"/>
  <c r="AR342" i="1" s="1"/>
  <c r="AS343" i="1"/>
  <c r="AS342" i="1" s="1"/>
  <c r="AT343" i="1"/>
  <c r="AT342" i="1" s="1"/>
  <c r="AU343" i="1"/>
  <c r="AU342" i="1" s="1"/>
  <c r="AV343" i="1"/>
  <c r="AV342" i="1" s="1"/>
  <c r="AW343" i="1"/>
  <c r="AW342" i="1" s="1"/>
  <c r="AX343" i="1"/>
  <c r="AX342" i="1" s="1"/>
  <c r="AY343" i="1"/>
  <c r="AY342" i="1" s="1"/>
  <c r="AZ343" i="1"/>
  <c r="AZ342" i="1" s="1"/>
  <c r="BA343" i="1"/>
  <c r="BA342" i="1" s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K352" i="1"/>
  <c r="AL352" i="1"/>
  <c r="AM352" i="1"/>
  <c r="AO352" i="1"/>
  <c r="AP352" i="1"/>
  <c r="AQ352" i="1"/>
  <c r="AS352" i="1"/>
  <c r="AT352" i="1"/>
  <c r="AJ353" i="1"/>
  <c r="F356" i="1"/>
  <c r="F355" i="1" s="1"/>
  <c r="G356" i="1"/>
  <c r="G355" i="1" s="1"/>
  <c r="H356" i="1"/>
  <c r="H355" i="1" s="1"/>
  <c r="I356" i="1"/>
  <c r="I355" i="1" s="1"/>
  <c r="J356" i="1"/>
  <c r="J355" i="1" s="1"/>
  <c r="K356" i="1"/>
  <c r="K355" i="1" s="1"/>
  <c r="M356" i="1"/>
  <c r="M355" i="1" s="1"/>
  <c r="N356" i="1"/>
  <c r="N355" i="1" s="1"/>
  <c r="O356" i="1"/>
  <c r="O355" i="1" s="1"/>
  <c r="P356" i="1"/>
  <c r="P355" i="1" s="1"/>
  <c r="Q356" i="1"/>
  <c r="Q355" i="1" s="1"/>
  <c r="R356" i="1"/>
  <c r="R355" i="1" s="1"/>
  <c r="S356" i="1"/>
  <c r="S355" i="1" s="1"/>
  <c r="U356" i="1"/>
  <c r="U355" i="1" s="1"/>
  <c r="V356" i="1"/>
  <c r="V355" i="1" s="1"/>
  <c r="W356" i="1"/>
  <c r="W355" i="1" s="1"/>
  <c r="Y356" i="1"/>
  <c r="Y355" i="1" s="1"/>
  <c r="Z356" i="1"/>
  <c r="Z355" i="1" s="1"/>
  <c r="AA356" i="1"/>
  <c r="AA355" i="1" s="1"/>
  <c r="AC356" i="1"/>
  <c r="AC355" i="1" s="1"/>
  <c r="AD356" i="1"/>
  <c r="AD355" i="1" s="1"/>
  <c r="AE356" i="1"/>
  <c r="AE355" i="1" s="1"/>
  <c r="AG356" i="1"/>
  <c r="AG355" i="1" s="1"/>
  <c r="AH356" i="1"/>
  <c r="AH355" i="1" s="1"/>
  <c r="AI356" i="1"/>
  <c r="AI355" i="1" s="1"/>
  <c r="AK356" i="1"/>
  <c r="AK355" i="1" s="1"/>
  <c r="AL356" i="1"/>
  <c r="AL355" i="1" s="1"/>
  <c r="AM356" i="1"/>
  <c r="AM355" i="1" s="1"/>
  <c r="AO356" i="1"/>
  <c r="AO355" i="1" s="1"/>
  <c r="AP356" i="1"/>
  <c r="AP355" i="1" s="1"/>
  <c r="AQ356" i="1"/>
  <c r="AQ355" i="1" s="1"/>
  <c r="AS356" i="1"/>
  <c r="AS355" i="1" s="1"/>
  <c r="AT356" i="1"/>
  <c r="AT355" i="1" s="1"/>
  <c r="AU356" i="1"/>
  <c r="AU355" i="1" s="1"/>
  <c r="AV356" i="1"/>
  <c r="AV355" i="1" s="1"/>
  <c r="AW356" i="1"/>
  <c r="AW355" i="1" s="1"/>
  <c r="AX356" i="1"/>
  <c r="AX355" i="1" s="1"/>
  <c r="AY356" i="1"/>
  <c r="AY355" i="1" s="1"/>
  <c r="AZ356" i="1"/>
  <c r="AZ355" i="1" s="1"/>
  <c r="BA356" i="1"/>
  <c r="BA355" i="1" s="1"/>
  <c r="L357" i="1"/>
  <c r="T357" i="1"/>
  <c r="L358" i="1"/>
  <c r="T358" i="1"/>
  <c r="X358" i="1" s="1"/>
  <c r="AB358" i="1" s="1"/>
  <c r="AF358" i="1" s="1"/>
  <c r="AJ358" i="1" s="1"/>
  <c r="AN358" i="1" s="1"/>
  <c r="AR358" i="1" s="1"/>
  <c r="L359" i="1"/>
  <c r="T359" i="1"/>
  <c r="X359" i="1" s="1"/>
  <c r="AB359" i="1" s="1"/>
  <c r="AF359" i="1" s="1"/>
  <c r="AJ359" i="1" s="1"/>
  <c r="AN359" i="1" s="1"/>
  <c r="AR359" i="1" s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F366" i="1"/>
  <c r="F365" i="1" s="1"/>
  <c r="G366" i="1"/>
  <c r="G365" i="1" s="1"/>
  <c r="H366" i="1"/>
  <c r="H365" i="1" s="1"/>
  <c r="I366" i="1"/>
  <c r="I365" i="1" s="1"/>
  <c r="J366" i="1"/>
  <c r="J365" i="1" s="1"/>
  <c r="K366" i="1"/>
  <c r="K365" i="1" s="1"/>
  <c r="L366" i="1"/>
  <c r="L365" i="1" s="1"/>
  <c r="M366" i="1"/>
  <c r="M365" i="1" s="1"/>
  <c r="N366" i="1"/>
  <c r="N365" i="1" s="1"/>
  <c r="O366" i="1"/>
  <c r="O365" i="1" s="1"/>
  <c r="P366" i="1"/>
  <c r="P365" i="1" s="1"/>
  <c r="Q366" i="1"/>
  <c r="Q365" i="1" s="1"/>
  <c r="R366" i="1"/>
  <c r="R365" i="1" s="1"/>
  <c r="S366" i="1"/>
  <c r="S365" i="1" s="1"/>
  <c r="T366" i="1"/>
  <c r="T365" i="1" s="1"/>
  <c r="U366" i="1"/>
  <c r="U365" i="1" s="1"/>
  <c r="V366" i="1"/>
  <c r="V365" i="1" s="1"/>
  <c r="W366" i="1"/>
  <c r="W365" i="1" s="1"/>
  <c r="X366" i="1"/>
  <c r="X365" i="1" s="1"/>
  <c r="Y366" i="1"/>
  <c r="Y365" i="1" s="1"/>
  <c r="Z366" i="1"/>
  <c r="Z365" i="1" s="1"/>
  <c r="AA366" i="1"/>
  <c r="AA365" i="1" s="1"/>
  <c r="AB366" i="1"/>
  <c r="AB365" i="1" s="1"/>
  <c r="AC366" i="1"/>
  <c r="AC365" i="1" s="1"/>
  <c r="AD366" i="1"/>
  <c r="AD365" i="1" s="1"/>
  <c r="AE366" i="1"/>
  <c r="AE365" i="1" s="1"/>
  <c r="AF366" i="1"/>
  <c r="AF365" i="1" s="1"/>
  <c r="AG366" i="1"/>
  <c r="AG365" i="1" s="1"/>
  <c r="AH366" i="1"/>
  <c r="AH365" i="1" s="1"/>
  <c r="AI366" i="1"/>
  <c r="AI365" i="1" s="1"/>
  <c r="AJ366" i="1"/>
  <c r="AJ365" i="1" s="1"/>
  <c r="AK366" i="1"/>
  <c r="AK365" i="1" s="1"/>
  <c r="AL366" i="1"/>
  <c r="AL365" i="1" s="1"/>
  <c r="AM366" i="1"/>
  <c r="AM365" i="1" s="1"/>
  <c r="AN366" i="1"/>
  <c r="AN365" i="1" s="1"/>
  <c r="AO366" i="1"/>
  <c r="AO365" i="1" s="1"/>
  <c r="AP366" i="1"/>
  <c r="AP365" i="1" s="1"/>
  <c r="AQ366" i="1"/>
  <c r="AQ365" i="1" s="1"/>
  <c r="AR366" i="1"/>
  <c r="AR365" i="1" s="1"/>
  <c r="AS366" i="1"/>
  <c r="AS365" i="1" s="1"/>
  <c r="AT366" i="1"/>
  <c r="AT365" i="1" s="1"/>
  <c r="AU366" i="1"/>
  <c r="AU365" i="1" s="1"/>
  <c r="AV366" i="1"/>
  <c r="AV365" i="1" s="1"/>
  <c r="AW366" i="1"/>
  <c r="AW365" i="1" s="1"/>
  <c r="AX366" i="1"/>
  <c r="AX365" i="1" s="1"/>
  <c r="AY366" i="1"/>
  <c r="AY365" i="1" s="1"/>
  <c r="AZ366" i="1"/>
  <c r="AZ365" i="1" s="1"/>
  <c r="BA366" i="1"/>
  <c r="BA365" i="1" s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F383" i="1"/>
  <c r="F382" i="1" s="1"/>
  <c r="G383" i="1"/>
  <c r="G382" i="1" s="1"/>
  <c r="H383" i="1"/>
  <c r="H382" i="1" s="1"/>
  <c r="I383" i="1"/>
  <c r="I382" i="1" s="1"/>
  <c r="J383" i="1"/>
  <c r="J382" i="1" s="1"/>
  <c r="K383" i="1"/>
  <c r="K382" i="1" s="1"/>
  <c r="L383" i="1"/>
  <c r="L382" i="1" s="1"/>
  <c r="M383" i="1"/>
  <c r="M382" i="1" s="1"/>
  <c r="N383" i="1"/>
  <c r="N382" i="1" s="1"/>
  <c r="O383" i="1"/>
  <c r="O382" i="1" s="1"/>
  <c r="P383" i="1"/>
  <c r="P382" i="1" s="1"/>
  <c r="Q383" i="1"/>
  <c r="Q382" i="1" s="1"/>
  <c r="R383" i="1"/>
  <c r="R382" i="1" s="1"/>
  <c r="S383" i="1"/>
  <c r="S382" i="1" s="1"/>
  <c r="T383" i="1"/>
  <c r="T382" i="1" s="1"/>
  <c r="U383" i="1"/>
  <c r="U382" i="1" s="1"/>
  <c r="V383" i="1"/>
  <c r="V382" i="1" s="1"/>
  <c r="W383" i="1"/>
  <c r="W382" i="1" s="1"/>
  <c r="X383" i="1"/>
  <c r="X382" i="1" s="1"/>
  <c r="Y383" i="1"/>
  <c r="Y382" i="1" s="1"/>
  <c r="Z383" i="1"/>
  <c r="Z382" i="1" s="1"/>
  <c r="AA383" i="1"/>
  <c r="AA382" i="1" s="1"/>
  <c r="AB383" i="1"/>
  <c r="AB382" i="1" s="1"/>
  <c r="AC383" i="1"/>
  <c r="AC382" i="1" s="1"/>
  <c r="AD383" i="1"/>
  <c r="AD382" i="1" s="1"/>
  <c r="AE383" i="1"/>
  <c r="AE382" i="1" s="1"/>
  <c r="AF383" i="1"/>
  <c r="AF382" i="1" s="1"/>
  <c r="AG383" i="1"/>
  <c r="AG382" i="1" s="1"/>
  <c r="AH383" i="1"/>
  <c r="AH382" i="1" s="1"/>
  <c r="AI383" i="1"/>
  <c r="AI382" i="1" s="1"/>
  <c r="AJ383" i="1"/>
  <c r="AJ382" i="1" s="1"/>
  <c r="AK383" i="1"/>
  <c r="AK382" i="1" s="1"/>
  <c r="AL383" i="1"/>
  <c r="AL382" i="1" s="1"/>
  <c r="AM383" i="1"/>
  <c r="AM382" i="1" s="1"/>
  <c r="AN383" i="1"/>
  <c r="AN382" i="1" s="1"/>
  <c r="AO383" i="1"/>
  <c r="AO382" i="1" s="1"/>
  <c r="AP383" i="1"/>
  <c r="AP382" i="1" s="1"/>
  <c r="AQ383" i="1"/>
  <c r="AQ382" i="1" s="1"/>
  <c r="AR383" i="1"/>
  <c r="AR382" i="1" s="1"/>
  <c r="AS383" i="1"/>
  <c r="AS382" i="1" s="1"/>
  <c r="AT383" i="1"/>
  <c r="AT382" i="1" s="1"/>
  <c r="AU383" i="1"/>
  <c r="AU382" i="1" s="1"/>
  <c r="AV383" i="1"/>
  <c r="AV382" i="1" s="1"/>
  <c r="AW383" i="1"/>
  <c r="AW382" i="1" s="1"/>
  <c r="AX383" i="1"/>
  <c r="AX382" i="1" s="1"/>
  <c r="AY383" i="1"/>
  <c r="AY382" i="1" s="1"/>
  <c r="AZ383" i="1"/>
  <c r="AZ382" i="1" s="1"/>
  <c r="BA383" i="1"/>
  <c r="BA382" i="1" s="1"/>
  <c r="F388" i="1"/>
  <c r="F387" i="1" s="1"/>
  <c r="G388" i="1"/>
  <c r="G387" i="1" s="1"/>
  <c r="H388" i="1"/>
  <c r="H387" i="1" s="1"/>
  <c r="I388" i="1"/>
  <c r="I387" i="1" s="1"/>
  <c r="J388" i="1"/>
  <c r="J387" i="1" s="1"/>
  <c r="K388" i="1"/>
  <c r="K387" i="1" s="1"/>
  <c r="M388" i="1"/>
  <c r="M387" i="1" s="1"/>
  <c r="N388" i="1"/>
  <c r="N387" i="1" s="1"/>
  <c r="O388" i="1"/>
  <c r="O387" i="1" s="1"/>
  <c r="P388" i="1"/>
  <c r="P387" i="1" s="1"/>
  <c r="Q388" i="1"/>
  <c r="Q387" i="1" s="1"/>
  <c r="R388" i="1"/>
  <c r="R387" i="1" s="1"/>
  <c r="S388" i="1"/>
  <c r="S387" i="1" s="1"/>
  <c r="U388" i="1"/>
  <c r="U387" i="1" s="1"/>
  <c r="V388" i="1"/>
  <c r="V387" i="1" s="1"/>
  <c r="W388" i="1"/>
  <c r="W387" i="1" s="1"/>
  <c r="Y388" i="1"/>
  <c r="Y387" i="1" s="1"/>
  <c r="Z388" i="1"/>
  <c r="Z387" i="1" s="1"/>
  <c r="AA388" i="1"/>
  <c r="AA387" i="1" s="1"/>
  <c r="AC388" i="1"/>
  <c r="AC387" i="1" s="1"/>
  <c r="AD388" i="1"/>
  <c r="AD387" i="1" s="1"/>
  <c r="AE388" i="1"/>
  <c r="AE387" i="1" s="1"/>
  <c r="AG388" i="1"/>
  <c r="AG387" i="1" s="1"/>
  <c r="AH388" i="1"/>
  <c r="AH387" i="1" s="1"/>
  <c r="AI388" i="1"/>
  <c r="AI387" i="1" s="1"/>
  <c r="AK388" i="1"/>
  <c r="AK387" i="1" s="1"/>
  <c r="AL388" i="1"/>
  <c r="AL387" i="1" s="1"/>
  <c r="AM388" i="1"/>
  <c r="AM387" i="1" s="1"/>
  <c r="AO388" i="1"/>
  <c r="AO387" i="1" s="1"/>
  <c r="AP388" i="1"/>
  <c r="AP387" i="1" s="1"/>
  <c r="AQ388" i="1"/>
  <c r="AQ387" i="1" s="1"/>
  <c r="AS388" i="1"/>
  <c r="AS387" i="1" s="1"/>
  <c r="AT388" i="1"/>
  <c r="AT387" i="1" s="1"/>
  <c r="AU388" i="1"/>
  <c r="AU387" i="1" s="1"/>
  <c r="AV388" i="1"/>
  <c r="AV387" i="1" s="1"/>
  <c r="AW388" i="1"/>
  <c r="AW387" i="1" s="1"/>
  <c r="AX388" i="1"/>
  <c r="AX387" i="1" s="1"/>
  <c r="AY388" i="1"/>
  <c r="AY387" i="1" s="1"/>
  <c r="AZ388" i="1"/>
  <c r="AZ387" i="1" s="1"/>
  <c r="BA388" i="1"/>
  <c r="BA387" i="1" s="1"/>
  <c r="L389" i="1"/>
  <c r="L388" i="1" s="1"/>
  <c r="T389" i="1"/>
  <c r="T390" i="1"/>
  <c r="X390" i="1" s="1"/>
  <c r="AB390" i="1" s="1"/>
  <c r="AF390" i="1" s="1"/>
  <c r="AJ390" i="1" s="1"/>
  <c r="AN390" i="1" s="1"/>
  <c r="AR390" i="1" s="1"/>
  <c r="L391" i="1"/>
  <c r="T391" i="1"/>
  <c r="X391" i="1" s="1"/>
  <c r="AB391" i="1" s="1"/>
  <c r="AF391" i="1" s="1"/>
  <c r="AJ391" i="1" s="1"/>
  <c r="AN391" i="1" s="1"/>
  <c r="AR391" i="1" s="1"/>
  <c r="F395" i="1"/>
  <c r="F394" i="1" s="1"/>
  <c r="F393" i="1" s="1"/>
  <c r="G395" i="1"/>
  <c r="G394" i="1" s="1"/>
  <c r="G393" i="1" s="1"/>
  <c r="H395" i="1"/>
  <c r="H394" i="1" s="1"/>
  <c r="H393" i="1" s="1"/>
  <c r="I395" i="1"/>
  <c r="I394" i="1" s="1"/>
  <c r="I393" i="1" s="1"/>
  <c r="J395" i="1"/>
  <c r="J394" i="1" s="1"/>
  <c r="J393" i="1" s="1"/>
  <c r="K395" i="1"/>
  <c r="K394" i="1" s="1"/>
  <c r="K393" i="1" s="1"/>
  <c r="M395" i="1"/>
  <c r="M394" i="1" s="1"/>
  <c r="M393" i="1" s="1"/>
  <c r="N395" i="1"/>
  <c r="N394" i="1" s="1"/>
  <c r="N393" i="1" s="1"/>
  <c r="O395" i="1"/>
  <c r="O394" i="1" s="1"/>
  <c r="O393" i="1" s="1"/>
  <c r="P395" i="1"/>
  <c r="P394" i="1" s="1"/>
  <c r="P393" i="1" s="1"/>
  <c r="Q395" i="1"/>
  <c r="Q394" i="1" s="1"/>
  <c r="Q393" i="1" s="1"/>
  <c r="R395" i="1"/>
  <c r="R394" i="1" s="1"/>
  <c r="R393" i="1" s="1"/>
  <c r="S395" i="1"/>
  <c r="S394" i="1" s="1"/>
  <c r="S393" i="1" s="1"/>
  <c r="U395" i="1"/>
  <c r="U394" i="1" s="1"/>
  <c r="U393" i="1" s="1"/>
  <c r="V395" i="1"/>
  <c r="V394" i="1" s="1"/>
  <c r="V393" i="1" s="1"/>
  <c r="W395" i="1"/>
  <c r="W394" i="1" s="1"/>
  <c r="W393" i="1" s="1"/>
  <c r="Y395" i="1"/>
  <c r="Y394" i="1" s="1"/>
  <c r="Y393" i="1" s="1"/>
  <c r="Z395" i="1"/>
  <c r="Z394" i="1" s="1"/>
  <c r="Z393" i="1" s="1"/>
  <c r="AA395" i="1"/>
  <c r="AA394" i="1" s="1"/>
  <c r="AA393" i="1" s="1"/>
  <c r="AC395" i="1"/>
  <c r="AC394" i="1" s="1"/>
  <c r="AC393" i="1" s="1"/>
  <c r="AD395" i="1"/>
  <c r="AD394" i="1" s="1"/>
  <c r="AD393" i="1" s="1"/>
  <c r="AE395" i="1"/>
  <c r="AE394" i="1" s="1"/>
  <c r="AE393" i="1" s="1"/>
  <c r="AG395" i="1"/>
  <c r="AG394" i="1" s="1"/>
  <c r="AG393" i="1" s="1"/>
  <c r="AH395" i="1"/>
  <c r="AH394" i="1" s="1"/>
  <c r="AH393" i="1" s="1"/>
  <c r="AI395" i="1"/>
  <c r="AI394" i="1" s="1"/>
  <c r="AI393" i="1" s="1"/>
  <c r="AK395" i="1"/>
  <c r="AK394" i="1" s="1"/>
  <c r="AK393" i="1" s="1"/>
  <c r="AL395" i="1"/>
  <c r="AL394" i="1" s="1"/>
  <c r="AL393" i="1" s="1"/>
  <c r="AM395" i="1"/>
  <c r="AM394" i="1" s="1"/>
  <c r="AM393" i="1" s="1"/>
  <c r="AO395" i="1"/>
  <c r="AO394" i="1" s="1"/>
  <c r="AO393" i="1" s="1"/>
  <c r="AP395" i="1"/>
  <c r="AP394" i="1" s="1"/>
  <c r="AP393" i="1" s="1"/>
  <c r="AQ395" i="1"/>
  <c r="AQ394" i="1" s="1"/>
  <c r="AQ393" i="1" s="1"/>
  <c r="AS395" i="1"/>
  <c r="AS394" i="1" s="1"/>
  <c r="AS393" i="1" s="1"/>
  <c r="AT395" i="1"/>
  <c r="AT394" i="1" s="1"/>
  <c r="AT393" i="1" s="1"/>
  <c r="AU395" i="1"/>
  <c r="AU394" i="1" s="1"/>
  <c r="AU393" i="1" s="1"/>
  <c r="AV395" i="1"/>
  <c r="AV394" i="1" s="1"/>
  <c r="AV393" i="1" s="1"/>
  <c r="AW395" i="1"/>
  <c r="AW394" i="1" s="1"/>
  <c r="AW393" i="1" s="1"/>
  <c r="AX395" i="1"/>
  <c r="AX394" i="1" s="1"/>
  <c r="AX393" i="1" s="1"/>
  <c r="AY395" i="1"/>
  <c r="AY394" i="1" s="1"/>
  <c r="AY393" i="1" s="1"/>
  <c r="AZ395" i="1"/>
  <c r="AZ394" i="1" s="1"/>
  <c r="AZ393" i="1" s="1"/>
  <c r="BA395" i="1"/>
  <c r="BA394" i="1" s="1"/>
  <c r="BA393" i="1" s="1"/>
  <c r="L396" i="1"/>
  <c r="L395" i="1" s="1"/>
  <c r="L394" i="1" s="1"/>
  <c r="L393" i="1" s="1"/>
  <c r="T396" i="1"/>
  <c r="X396" i="1" s="1"/>
  <c r="L399" i="1"/>
  <c r="T399" i="1"/>
  <c r="X399" i="1" s="1"/>
  <c r="AB399" i="1" s="1"/>
  <c r="L400" i="1"/>
  <c r="T400" i="1"/>
  <c r="X400" i="1" s="1"/>
  <c r="AB400" i="1" s="1"/>
  <c r="AF400" i="1" s="1"/>
  <c r="AJ400" i="1" s="1"/>
  <c r="AN400" i="1" s="1"/>
  <c r="AR400" i="1" s="1"/>
  <c r="F401" i="1"/>
  <c r="F398" i="1" s="1"/>
  <c r="F397" i="1" s="1"/>
  <c r="G401" i="1"/>
  <c r="G398" i="1" s="1"/>
  <c r="G397" i="1" s="1"/>
  <c r="H401" i="1"/>
  <c r="H398" i="1" s="1"/>
  <c r="H397" i="1" s="1"/>
  <c r="I401" i="1"/>
  <c r="I398" i="1" s="1"/>
  <c r="I397" i="1" s="1"/>
  <c r="J401" i="1"/>
  <c r="J398" i="1" s="1"/>
  <c r="J397" i="1" s="1"/>
  <c r="K401" i="1"/>
  <c r="K398" i="1" s="1"/>
  <c r="K397" i="1" s="1"/>
  <c r="M401" i="1"/>
  <c r="M398" i="1" s="1"/>
  <c r="M397" i="1" s="1"/>
  <c r="N401" i="1"/>
  <c r="N398" i="1" s="1"/>
  <c r="N397" i="1" s="1"/>
  <c r="O401" i="1"/>
  <c r="O398" i="1" s="1"/>
  <c r="O397" i="1" s="1"/>
  <c r="P401" i="1"/>
  <c r="P398" i="1" s="1"/>
  <c r="P397" i="1" s="1"/>
  <c r="Q401" i="1"/>
  <c r="Q398" i="1" s="1"/>
  <c r="Q397" i="1" s="1"/>
  <c r="R401" i="1"/>
  <c r="R398" i="1" s="1"/>
  <c r="R397" i="1" s="1"/>
  <c r="S401" i="1"/>
  <c r="S398" i="1" s="1"/>
  <c r="S397" i="1" s="1"/>
  <c r="U401" i="1"/>
  <c r="U398" i="1" s="1"/>
  <c r="U397" i="1" s="1"/>
  <c r="V401" i="1"/>
  <c r="V398" i="1" s="1"/>
  <c r="V397" i="1" s="1"/>
  <c r="W401" i="1"/>
  <c r="W398" i="1" s="1"/>
  <c r="W397" i="1" s="1"/>
  <c r="Y401" i="1"/>
  <c r="Y398" i="1" s="1"/>
  <c r="Y397" i="1" s="1"/>
  <c r="Z401" i="1"/>
  <c r="Z398" i="1" s="1"/>
  <c r="Z397" i="1" s="1"/>
  <c r="AA401" i="1"/>
  <c r="AA398" i="1" s="1"/>
  <c r="AA397" i="1" s="1"/>
  <c r="AC401" i="1"/>
  <c r="AC398" i="1" s="1"/>
  <c r="AC397" i="1" s="1"/>
  <c r="AD401" i="1"/>
  <c r="AD398" i="1" s="1"/>
  <c r="AD397" i="1" s="1"/>
  <c r="AE401" i="1"/>
  <c r="AE398" i="1" s="1"/>
  <c r="AE397" i="1" s="1"/>
  <c r="AG401" i="1"/>
  <c r="AG398" i="1" s="1"/>
  <c r="AG397" i="1" s="1"/>
  <c r="AH401" i="1"/>
  <c r="AH398" i="1" s="1"/>
  <c r="AH397" i="1" s="1"/>
  <c r="AI401" i="1"/>
  <c r="AI398" i="1" s="1"/>
  <c r="AI397" i="1" s="1"/>
  <c r="AK401" i="1"/>
  <c r="AK398" i="1" s="1"/>
  <c r="AK397" i="1" s="1"/>
  <c r="AL401" i="1"/>
  <c r="AL398" i="1" s="1"/>
  <c r="AL397" i="1" s="1"/>
  <c r="AM401" i="1"/>
  <c r="AM398" i="1" s="1"/>
  <c r="AM397" i="1" s="1"/>
  <c r="AO401" i="1"/>
  <c r="AO398" i="1" s="1"/>
  <c r="AO397" i="1" s="1"/>
  <c r="AP401" i="1"/>
  <c r="AP398" i="1" s="1"/>
  <c r="AP397" i="1" s="1"/>
  <c r="AQ401" i="1"/>
  <c r="AQ398" i="1" s="1"/>
  <c r="AQ397" i="1" s="1"/>
  <c r="AS401" i="1"/>
  <c r="AS398" i="1" s="1"/>
  <c r="AS397" i="1" s="1"/>
  <c r="AT401" i="1"/>
  <c r="AT398" i="1" s="1"/>
  <c r="AT397" i="1" s="1"/>
  <c r="AU401" i="1"/>
  <c r="AU398" i="1" s="1"/>
  <c r="AU397" i="1" s="1"/>
  <c r="AV401" i="1"/>
  <c r="AV398" i="1" s="1"/>
  <c r="AV397" i="1" s="1"/>
  <c r="AW401" i="1"/>
  <c r="AW398" i="1" s="1"/>
  <c r="AW397" i="1" s="1"/>
  <c r="AX401" i="1"/>
  <c r="AX398" i="1" s="1"/>
  <c r="AX397" i="1" s="1"/>
  <c r="AY401" i="1"/>
  <c r="AY398" i="1" s="1"/>
  <c r="AY397" i="1" s="1"/>
  <c r="AZ401" i="1"/>
  <c r="AZ398" i="1" s="1"/>
  <c r="AZ397" i="1" s="1"/>
  <c r="BA401" i="1"/>
  <c r="BA398" i="1" s="1"/>
  <c r="BA397" i="1" s="1"/>
  <c r="L402" i="1"/>
  <c r="L401" i="1" s="1"/>
  <c r="T402" i="1"/>
  <c r="X402" i="1" s="1"/>
  <c r="X401" i="1" s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F410" i="1"/>
  <c r="F409" i="1" s="1"/>
  <c r="G410" i="1"/>
  <c r="G409" i="1" s="1"/>
  <c r="H410" i="1"/>
  <c r="H409" i="1" s="1"/>
  <c r="I410" i="1"/>
  <c r="I409" i="1" s="1"/>
  <c r="J410" i="1"/>
  <c r="J409" i="1" s="1"/>
  <c r="K410" i="1"/>
  <c r="K409" i="1" s="1"/>
  <c r="L410" i="1"/>
  <c r="L409" i="1" s="1"/>
  <c r="M410" i="1"/>
  <c r="M409" i="1" s="1"/>
  <c r="N410" i="1"/>
  <c r="N409" i="1" s="1"/>
  <c r="O410" i="1"/>
  <c r="O409" i="1" s="1"/>
  <c r="P410" i="1"/>
  <c r="P409" i="1" s="1"/>
  <c r="Q410" i="1"/>
  <c r="Q409" i="1" s="1"/>
  <c r="R410" i="1"/>
  <c r="R409" i="1" s="1"/>
  <c r="S410" i="1"/>
  <c r="S409" i="1" s="1"/>
  <c r="T410" i="1"/>
  <c r="T409" i="1" s="1"/>
  <c r="U410" i="1"/>
  <c r="U409" i="1" s="1"/>
  <c r="V410" i="1"/>
  <c r="V409" i="1" s="1"/>
  <c r="W410" i="1"/>
  <c r="W409" i="1" s="1"/>
  <c r="X410" i="1"/>
  <c r="X409" i="1" s="1"/>
  <c r="Y410" i="1"/>
  <c r="Y409" i="1" s="1"/>
  <c r="Z410" i="1"/>
  <c r="Z409" i="1" s="1"/>
  <c r="AA410" i="1"/>
  <c r="AA409" i="1" s="1"/>
  <c r="AB410" i="1"/>
  <c r="AB409" i="1" s="1"/>
  <c r="AC410" i="1"/>
  <c r="AC409" i="1" s="1"/>
  <c r="AD410" i="1"/>
  <c r="AD409" i="1" s="1"/>
  <c r="AE410" i="1"/>
  <c r="AE409" i="1" s="1"/>
  <c r="AF410" i="1"/>
  <c r="AF409" i="1" s="1"/>
  <c r="AG410" i="1"/>
  <c r="AG409" i="1" s="1"/>
  <c r="AH410" i="1"/>
  <c r="AH409" i="1" s="1"/>
  <c r="AI410" i="1"/>
  <c r="AI409" i="1" s="1"/>
  <c r="AJ410" i="1"/>
  <c r="AJ409" i="1" s="1"/>
  <c r="AK410" i="1"/>
  <c r="AK409" i="1" s="1"/>
  <c r="AL410" i="1"/>
  <c r="AL409" i="1" s="1"/>
  <c r="AM410" i="1"/>
  <c r="AM409" i="1" s="1"/>
  <c r="AN410" i="1"/>
  <c r="AN409" i="1" s="1"/>
  <c r="AO410" i="1"/>
  <c r="AO409" i="1" s="1"/>
  <c r="AP410" i="1"/>
  <c r="AP409" i="1" s="1"/>
  <c r="AQ410" i="1"/>
  <c r="AQ409" i="1" s="1"/>
  <c r="AR410" i="1"/>
  <c r="AR409" i="1" s="1"/>
  <c r="AS410" i="1"/>
  <c r="AS409" i="1" s="1"/>
  <c r="AT410" i="1"/>
  <c r="AT409" i="1" s="1"/>
  <c r="AU410" i="1"/>
  <c r="AU409" i="1" s="1"/>
  <c r="AV410" i="1"/>
  <c r="AV409" i="1" s="1"/>
  <c r="AW410" i="1"/>
  <c r="AW409" i="1" s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AN421" i="1"/>
  <c r="AO421" i="1"/>
  <c r="AP421" i="1"/>
  <c r="AQ421" i="1"/>
  <c r="AR421" i="1"/>
  <c r="AS421" i="1"/>
  <c r="AT421" i="1"/>
  <c r="AU421" i="1"/>
  <c r="AV421" i="1"/>
  <c r="AW421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AW424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AN427" i="1"/>
  <c r="AO427" i="1"/>
  <c r="AP427" i="1"/>
  <c r="AQ427" i="1"/>
  <c r="AR427" i="1"/>
  <c r="AS427" i="1"/>
  <c r="AT427" i="1"/>
  <c r="AU427" i="1"/>
  <c r="AU418" i="1" s="1"/>
  <c r="AU417" i="1" s="1"/>
  <c r="AU416" i="1" s="1"/>
  <c r="AV427" i="1"/>
  <c r="AV418" i="1" s="1"/>
  <c r="AV417" i="1" s="1"/>
  <c r="AV416" i="1" s="1"/>
  <c r="AW427" i="1"/>
  <c r="AW418" i="1" s="1"/>
  <c r="AW417" i="1" s="1"/>
  <c r="AW416" i="1" s="1"/>
  <c r="AX427" i="1"/>
  <c r="AX418" i="1" s="1"/>
  <c r="AX417" i="1" s="1"/>
  <c r="AX416" i="1" s="1"/>
  <c r="AY427" i="1"/>
  <c r="AY418" i="1" s="1"/>
  <c r="AY417" i="1" s="1"/>
  <c r="AY416" i="1" s="1"/>
  <c r="AZ427" i="1"/>
  <c r="AZ418" i="1" s="1"/>
  <c r="AZ417" i="1" s="1"/>
  <c r="AZ416" i="1" s="1"/>
  <c r="BA427" i="1"/>
  <c r="BA418" i="1" s="1"/>
  <c r="BA417" i="1" s="1"/>
  <c r="BA416" i="1" s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F454" i="1"/>
  <c r="G454" i="1"/>
  <c r="H454" i="1"/>
  <c r="H451" i="1" s="1"/>
  <c r="H450" i="1" s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AZ459" i="1"/>
  <c r="BA459" i="1"/>
  <c r="F472" i="1"/>
  <c r="F471" i="1" s="1"/>
  <c r="G472" i="1"/>
  <c r="G471" i="1" s="1"/>
  <c r="H472" i="1"/>
  <c r="H471" i="1" s="1"/>
  <c r="I472" i="1"/>
  <c r="I471" i="1" s="1"/>
  <c r="J472" i="1"/>
  <c r="J471" i="1" s="1"/>
  <c r="K472" i="1"/>
  <c r="K471" i="1" s="1"/>
  <c r="L472" i="1"/>
  <c r="L471" i="1" s="1"/>
  <c r="M472" i="1"/>
  <c r="M471" i="1" s="1"/>
  <c r="N472" i="1"/>
  <c r="N471" i="1" s="1"/>
  <c r="O472" i="1"/>
  <c r="O471" i="1" s="1"/>
  <c r="P472" i="1"/>
  <c r="P471" i="1" s="1"/>
  <c r="Q472" i="1"/>
  <c r="Q471" i="1" s="1"/>
  <c r="R472" i="1"/>
  <c r="R471" i="1" s="1"/>
  <c r="S472" i="1"/>
  <c r="S471" i="1" s="1"/>
  <c r="T472" i="1"/>
  <c r="T471" i="1" s="1"/>
  <c r="U472" i="1"/>
  <c r="U471" i="1" s="1"/>
  <c r="V472" i="1"/>
  <c r="V471" i="1" s="1"/>
  <c r="W472" i="1"/>
  <c r="W471" i="1" s="1"/>
  <c r="X472" i="1"/>
  <c r="X471" i="1" s="1"/>
  <c r="Y472" i="1"/>
  <c r="Y471" i="1" s="1"/>
  <c r="Z472" i="1"/>
  <c r="Z471" i="1" s="1"/>
  <c r="AA472" i="1"/>
  <c r="AA471" i="1" s="1"/>
  <c r="AB472" i="1"/>
  <c r="AB471" i="1" s="1"/>
  <c r="AC472" i="1"/>
  <c r="AC471" i="1" s="1"/>
  <c r="AD472" i="1"/>
  <c r="AD471" i="1" s="1"/>
  <c r="AE472" i="1"/>
  <c r="AE471" i="1" s="1"/>
  <c r="AF472" i="1"/>
  <c r="AF471" i="1" s="1"/>
  <c r="AG472" i="1"/>
  <c r="AG471" i="1" s="1"/>
  <c r="AH472" i="1"/>
  <c r="AH471" i="1" s="1"/>
  <c r="AI472" i="1"/>
  <c r="AI471" i="1" s="1"/>
  <c r="AJ472" i="1"/>
  <c r="AJ471" i="1" s="1"/>
  <c r="AK472" i="1"/>
  <c r="AK471" i="1" s="1"/>
  <c r="AL472" i="1"/>
  <c r="AL471" i="1" s="1"/>
  <c r="AM472" i="1"/>
  <c r="AM471" i="1" s="1"/>
  <c r="AN472" i="1"/>
  <c r="AN471" i="1" s="1"/>
  <c r="AO472" i="1"/>
  <c r="AO471" i="1" s="1"/>
  <c r="AP472" i="1"/>
  <c r="AP471" i="1" s="1"/>
  <c r="AQ472" i="1"/>
  <c r="AQ471" i="1" s="1"/>
  <c r="AR472" i="1"/>
  <c r="AR471" i="1" s="1"/>
  <c r="AS472" i="1"/>
  <c r="AS471" i="1" s="1"/>
  <c r="AT472" i="1"/>
  <c r="AT471" i="1" s="1"/>
  <c r="AU472" i="1"/>
  <c r="AU471" i="1" s="1"/>
  <c r="AV472" i="1"/>
  <c r="AV471" i="1" s="1"/>
  <c r="AW472" i="1"/>
  <c r="AW471" i="1" s="1"/>
  <c r="AX472" i="1"/>
  <c r="AX471" i="1" s="1"/>
  <c r="AY472" i="1"/>
  <c r="AY471" i="1" s="1"/>
  <c r="AZ472" i="1"/>
  <c r="AZ471" i="1" s="1"/>
  <c r="BA472" i="1"/>
  <c r="BA471" i="1" s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F484" i="1"/>
  <c r="F483" i="1" s="1"/>
  <c r="G484" i="1"/>
  <c r="G483" i="1" s="1"/>
  <c r="H484" i="1"/>
  <c r="H483" i="1" s="1"/>
  <c r="I484" i="1"/>
  <c r="I483" i="1" s="1"/>
  <c r="J484" i="1"/>
  <c r="J483" i="1" s="1"/>
  <c r="K484" i="1"/>
  <c r="K483" i="1" s="1"/>
  <c r="L484" i="1"/>
  <c r="L483" i="1" s="1"/>
  <c r="M484" i="1"/>
  <c r="M483" i="1" s="1"/>
  <c r="N484" i="1"/>
  <c r="N483" i="1" s="1"/>
  <c r="O484" i="1"/>
  <c r="O483" i="1" s="1"/>
  <c r="P484" i="1"/>
  <c r="P483" i="1" s="1"/>
  <c r="Q484" i="1"/>
  <c r="Q483" i="1" s="1"/>
  <c r="R484" i="1"/>
  <c r="R483" i="1" s="1"/>
  <c r="S484" i="1"/>
  <c r="S483" i="1" s="1"/>
  <c r="T484" i="1"/>
  <c r="T483" i="1" s="1"/>
  <c r="U484" i="1"/>
  <c r="U483" i="1" s="1"/>
  <c r="V484" i="1"/>
  <c r="V483" i="1" s="1"/>
  <c r="W484" i="1"/>
  <c r="W483" i="1" s="1"/>
  <c r="X484" i="1"/>
  <c r="X483" i="1" s="1"/>
  <c r="Y484" i="1"/>
  <c r="Y483" i="1" s="1"/>
  <c r="Z484" i="1"/>
  <c r="Z483" i="1" s="1"/>
  <c r="AA484" i="1"/>
  <c r="AA483" i="1" s="1"/>
  <c r="AB484" i="1"/>
  <c r="AB483" i="1" s="1"/>
  <c r="AC484" i="1"/>
  <c r="AC483" i="1" s="1"/>
  <c r="AD484" i="1"/>
  <c r="AD483" i="1" s="1"/>
  <c r="AE484" i="1"/>
  <c r="AE483" i="1" s="1"/>
  <c r="AF484" i="1"/>
  <c r="AF483" i="1" s="1"/>
  <c r="AG484" i="1"/>
  <c r="AG483" i="1" s="1"/>
  <c r="AH484" i="1"/>
  <c r="AH483" i="1" s="1"/>
  <c r="AI484" i="1"/>
  <c r="AI483" i="1" s="1"/>
  <c r="AJ484" i="1"/>
  <c r="AJ483" i="1" s="1"/>
  <c r="AK484" i="1"/>
  <c r="AK483" i="1" s="1"/>
  <c r="AL484" i="1"/>
  <c r="AL483" i="1" s="1"/>
  <c r="AM484" i="1"/>
  <c r="AM483" i="1" s="1"/>
  <c r="AN484" i="1"/>
  <c r="AN483" i="1" s="1"/>
  <c r="AO484" i="1"/>
  <c r="AO483" i="1" s="1"/>
  <c r="AP484" i="1"/>
  <c r="AP483" i="1" s="1"/>
  <c r="AQ484" i="1"/>
  <c r="AQ483" i="1" s="1"/>
  <c r="AR484" i="1"/>
  <c r="AR483" i="1" s="1"/>
  <c r="AS484" i="1"/>
  <c r="AS483" i="1" s="1"/>
  <c r="AT484" i="1"/>
  <c r="AT483" i="1" s="1"/>
  <c r="AU484" i="1"/>
  <c r="AU483" i="1" s="1"/>
  <c r="AV484" i="1"/>
  <c r="AV483" i="1" s="1"/>
  <c r="AW484" i="1"/>
  <c r="AW483" i="1" s="1"/>
  <c r="AX484" i="1"/>
  <c r="AX483" i="1" s="1"/>
  <c r="AX482" i="1" s="1"/>
  <c r="AX481" i="1" s="1"/>
  <c r="AY484" i="1"/>
  <c r="AY483" i="1" s="1"/>
  <c r="AY482" i="1" s="1"/>
  <c r="AY481" i="1" s="1"/>
  <c r="AZ484" i="1"/>
  <c r="AZ483" i="1" s="1"/>
  <c r="AZ482" i="1" s="1"/>
  <c r="AZ481" i="1" s="1"/>
  <c r="BA484" i="1"/>
  <c r="BA483" i="1" s="1"/>
  <c r="BA482" i="1" s="1"/>
  <c r="BA481" i="1" s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AW494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F514" i="1"/>
  <c r="F513" i="1" s="1"/>
  <c r="F508" i="1" s="1"/>
  <c r="F507" i="1" s="1"/>
  <c r="G514" i="1"/>
  <c r="G513" i="1" s="1"/>
  <c r="G508" i="1" s="1"/>
  <c r="G507" i="1" s="1"/>
  <c r="H514" i="1"/>
  <c r="H513" i="1" s="1"/>
  <c r="H508" i="1" s="1"/>
  <c r="H507" i="1" s="1"/>
  <c r="I514" i="1"/>
  <c r="I513" i="1" s="1"/>
  <c r="I508" i="1" s="1"/>
  <c r="I507" i="1" s="1"/>
  <c r="J514" i="1"/>
  <c r="J513" i="1" s="1"/>
  <c r="J508" i="1" s="1"/>
  <c r="J507" i="1" s="1"/>
  <c r="K514" i="1"/>
  <c r="K513" i="1" s="1"/>
  <c r="K508" i="1" s="1"/>
  <c r="K507" i="1" s="1"/>
  <c r="L514" i="1"/>
  <c r="L513" i="1" s="1"/>
  <c r="L508" i="1" s="1"/>
  <c r="L507" i="1" s="1"/>
  <c r="M514" i="1"/>
  <c r="M513" i="1" s="1"/>
  <c r="M508" i="1" s="1"/>
  <c r="M507" i="1" s="1"/>
  <c r="N514" i="1"/>
  <c r="N513" i="1" s="1"/>
  <c r="N508" i="1" s="1"/>
  <c r="N507" i="1" s="1"/>
  <c r="O514" i="1"/>
  <c r="O513" i="1" s="1"/>
  <c r="O508" i="1" s="1"/>
  <c r="O507" i="1" s="1"/>
  <c r="P514" i="1"/>
  <c r="P513" i="1" s="1"/>
  <c r="P508" i="1" s="1"/>
  <c r="P507" i="1" s="1"/>
  <c r="Q514" i="1"/>
  <c r="Q513" i="1" s="1"/>
  <c r="Q508" i="1" s="1"/>
  <c r="Q507" i="1" s="1"/>
  <c r="R514" i="1"/>
  <c r="R513" i="1" s="1"/>
  <c r="R508" i="1" s="1"/>
  <c r="R507" i="1" s="1"/>
  <c r="S514" i="1"/>
  <c r="S513" i="1" s="1"/>
  <c r="S508" i="1" s="1"/>
  <c r="S507" i="1" s="1"/>
  <c r="T514" i="1"/>
  <c r="T513" i="1" s="1"/>
  <c r="T508" i="1" s="1"/>
  <c r="T507" i="1" s="1"/>
  <c r="U514" i="1"/>
  <c r="U513" i="1" s="1"/>
  <c r="U508" i="1" s="1"/>
  <c r="U507" i="1" s="1"/>
  <c r="V514" i="1"/>
  <c r="V513" i="1" s="1"/>
  <c r="V508" i="1" s="1"/>
  <c r="V507" i="1" s="1"/>
  <c r="W514" i="1"/>
  <c r="W513" i="1" s="1"/>
  <c r="W508" i="1" s="1"/>
  <c r="W507" i="1" s="1"/>
  <c r="X514" i="1"/>
  <c r="X513" i="1" s="1"/>
  <c r="X508" i="1" s="1"/>
  <c r="X507" i="1" s="1"/>
  <c r="Y514" i="1"/>
  <c r="Y513" i="1" s="1"/>
  <c r="Y508" i="1" s="1"/>
  <c r="Y507" i="1" s="1"/>
  <c r="Z514" i="1"/>
  <c r="Z513" i="1" s="1"/>
  <c r="Z508" i="1" s="1"/>
  <c r="Z507" i="1" s="1"/>
  <c r="AA514" i="1"/>
  <c r="AA513" i="1" s="1"/>
  <c r="AA508" i="1" s="1"/>
  <c r="AA507" i="1" s="1"/>
  <c r="AB514" i="1"/>
  <c r="AB513" i="1" s="1"/>
  <c r="AB508" i="1" s="1"/>
  <c r="AB507" i="1" s="1"/>
  <c r="AC514" i="1"/>
  <c r="AC513" i="1" s="1"/>
  <c r="AC508" i="1" s="1"/>
  <c r="AC507" i="1" s="1"/>
  <c r="AD514" i="1"/>
  <c r="AD513" i="1" s="1"/>
  <c r="AD508" i="1" s="1"/>
  <c r="AD507" i="1" s="1"/>
  <c r="AE514" i="1"/>
  <c r="AE513" i="1" s="1"/>
  <c r="AE508" i="1" s="1"/>
  <c r="AE507" i="1" s="1"/>
  <c r="AF514" i="1"/>
  <c r="AF513" i="1" s="1"/>
  <c r="AF508" i="1" s="1"/>
  <c r="AF507" i="1" s="1"/>
  <c r="AG514" i="1"/>
  <c r="AG513" i="1" s="1"/>
  <c r="AG508" i="1" s="1"/>
  <c r="AG507" i="1" s="1"/>
  <c r="AH514" i="1"/>
  <c r="AH513" i="1" s="1"/>
  <c r="AH508" i="1" s="1"/>
  <c r="AH507" i="1" s="1"/>
  <c r="AI514" i="1"/>
  <c r="AI513" i="1" s="1"/>
  <c r="AI508" i="1" s="1"/>
  <c r="AI507" i="1" s="1"/>
  <c r="AJ514" i="1"/>
  <c r="AJ513" i="1" s="1"/>
  <c r="AJ508" i="1" s="1"/>
  <c r="AJ507" i="1" s="1"/>
  <c r="AK514" i="1"/>
  <c r="AK513" i="1" s="1"/>
  <c r="AK508" i="1" s="1"/>
  <c r="AK507" i="1" s="1"/>
  <c r="AL514" i="1"/>
  <c r="AL513" i="1" s="1"/>
  <c r="AL508" i="1" s="1"/>
  <c r="AL507" i="1" s="1"/>
  <c r="AM514" i="1"/>
  <c r="AM513" i="1" s="1"/>
  <c r="AM508" i="1" s="1"/>
  <c r="AM507" i="1" s="1"/>
  <c r="AN514" i="1"/>
  <c r="AN513" i="1" s="1"/>
  <c r="AN508" i="1" s="1"/>
  <c r="AN507" i="1" s="1"/>
  <c r="AO514" i="1"/>
  <c r="AO513" i="1" s="1"/>
  <c r="AO508" i="1" s="1"/>
  <c r="AO507" i="1" s="1"/>
  <c r="AP514" i="1"/>
  <c r="AP513" i="1" s="1"/>
  <c r="AP508" i="1" s="1"/>
  <c r="AP507" i="1" s="1"/>
  <c r="AQ514" i="1"/>
  <c r="AQ513" i="1" s="1"/>
  <c r="AQ508" i="1" s="1"/>
  <c r="AQ507" i="1" s="1"/>
  <c r="AR514" i="1"/>
  <c r="AR513" i="1" s="1"/>
  <c r="AR508" i="1" s="1"/>
  <c r="AR507" i="1" s="1"/>
  <c r="AS514" i="1"/>
  <c r="AS513" i="1" s="1"/>
  <c r="AS508" i="1" s="1"/>
  <c r="AS507" i="1" s="1"/>
  <c r="AT514" i="1"/>
  <c r="AT513" i="1" s="1"/>
  <c r="AT508" i="1" s="1"/>
  <c r="AT507" i="1" s="1"/>
  <c r="AU514" i="1"/>
  <c r="AU513" i="1" s="1"/>
  <c r="AU508" i="1" s="1"/>
  <c r="AU507" i="1" s="1"/>
  <c r="AV514" i="1"/>
  <c r="AV513" i="1" s="1"/>
  <c r="AV508" i="1" s="1"/>
  <c r="AV507" i="1" s="1"/>
  <c r="AW514" i="1"/>
  <c r="AW513" i="1" s="1"/>
  <c r="AW508" i="1" s="1"/>
  <c r="AW507" i="1" s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F532" i="1"/>
  <c r="F531" i="1" s="1"/>
  <c r="G532" i="1"/>
  <c r="G531" i="1" s="1"/>
  <c r="H532" i="1"/>
  <c r="H531" i="1" s="1"/>
  <c r="I532" i="1"/>
  <c r="I531" i="1" s="1"/>
  <c r="J532" i="1"/>
  <c r="J531" i="1" s="1"/>
  <c r="K532" i="1"/>
  <c r="K531" i="1" s="1"/>
  <c r="L532" i="1"/>
  <c r="L531" i="1" s="1"/>
  <c r="M532" i="1"/>
  <c r="M531" i="1" s="1"/>
  <c r="N532" i="1"/>
  <c r="N531" i="1" s="1"/>
  <c r="O532" i="1"/>
  <c r="O531" i="1" s="1"/>
  <c r="P532" i="1"/>
  <c r="P531" i="1" s="1"/>
  <c r="Q532" i="1"/>
  <c r="Q531" i="1" s="1"/>
  <c r="R532" i="1"/>
  <c r="R531" i="1" s="1"/>
  <c r="S532" i="1"/>
  <c r="S531" i="1" s="1"/>
  <c r="T532" i="1"/>
  <c r="T531" i="1" s="1"/>
  <c r="U532" i="1"/>
  <c r="U531" i="1" s="1"/>
  <c r="V532" i="1"/>
  <c r="V531" i="1" s="1"/>
  <c r="W532" i="1"/>
  <c r="W531" i="1" s="1"/>
  <c r="X532" i="1"/>
  <c r="X531" i="1" s="1"/>
  <c r="Y532" i="1"/>
  <c r="Y531" i="1" s="1"/>
  <c r="Z532" i="1"/>
  <c r="Z531" i="1" s="1"/>
  <c r="AA532" i="1"/>
  <c r="AA531" i="1" s="1"/>
  <c r="AB532" i="1"/>
  <c r="AB531" i="1" s="1"/>
  <c r="AC532" i="1"/>
  <c r="AC531" i="1" s="1"/>
  <c r="AD532" i="1"/>
  <c r="AD531" i="1" s="1"/>
  <c r="AE532" i="1"/>
  <c r="AE531" i="1" s="1"/>
  <c r="AF532" i="1"/>
  <c r="AF531" i="1" s="1"/>
  <c r="AG532" i="1"/>
  <c r="AG531" i="1" s="1"/>
  <c r="AH532" i="1"/>
  <c r="AH531" i="1" s="1"/>
  <c r="AI532" i="1"/>
  <c r="AI531" i="1" s="1"/>
  <c r="AJ532" i="1"/>
  <c r="AJ531" i="1" s="1"/>
  <c r="AK532" i="1"/>
  <c r="AK531" i="1" s="1"/>
  <c r="AL532" i="1"/>
  <c r="AL531" i="1" s="1"/>
  <c r="AM532" i="1"/>
  <c r="AM531" i="1" s="1"/>
  <c r="AN532" i="1"/>
  <c r="AN531" i="1" s="1"/>
  <c r="AO532" i="1"/>
  <c r="AO531" i="1" s="1"/>
  <c r="AP532" i="1"/>
  <c r="AP531" i="1" s="1"/>
  <c r="AQ532" i="1"/>
  <c r="AQ531" i="1" s="1"/>
  <c r="AR532" i="1"/>
  <c r="AR531" i="1" s="1"/>
  <c r="AS532" i="1"/>
  <c r="AS531" i="1" s="1"/>
  <c r="AT532" i="1"/>
  <c r="AT531" i="1" s="1"/>
  <c r="AU532" i="1"/>
  <c r="AU531" i="1" s="1"/>
  <c r="AV532" i="1"/>
  <c r="AV531" i="1" s="1"/>
  <c r="AW532" i="1"/>
  <c r="AW531" i="1" s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AW536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AL539" i="1"/>
  <c r="AM539" i="1"/>
  <c r="AN539" i="1"/>
  <c r="AO539" i="1"/>
  <c r="AP539" i="1"/>
  <c r="AQ539" i="1"/>
  <c r="AR539" i="1"/>
  <c r="AS539" i="1"/>
  <c r="AT539" i="1"/>
  <c r="AU539" i="1"/>
  <c r="AV539" i="1"/>
  <c r="AW539" i="1"/>
  <c r="F543" i="1"/>
  <c r="F542" i="1" s="1"/>
  <c r="G543" i="1"/>
  <c r="G542" i="1" s="1"/>
  <c r="H543" i="1"/>
  <c r="H542" i="1" s="1"/>
  <c r="I543" i="1"/>
  <c r="I542" i="1" s="1"/>
  <c r="J543" i="1"/>
  <c r="J542" i="1" s="1"/>
  <c r="K543" i="1"/>
  <c r="K542" i="1" s="1"/>
  <c r="L543" i="1"/>
  <c r="L542" i="1" s="1"/>
  <c r="M543" i="1"/>
  <c r="M542" i="1" s="1"/>
  <c r="N543" i="1"/>
  <c r="N542" i="1" s="1"/>
  <c r="O543" i="1"/>
  <c r="O542" i="1" s="1"/>
  <c r="P543" i="1"/>
  <c r="P542" i="1" s="1"/>
  <c r="Q543" i="1"/>
  <c r="Q542" i="1" s="1"/>
  <c r="R543" i="1"/>
  <c r="R542" i="1" s="1"/>
  <c r="S543" i="1"/>
  <c r="S542" i="1" s="1"/>
  <c r="T543" i="1"/>
  <c r="T542" i="1" s="1"/>
  <c r="U543" i="1"/>
  <c r="U542" i="1" s="1"/>
  <c r="V543" i="1"/>
  <c r="V542" i="1" s="1"/>
  <c r="W543" i="1"/>
  <c r="W542" i="1" s="1"/>
  <c r="X543" i="1"/>
  <c r="X542" i="1" s="1"/>
  <c r="Y543" i="1"/>
  <c r="Y542" i="1" s="1"/>
  <c r="Z543" i="1"/>
  <c r="Z542" i="1" s="1"/>
  <c r="AA543" i="1"/>
  <c r="AA542" i="1" s="1"/>
  <c r="AB543" i="1"/>
  <c r="AB542" i="1" s="1"/>
  <c r="AC543" i="1"/>
  <c r="AC542" i="1" s="1"/>
  <c r="AD543" i="1"/>
  <c r="AD542" i="1" s="1"/>
  <c r="AE543" i="1"/>
  <c r="AE542" i="1" s="1"/>
  <c r="AF543" i="1"/>
  <c r="AF542" i="1" s="1"/>
  <c r="AG543" i="1"/>
  <c r="AG542" i="1" s="1"/>
  <c r="AH543" i="1"/>
  <c r="AH542" i="1" s="1"/>
  <c r="AI543" i="1"/>
  <c r="AI542" i="1" s="1"/>
  <c r="AJ543" i="1"/>
  <c r="AJ542" i="1" s="1"/>
  <c r="AK543" i="1"/>
  <c r="AK542" i="1" s="1"/>
  <c r="AL543" i="1"/>
  <c r="AL542" i="1" s="1"/>
  <c r="AM543" i="1"/>
  <c r="AM542" i="1" s="1"/>
  <c r="AN543" i="1"/>
  <c r="AN542" i="1" s="1"/>
  <c r="AO543" i="1"/>
  <c r="AO542" i="1" s="1"/>
  <c r="AP543" i="1"/>
  <c r="AP542" i="1" s="1"/>
  <c r="AQ543" i="1"/>
  <c r="AQ542" i="1" s="1"/>
  <c r="AR543" i="1"/>
  <c r="AR542" i="1" s="1"/>
  <c r="AS543" i="1"/>
  <c r="AS542" i="1" s="1"/>
  <c r="AT543" i="1"/>
  <c r="AT542" i="1" s="1"/>
  <c r="AU543" i="1"/>
  <c r="AU542" i="1" s="1"/>
  <c r="AV543" i="1"/>
  <c r="AV542" i="1" s="1"/>
  <c r="AW543" i="1"/>
  <c r="AW542" i="1" s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AN549" i="1"/>
  <c r="AO549" i="1"/>
  <c r="AP549" i="1"/>
  <c r="AQ549" i="1"/>
  <c r="AR549" i="1"/>
  <c r="AS549" i="1"/>
  <c r="AT549" i="1"/>
  <c r="AU549" i="1"/>
  <c r="AV549" i="1"/>
  <c r="AW549" i="1"/>
  <c r="F552" i="1"/>
  <c r="F551" i="1" s="1"/>
  <c r="G552" i="1"/>
  <c r="G551" i="1" s="1"/>
  <c r="H552" i="1"/>
  <c r="H551" i="1" s="1"/>
  <c r="I552" i="1"/>
  <c r="I551" i="1" s="1"/>
  <c r="J552" i="1"/>
  <c r="J551" i="1" s="1"/>
  <c r="K552" i="1"/>
  <c r="K551" i="1" s="1"/>
  <c r="L552" i="1"/>
  <c r="L551" i="1" s="1"/>
  <c r="M552" i="1"/>
  <c r="M551" i="1" s="1"/>
  <c r="N552" i="1"/>
  <c r="N551" i="1" s="1"/>
  <c r="O552" i="1"/>
  <c r="O551" i="1" s="1"/>
  <c r="P552" i="1"/>
  <c r="P551" i="1" s="1"/>
  <c r="Q552" i="1"/>
  <c r="Q551" i="1" s="1"/>
  <c r="R552" i="1"/>
  <c r="R551" i="1" s="1"/>
  <c r="S552" i="1"/>
  <c r="S551" i="1" s="1"/>
  <c r="T552" i="1"/>
  <c r="T551" i="1" s="1"/>
  <c r="U552" i="1"/>
  <c r="U551" i="1" s="1"/>
  <c r="V552" i="1"/>
  <c r="V551" i="1" s="1"/>
  <c r="W552" i="1"/>
  <c r="W551" i="1" s="1"/>
  <c r="X552" i="1"/>
  <c r="X551" i="1" s="1"/>
  <c r="Y552" i="1"/>
  <c r="Y551" i="1" s="1"/>
  <c r="Z552" i="1"/>
  <c r="Z551" i="1" s="1"/>
  <c r="AA552" i="1"/>
  <c r="AA551" i="1" s="1"/>
  <c r="AB552" i="1"/>
  <c r="AB551" i="1" s="1"/>
  <c r="AC552" i="1"/>
  <c r="AC551" i="1" s="1"/>
  <c r="AD552" i="1"/>
  <c r="AD551" i="1" s="1"/>
  <c r="AE552" i="1"/>
  <c r="AE551" i="1" s="1"/>
  <c r="AF552" i="1"/>
  <c r="AF551" i="1" s="1"/>
  <c r="AG552" i="1"/>
  <c r="AG551" i="1" s="1"/>
  <c r="AH552" i="1"/>
  <c r="AH551" i="1" s="1"/>
  <c r="AI552" i="1"/>
  <c r="AI551" i="1" s="1"/>
  <c r="AJ552" i="1"/>
  <c r="AJ551" i="1" s="1"/>
  <c r="AK552" i="1"/>
  <c r="AK551" i="1" s="1"/>
  <c r="AL552" i="1"/>
  <c r="AL551" i="1" s="1"/>
  <c r="AM552" i="1"/>
  <c r="AM551" i="1" s="1"/>
  <c r="AN552" i="1"/>
  <c r="AN551" i="1" s="1"/>
  <c r="AO552" i="1"/>
  <c r="AO551" i="1" s="1"/>
  <c r="AP552" i="1"/>
  <c r="AP551" i="1" s="1"/>
  <c r="AQ552" i="1"/>
  <c r="AQ551" i="1" s="1"/>
  <c r="AR552" i="1"/>
  <c r="AR551" i="1" s="1"/>
  <c r="AS552" i="1"/>
  <c r="AS551" i="1" s="1"/>
  <c r="AT552" i="1"/>
  <c r="AT551" i="1" s="1"/>
  <c r="AU552" i="1"/>
  <c r="AU551" i="1" s="1"/>
  <c r="AV552" i="1"/>
  <c r="AV551" i="1" s="1"/>
  <c r="AW552" i="1"/>
  <c r="AW551" i="1" s="1"/>
  <c r="F564" i="1"/>
  <c r="F558" i="1" s="1"/>
  <c r="G564" i="1"/>
  <c r="G558" i="1" s="1"/>
  <c r="H564" i="1"/>
  <c r="H558" i="1" s="1"/>
  <c r="I564" i="1"/>
  <c r="I558" i="1" s="1"/>
  <c r="J564" i="1"/>
  <c r="J558" i="1" s="1"/>
  <c r="K564" i="1"/>
  <c r="K558" i="1" s="1"/>
  <c r="L564" i="1"/>
  <c r="L558" i="1" s="1"/>
  <c r="M564" i="1"/>
  <c r="M558" i="1" s="1"/>
  <c r="N564" i="1"/>
  <c r="N558" i="1" s="1"/>
  <c r="O564" i="1"/>
  <c r="O558" i="1" s="1"/>
  <c r="P564" i="1"/>
  <c r="P558" i="1" s="1"/>
  <c r="Q564" i="1"/>
  <c r="Q558" i="1" s="1"/>
  <c r="R564" i="1"/>
  <c r="R558" i="1" s="1"/>
  <c r="S564" i="1"/>
  <c r="S558" i="1" s="1"/>
  <c r="T564" i="1"/>
  <c r="T558" i="1" s="1"/>
  <c r="U564" i="1"/>
  <c r="U558" i="1" s="1"/>
  <c r="V564" i="1"/>
  <c r="V558" i="1" s="1"/>
  <c r="W564" i="1"/>
  <c r="W558" i="1" s="1"/>
  <c r="X564" i="1"/>
  <c r="X558" i="1" s="1"/>
  <c r="Y564" i="1"/>
  <c r="Y558" i="1" s="1"/>
  <c r="Z564" i="1"/>
  <c r="Z558" i="1" s="1"/>
  <c r="AA564" i="1"/>
  <c r="AA558" i="1" s="1"/>
  <c r="AB564" i="1"/>
  <c r="AB558" i="1" s="1"/>
  <c r="AC564" i="1"/>
  <c r="AC558" i="1" s="1"/>
  <c r="AD564" i="1"/>
  <c r="AD558" i="1" s="1"/>
  <c r="AE564" i="1"/>
  <c r="AE558" i="1" s="1"/>
  <c r="AF564" i="1"/>
  <c r="AF558" i="1" s="1"/>
  <c r="AG564" i="1"/>
  <c r="AG558" i="1" s="1"/>
  <c r="AH564" i="1"/>
  <c r="AH558" i="1" s="1"/>
  <c r="AI564" i="1"/>
  <c r="AI558" i="1" s="1"/>
  <c r="AJ564" i="1"/>
  <c r="AJ558" i="1" s="1"/>
  <c r="AK564" i="1"/>
  <c r="AK558" i="1" s="1"/>
  <c r="AL564" i="1"/>
  <c r="AL558" i="1" s="1"/>
  <c r="AM564" i="1"/>
  <c r="AM558" i="1" s="1"/>
  <c r="AN564" i="1"/>
  <c r="AN558" i="1" s="1"/>
  <c r="AO564" i="1"/>
  <c r="AO558" i="1" s="1"/>
  <c r="AP564" i="1"/>
  <c r="AP558" i="1" s="1"/>
  <c r="AQ564" i="1"/>
  <c r="AQ558" i="1" s="1"/>
  <c r="AR564" i="1"/>
  <c r="AR558" i="1" s="1"/>
  <c r="AS564" i="1"/>
  <c r="AS558" i="1" s="1"/>
  <c r="AT564" i="1"/>
  <c r="AT558" i="1" s="1"/>
  <c r="AU564" i="1"/>
  <c r="AU558" i="1" s="1"/>
  <c r="AV564" i="1"/>
  <c r="AV558" i="1" s="1"/>
  <c r="AW564" i="1"/>
  <c r="AW558" i="1" s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F578" i="1"/>
  <c r="F577" i="1" s="1"/>
  <c r="G578" i="1"/>
  <c r="G577" i="1" s="1"/>
  <c r="H578" i="1"/>
  <c r="H577" i="1" s="1"/>
  <c r="I578" i="1"/>
  <c r="I577" i="1" s="1"/>
  <c r="J578" i="1"/>
  <c r="J577" i="1" s="1"/>
  <c r="K578" i="1"/>
  <c r="K577" i="1" s="1"/>
  <c r="L578" i="1"/>
  <c r="L577" i="1" s="1"/>
  <c r="M578" i="1"/>
  <c r="M577" i="1" s="1"/>
  <c r="N578" i="1"/>
  <c r="N577" i="1" s="1"/>
  <c r="O578" i="1"/>
  <c r="O577" i="1" s="1"/>
  <c r="P578" i="1"/>
  <c r="P577" i="1" s="1"/>
  <c r="Q578" i="1"/>
  <c r="Q577" i="1" s="1"/>
  <c r="R578" i="1"/>
  <c r="R577" i="1" s="1"/>
  <c r="S578" i="1"/>
  <c r="S577" i="1" s="1"/>
  <c r="T578" i="1"/>
  <c r="T577" i="1" s="1"/>
  <c r="U578" i="1"/>
  <c r="U577" i="1" s="1"/>
  <c r="V578" i="1"/>
  <c r="V577" i="1" s="1"/>
  <c r="W578" i="1"/>
  <c r="W577" i="1" s="1"/>
  <c r="X578" i="1"/>
  <c r="X577" i="1" s="1"/>
  <c r="Y578" i="1"/>
  <c r="Y577" i="1" s="1"/>
  <c r="Z578" i="1"/>
  <c r="Z577" i="1" s="1"/>
  <c r="AA578" i="1"/>
  <c r="AA577" i="1" s="1"/>
  <c r="AB578" i="1"/>
  <c r="AB577" i="1" s="1"/>
  <c r="AC578" i="1"/>
  <c r="AC577" i="1" s="1"/>
  <c r="AD578" i="1"/>
  <c r="AD577" i="1" s="1"/>
  <c r="AE578" i="1"/>
  <c r="AE577" i="1" s="1"/>
  <c r="AF578" i="1"/>
  <c r="AF577" i="1" s="1"/>
  <c r="AG578" i="1"/>
  <c r="AG577" i="1" s="1"/>
  <c r="AH578" i="1"/>
  <c r="AH577" i="1" s="1"/>
  <c r="AI578" i="1"/>
  <c r="AI577" i="1" s="1"/>
  <c r="AJ578" i="1"/>
  <c r="AJ577" i="1" s="1"/>
  <c r="AK578" i="1"/>
  <c r="AK577" i="1" s="1"/>
  <c r="AL578" i="1"/>
  <c r="AL577" i="1" s="1"/>
  <c r="AM578" i="1"/>
  <c r="AM577" i="1" s="1"/>
  <c r="AN578" i="1"/>
  <c r="AN577" i="1" s="1"/>
  <c r="AO578" i="1"/>
  <c r="AO577" i="1" s="1"/>
  <c r="AP578" i="1"/>
  <c r="AP577" i="1" s="1"/>
  <c r="AQ578" i="1"/>
  <c r="AQ577" i="1" s="1"/>
  <c r="AR578" i="1"/>
  <c r="AR577" i="1" s="1"/>
  <c r="AS578" i="1"/>
  <c r="AS577" i="1" s="1"/>
  <c r="AT578" i="1"/>
  <c r="AT577" i="1" s="1"/>
  <c r="AU578" i="1"/>
  <c r="AU577" i="1" s="1"/>
  <c r="AV578" i="1"/>
  <c r="AV577" i="1" s="1"/>
  <c r="AW578" i="1"/>
  <c r="AW577" i="1" s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U593" i="1"/>
  <c r="V593" i="1"/>
  <c r="W593" i="1"/>
  <c r="Y593" i="1"/>
  <c r="Z593" i="1"/>
  <c r="AA593" i="1"/>
  <c r="AC593" i="1"/>
  <c r="AD593" i="1"/>
  <c r="AE593" i="1"/>
  <c r="AG593" i="1"/>
  <c r="AH593" i="1"/>
  <c r="AI593" i="1"/>
  <c r="AK593" i="1"/>
  <c r="AL593" i="1"/>
  <c r="AM593" i="1"/>
  <c r="AO593" i="1"/>
  <c r="AP593" i="1"/>
  <c r="AQ593" i="1"/>
  <c r="AS593" i="1"/>
  <c r="AT593" i="1"/>
  <c r="AU593" i="1"/>
  <c r="AV593" i="1"/>
  <c r="AW593" i="1"/>
  <c r="S595" i="1"/>
  <c r="BF145" i="1"/>
  <c r="BH145" i="1" s="1"/>
  <c r="BF144" i="1"/>
  <c r="BG143" i="1"/>
  <c r="BE143" i="1"/>
  <c r="BE142" i="1" s="1"/>
  <c r="BD143" i="1"/>
  <c r="BC143" i="1"/>
  <c r="BC142" i="1" s="1"/>
  <c r="BC141" i="1" s="1"/>
  <c r="BB143" i="1"/>
  <c r="BB142" i="1" s="1"/>
  <c r="E143" i="1"/>
  <c r="E142" i="1" s="1"/>
  <c r="BG136" i="1"/>
  <c r="BF137" i="1"/>
  <c r="BH137" i="1" s="1"/>
  <c r="BE136" i="1"/>
  <c r="BE135" i="1" s="1"/>
  <c r="BD136" i="1"/>
  <c r="BD135" i="1" s="1"/>
  <c r="BC136" i="1"/>
  <c r="BC135" i="1" s="1"/>
  <c r="BB136" i="1"/>
  <c r="E135" i="1"/>
  <c r="BG132" i="1"/>
  <c r="BD132" i="1"/>
  <c r="BC132" i="1"/>
  <c r="BB132" i="1"/>
  <c r="BB117" i="1"/>
  <c r="BF197" i="1" l="1"/>
  <c r="BH197" i="1" s="1"/>
  <c r="BE196" i="1"/>
  <c r="BG142" i="1"/>
  <c r="BD142" i="1"/>
  <c r="BD141" i="1" s="1"/>
  <c r="E324" i="1"/>
  <c r="BF324" i="1" s="1"/>
  <c r="BH324" i="1" s="1"/>
  <c r="BF325" i="1"/>
  <c r="BH325" i="1" s="1"/>
  <c r="AZ219" i="1"/>
  <c r="AZ218" i="1" s="1"/>
  <c r="AZ217" i="1" s="1"/>
  <c r="AZ216" i="1" s="1"/>
  <c r="AZ215" i="1" s="1"/>
  <c r="AZ214" i="1" s="1"/>
  <c r="AZ213" i="1" s="1"/>
  <c r="AV219" i="1"/>
  <c r="AV218" i="1" s="1"/>
  <c r="AV217" i="1" s="1"/>
  <c r="AV216" i="1" s="1"/>
  <c r="AV215" i="1" s="1"/>
  <c r="AV214" i="1" s="1"/>
  <c r="AV213" i="1" s="1"/>
  <c r="AR219" i="1"/>
  <c r="AR218" i="1" s="1"/>
  <c r="AR217" i="1" s="1"/>
  <c r="AR216" i="1" s="1"/>
  <c r="AR215" i="1" s="1"/>
  <c r="AN219" i="1"/>
  <c r="AN218" i="1" s="1"/>
  <c r="AN217" i="1" s="1"/>
  <c r="AN216" i="1" s="1"/>
  <c r="AN215" i="1" s="1"/>
  <c r="AJ219" i="1"/>
  <c r="AJ218" i="1" s="1"/>
  <c r="AJ217" i="1" s="1"/>
  <c r="AJ216" i="1" s="1"/>
  <c r="AJ215" i="1" s="1"/>
  <c r="AF219" i="1"/>
  <c r="AF218" i="1" s="1"/>
  <c r="AF217" i="1" s="1"/>
  <c r="AF216" i="1" s="1"/>
  <c r="AF215" i="1" s="1"/>
  <c r="AB219" i="1"/>
  <c r="AB218" i="1" s="1"/>
  <c r="AB217" i="1" s="1"/>
  <c r="AB216" i="1" s="1"/>
  <c r="AB215" i="1" s="1"/>
  <c r="X219" i="1"/>
  <c r="X218" i="1" s="1"/>
  <c r="X217" i="1" s="1"/>
  <c r="X216" i="1" s="1"/>
  <c r="X215" i="1" s="1"/>
  <c r="X214" i="1" s="1"/>
  <c r="X213" i="1" s="1"/>
  <c r="T219" i="1"/>
  <c r="T218" i="1" s="1"/>
  <c r="T217" i="1" s="1"/>
  <c r="T216" i="1" s="1"/>
  <c r="T215" i="1" s="1"/>
  <c r="T214" i="1" s="1"/>
  <c r="T213" i="1" s="1"/>
  <c r="P219" i="1"/>
  <c r="P218" i="1" s="1"/>
  <c r="P217" i="1" s="1"/>
  <c r="P216" i="1" s="1"/>
  <c r="P215" i="1" s="1"/>
  <c r="P214" i="1" s="1"/>
  <c r="P213" i="1" s="1"/>
  <c r="L219" i="1"/>
  <c r="L218" i="1" s="1"/>
  <c r="L217" i="1" s="1"/>
  <c r="L216" i="1" s="1"/>
  <c r="L215" i="1" s="1"/>
  <c r="L214" i="1" s="1"/>
  <c r="L213" i="1" s="1"/>
  <c r="H219" i="1"/>
  <c r="H218" i="1" s="1"/>
  <c r="H217" i="1" s="1"/>
  <c r="H216" i="1" s="1"/>
  <c r="H215" i="1" s="1"/>
  <c r="H214" i="1" s="1"/>
  <c r="H213" i="1" s="1"/>
  <c r="AY219" i="1"/>
  <c r="AY218" i="1" s="1"/>
  <c r="AY217" i="1" s="1"/>
  <c r="AY216" i="1" s="1"/>
  <c r="AY215" i="1" s="1"/>
  <c r="AY214" i="1" s="1"/>
  <c r="AY213" i="1" s="1"/>
  <c r="AU219" i="1"/>
  <c r="AU218" i="1" s="1"/>
  <c r="AU217" i="1" s="1"/>
  <c r="AU216" i="1" s="1"/>
  <c r="AU215" i="1" s="1"/>
  <c r="AU214" i="1" s="1"/>
  <c r="AU213" i="1" s="1"/>
  <c r="AQ219" i="1"/>
  <c r="AQ218" i="1" s="1"/>
  <c r="AQ217" i="1" s="1"/>
  <c r="AQ216" i="1" s="1"/>
  <c r="AQ215" i="1" s="1"/>
  <c r="AQ214" i="1" s="1"/>
  <c r="AQ213" i="1" s="1"/>
  <c r="AM219" i="1"/>
  <c r="AM218" i="1" s="1"/>
  <c r="AM217" i="1" s="1"/>
  <c r="AM216" i="1" s="1"/>
  <c r="AM215" i="1" s="1"/>
  <c r="AM214" i="1" s="1"/>
  <c r="AM213" i="1" s="1"/>
  <c r="AI219" i="1"/>
  <c r="AI218" i="1" s="1"/>
  <c r="AI217" i="1" s="1"/>
  <c r="AI216" i="1" s="1"/>
  <c r="AI215" i="1" s="1"/>
  <c r="AI214" i="1" s="1"/>
  <c r="AI213" i="1" s="1"/>
  <c r="AE219" i="1"/>
  <c r="AE218" i="1" s="1"/>
  <c r="AE217" i="1" s="1"/>
  <c r="AE216" i="1" s="1"/>
  <c r="AE215" i="1" s="1"/>
  <c r="AE214" i="1" s="1"/>
  <c r="AE213" i="1" s="1"/>
  <c r="AA219" i="1"/>
  <c r="AA218" i="1" s="1"/>
  <c r="AA217" i="1" s="1"/>
  <c r="AA216" i="1" s="1"/>
  <c r="AA215" i="1" s="1"/>
  <c r="AA214" i="1" s="1"/>
  <c r="AA213" i="1" s="1"/>
  <c r="W219" i="1"/>
  <c r="W218" i="1" s="1"/>
  <c r="W217" i="1" s="1"/>
  <c r="W216" i="1" s="1"/>
  <c r="W215" i="1" s="1"/>
  <c r="W214" i="1" s="1"/>
  <c r="W213" i="1" s="1"/>
  <c r="S219" i="1"/>
  <c r="S218" i="1" s="1"/>
  <c r="S217" i="1" s="1"/>
  <c r="S216" i="1" s="1"/>
  <c r="S215" i="1" s="1"/>
  <c r="S214" i="1" s="1"/>
  <c r="S213" i="1" s="1"/>
  <c r="O219" i="1"/>
  <c r="O218" i="1" s="1"/>
  <c r="O217" i="1" s="1"/>
  <c r="O216" i="1" s="1"/>
  <c r="O215" i="1" s="1"/>
  <c r="O214" i="1" s="1"/>
  <c r="O213" i="1" s="1"/>
  <c r="K219" i="1"/>
  <c r="K218" i="1" s="1"/>
  <c r="K217" i="1" s="1"/>
  <c r="K216" i="1" s="1"/>
  <c r="K215" i="1" s="1"/>
  <c r="K214" i="1" s="1"/>
  <c r="K213" i="1" s="1"/>
  <c r="G219" i="1"/>
  <c r="G218" i="1" s="1"/>
  <c r="G217" i="1" s="1"/>
  <c r="G216" i="1" s="1"/>
  <c r="G215" i="1" s="1"/>
  <c r="G214" i="1" s="1"/>
  <c r="G213" i="1" s="1"/>
  <c r="AX219" i="1"/>
  <c r="AX218" i="1" s="1"/>
  <c r="AX217" i="1" s="1"/>
  <c r="AX216" i="1" s="1"/>
  <c r="AX215" i="1" s="1"/>
  <c r="AX214" i="1" s="1"/>
  <c r="AX213" i="1" s="1"/>
  <c r="AT219" i="1"/>
  <c r="AT218" i="1" s="1"/>
  <c r="AT217" i="1" s="1"/>
  <c r="AT216" i="1" s="1"/>
  <c r="AT215" i="1" s="1"/>
  <c r="AT214" i="1" s="1"/>
  <c r="AT213" i="1" s="1"/>
  <c r="AP219" i="1"/>
  <c r="AP218" i="1" s="1"/>
  <c r="AP217" i="1" s="1"/>
  <c r="AP216" i="1" s="1"/>
  <c r="AP215" i="1" s="1"/>
  <c r="AP214" i="1" s="1"/>
  <c r="AP213" i="1" s="1"/>
  <c r="AL219" i="1"/>
  <c r="AL218" i="1" s="1"/>
  <c r="AL217" i="1" s="1"/>
  <c r="AL216" i="1" s="1"/>
  <c r="AL215" i="1" s="1"/>
  <c r="AL214" i="1" s="1"/>
  <c r="AL213" i="1" s="1"/>
  <c r="AH219" i="1"/>
  <c r="AH218" i="1" s="1"/>
  <c r="AH217" i="1" s="1"/>
  <c r="AH216" i="1" s="1"/>
  <c r="AH215" i="1" s="1"/>
  <c r="AH214" i="1" s="1"/>
  <c r="AH213" i="1" s="1"/>
  <c r="AD219" i="1"/>
  <c r="AD218" i="1" s="1"/>
  <c r="AD217" i="1" s="1"/>
  <c r="AD216" i="1" s="1"/>
  <c r="AD215" i="1" s="1"/>
  <c r="AD214" i="1" s="1"/>
  <c r="AD213" i="1" s="1"/>
  <c r="Z219" i="1"/>
  <c r="Z218" i="1" s="1"/>
  <c r="Z217" i="1" s="1"/>
  <c r="Z216" i="1" s="1"/>
  <c r="Z215" i="1" s="1"/>
  <c r="Z214" i="1" s="1"/>
  <c r="Z213" i="1" s="1"/>
  <c r="V219" i="1"/>
  <c r="V218" i="1" s="1"/>
  <c r="V217" i="1" s="1"/>
  <c r="V216" i="1" s="1"/>
  <c r="V215" i="1" s="1"/>
  <c r="V214" i="1" s="1"/>
  <c r="V213" i="1" s="1"/>
  <c r="R219" i="1"/>
  <c r="R218" i="1" s="1"/>
  <c r="R217" i="1" s="1"/>
  <c r="R216" i="1" s="1"/>
  <c r="R215" i="1" s="1"/>
  <c r="R214" i="1" s="1"/>
  <c r="R213" i="1" s="1"/>
  <c r="N219" i="1"/>
  <c r="N218" i="1" s="1"/>
  <c r="N217" i="1" s="1"/>
  <c r="N216" i="1" s="1"/>
  <c r="N215" i="1" s="1"/>
  <c r="N214" i="1" s="1"/>
  <c r="N213" i="1" s="1"/>
  <c r="J219" i="1"/>
  <c r="J218" i="1" s="1"/>
  <c r="J217" i="1" s="1"/>
  <c r="J216" i="1" s="1"/>
  <c r="J215" i="1" s="1"/>
  <c r="J214" i="1" s="1"/>
  <c r="J213" i="1" s="1"/>
  <c r="F219" i="1"/>
  <c r="F218" i="1" s="1"/>
  <c r="F217" i="1" s="1"/>
  <c r="F216" i="1" s="1"/>
  <c r="F215" i="1" s="1"/>
  <c r="F214" i="1" s="1"/>
  <c r="F213" i="1" s="1"/>
  <c r="BA219" i="1"/>
  <c r="BA218" i="1" s="1"/>
  <c r="BA217" i="1" s="1"/>
  <c r="BA216" i="1" s="1"/>
  <c r="BA215" i="1" s="1"/>
  <c r="BA214" i="1" s="1"/>
  <c r="BA213" i="1" s="1"/>
  <c r="AW219" i="1"/>
  <c r="AW218" i="1" s="1"/>
  <c r="AW217" i="1" s="1"/>
  <c r="AW216" i="1" s="1"/>
  <c r="AW215" i="1" s="1"/>
  <c r="AW214" i="1" s="1"/>
  <c r="AW213" i="1" s="1"/>
  <c r="AS219" i="1"/>
  <c r="AS218" i="1" s="1"/>
  <c r="AS217" i="1" s="1"/>
  <c r="AS216" i="1" s="1"/>
  <c r="AS215" i="1" s="1"/>
  <c r="AS214" i="1" s="1"/>
  <c r="AS213" i="1" s="1"/>
  <c r="AO219" i="1"/>
  <c r="AO218" i="1" s="1"/>
  <c r="AO217" i="1" s="1"/>
  <c r="AO216" i="1" s="1"/>
  <c r="AO215" i="1" s="1"/>
  <c r="AO214" i="1" s="1"/>
  <c r="AO213" i="1" s="1"/>
  <c r="AK219" i="1"/>
  <c r="AK218" i="1" s="1"/>
  <c r="AK217" i="1" s="1"/>
  <c r="AK216" i="1" s="1"/>
  <c r="AK215" i="1" s="1"/>
  <c r="AK214" i="1" s="1"/>
  <c r="AK213" i="1" s="1"/>
  <c r="AG219" i="1"/>
  <c r="AG218" i="1" s="1"/>
  <c r="AG217" i="1" s="1"/>
  <c r="AG216" i="1" s="1"/>
  <c r="AG215" i="1" s="1"/>
  <c r="AG214" i="1" s="1"/>
  <c r="AG213" i="1" s="1"/>
  <c r="AC219" i="1"/>
  <c r="AC218" i="1" s="1"/>
  <c r="AC217" i="1" s="1"/>
  <c r="AC216" i="1" s="1"/>
  <c r="AC215" i="1" s="1"/>
  <c r="AC214" i="1" s="1"/>
  <c r="AC213" i="1" s="1"/>
  <c r="Y219" i="1"/>
  <c r="Y218" i="1" s="1"/>
  <c r="Y217" i="1" s="1"/>
  <c r="Y216" i="1" s="1"/>
  <c r="Y215" i="1" s="1"/>
  <c r="Y214" i="1" s="1"/>
  <c r="Y213" i="1" s="1"/>
  <c r="U219" i="1"/>
  <c r="U218" i="1" s="1"/>
  <c r="U217" i="1" s="1"/>
  <c r="U216" i="1" s="1"/>
  <c r="U215" i="1" s="1"/>
  <c r="U214" i="1" s="1"/>
  <c r="U213" i="1" s="1"/>
  <c r="Q219" i="1"/>
  <c r="Q218" i="1" s="1"/>
  <c r="Q217" i="1" s="1"/>
  <c r="Q216" i="1" s="1"/>
  <c r="Q215" i="1" s="1"/>
  <c r="Q214" i="1" s="1"/>
  <c r="Q213" i="1" s="1"/>
  <c r="M219" i="1"/>
  <c r="M218" i="1" s="1"/>
  <c r="M217" i="1" s="1"/>
  <c r="M216" i="1" s="1"/>
  <c r="M215" i="1" s="1"/>
  <c r="M214" i="1" s="1"/>
  <c r="M213" i="1" s="1"/>
  <c r="I219" i="1"/>
  <c r="I218" i="1" s="1"/>
  <c r="I217" i="1" s="1"/>
  <c r="I216" i="1" s="1"/>
  <c r="I215" i="1" s="1"/>
  <c r="I214" i="1" s="1"/>
  <c r="I213" i="1" s="1"/>
  <c r="G303" i="1"/>
  <c r="AJ516" i="1"/>
  <c r="BF142" i="1"/>
  <c r="BF143" i="1"/>
  <c r="H530" i="1"/>
  <c r="AI341" i="1"/>
  <c r="AI340" i="1" s="1"/>
  <c r="AI339" i="1" s="1"/>
  <c r="AI331" i="1" s="1"/>
  <c r="AE341" i="1"/>
  <c r="AE340" i="1" s="1"/>
  <c r="AE339" i="1" s="1"/>
  <c r="AE331" i="1" s="1"/>
  <c r="W303" i="1"/>
  <c r="AR557" i="1"/>
  <c r="AN530" i="1"/>
  <c r="AP180" i="1"/>
  <c r="AP176" i="1" s="1"/>
  <c r="L32" i="1"/>
  <c r="L31" i="1" s="1"/>
  <c r="AG470" i="1"/>
  <c r="AG468" i="1" s="1"/>
  <c r="Q470" i="1"/>
  <c r="Q468" i="1" s="1"/>
  <c r="T318" i="1"/>
  <c r="T317" i="1" s="1"/>
  <c r="AJ154" i="1"/>
  <c r="AJ150" i="1" s="1"/>
  <c r="AJ149" i="1" s="1"/>
  <c r="AF154" i="1"/>
  <c r="AF150" i="1" s="1"/>
  <c r="AF149" i="1" s="1"/>
  <c r="L154" i="1"/>
  <c r="L150" i="1" s="1"/>
  <c r="L149" i="1" s="1"/>
  <c r="AY22" i="1"/>
  <c r="AU22" i="1"/>
  <c r="AP22" i="1"/>
  <c r="AE22" i="1"/>
  <c r="AE20" i="1" s="1"/>
  <c r="Z22" i="1"/>
  <c r="P22" i="1"/>
  <c r="AL585" i="1"/>
  <c r="V585" i="1"/>
  <c r="V576" i="1" s="1"/>
  <c r="H449" i="1"/>
  <c r="H448" i="1" s="1"/>
  <c r="L398" i="1"/>
  <c r="L397" i="1" s="1"/>
  <c r="L392" i="1" s="1"/>
  <c r="T401" i="1"/>
  <c r="T398" i="1" s="1"/>
  <c r="T397" i="1" s="1"/>
  <c r="AY364" i="1"/>
  <c r="AY363" i="1" s="1"/>
  <c r="AY362" i="1" s="1"/>
  <c r="AY354" i="1" s="1"/>
  <c r="AQ364" i="1"/>
  <c r="AQ363" i="1" s="1"/>
  <c r="AQ362" i="1" s="1"/>
  <c r="AQ354" i="1" s="1"/>
  <c r="AO291" i="1"/>
  <c r="Y291" i="1"/>
  <c r="T42" i="1"/>
  <c r="M316" i="1"/>
  <c r="AG291" i="1"/>
  <c r="Q291" i="1"/>
  <c r="M291" i="1"/>
  <c r="I291" i="1"/>
  <c r="T39" i="1"/>
  <c r="H22" i="1"/>
  <c r="AN451" i="1"/>
  <c r="AN450" i="1" s="1"/>
  <c r="AN449" i="1" s="1"/>
  <c r="AN448" i="1" s="1"/>
  <c r="AF451" i="1"/>
  <c r="AF450" i="1" s="1"/>
  <c r="AF449" i="1" s="1"/>
  <c r="AF448" i="1" s="1"/>
  <c r="S364" i="1"/>
  <c r="S363" i="1" s="1"/>
  <c r="S362" i="1" s="1"/>
  <c r="AB557" i="1"/>
  <c r="AS470" i="1"/>
  <c r="AS468" i="1" s="1"/>
  <c r="L318" i="1"/>
  <c r="L317" i="1" s="1"/>
  <c r="AO316" i="1"/>
  <c r="AV154" i="1"/>
  <c r="AV150" i="1" s="1"/>
  <c r="AV149" i="1" s="1"/>
  <c r="AR154" i="1"/>
  <c r="AR150" i="1" s="1"/>
  <c r="AR149" i="1" s="1"/>
  <c r="AB154" i="1"/>
  <c r="AB150" i="1" s="1"/>
  <c r="AB149" i="1" s="1"/>
  <c r="T154" i="1"/>
  <c r="T150" i="1" s="1"/>
  <c r="T149" i="1" s="1"/>
  <c r="T57" i="1"/>
  <c r="L23" i="1"/>
  <c r="P557" i="1"/>
  <c r="AC470" i="1"/>
  <c r="AC468" i="1" s="1"/>
  <c r="AF530" i="1"/>
  <c r="AJ506" i="1"/>
  <c r="AR470" i="1"/>
  <c r="AR468" i="1" s="1"/>
  <c r="P470" i="1"/>
  <c r="P468" i="1" s="1"/>
  <c r="AM303" i="1"/>
  <c r="O291" i="1"/>
  <c r="AP291" i="1"/>
  <c r="AQ234" i="1"/>
  <c r="AQ233" i="1" s="1"/>
  <c r="AQ232" i="1" s="1"/>
  <c r="AQ229" i="1" s="1"/>
  <c r="K234" i="1"/>
  <c r="K233" i="1" s="1"/>
  <c r="K232" i="1" s="1"/>
  <c r="T59" i="1"/>
  <c r="AR548" i="1"/>
  <c r="AR547" i="1" s="1"/>
  <c r="AR546" i="1" s="1"/>
  <c r="AB548" i="1"/>
  <c r="AB547" i="1" s="1"/>
  <c r="AB546" i="1" s="1"/>
  <c r="T548" i="1"/>
  <c r="T547" i="1" s="1"/>
  <c r="T546" i="1" s="1"/>
  <c r="H548" i="1"/>
  <c r="H547" i="1" s="1"/>
  <c r="H546" i="1" s="1"/>
  <c r="H541" i="1" s="1"/>
  <c r="H529" i="1" s="1"/>
  <c r="AV557" i="1"/>
  <c r="AF557" i="1"/>
  <c r="L557" i="1"/>
  <c r="AV530" i="1"/>
  <c r="AV529" i="1" s="1"/>
  <c r="AV528" i="1" s="1"/>
  <c r="AS420" i="1"/>
  <c r="AS419" i="1" s="1"/>
  <c r="AS418" i="1" s="1"/>
  <c r="AS417" i="1" s="1"/>
  <c r="AS416" i="1" s="1"/>
  <c r="AK420" i="1"/>
  <c r="AK419" i="1" s="1"/>
  <c r="AK418" i="1" s="1"/>
  <c r="AK417" i="1" s="1"/>
  <c r="AK416" i="1" s="1"/>
  <c r="AC420" i="1"/>
  <c r="AC419" i="1" s="1"/>
  <c r="AC418" i="1" s="1"/>
  <c r="AC417" i="1" s="1"/>
  <c r="AC416" i="1" s="1"/>
  <c r="U420" i="1"/>
  <c r="U419" i="1" s="1"/>
  <c r="U418" i="1" s="1"/>
  <c r="U417" i="1" s="1"/>
  <c r="U416" i="1" s="1"/>
  <c r="M420" i="1"/>
  <c r="M419" i="1" s="1"/>
  <c r="M418" i="1" s="1"/>
  <c r="M417" i="1" s="1"/>
  <c r="M416" i="1" s="1"/>
  <c r="AO585" i="1"/>
  <c r="AO576" i="1" s="1"/>
  <c r="AJ548" i="1"/>
  <c r="AJ547" i="1" s="1"/>
  <c r="AJ546" i="1" s="1"/>
  <c r="AQ585" i="1"/>
  <c r="AQ576" i="1" s="1"/>
  <c r="AI585" i="1"/>
  <c r="AA585" i="1"/>
  <c r="AQ557" i="1"/>
  <c r="AM557" i="1"/>
  <c r="AE557" i="1"/>
  <c r="AA557" i="1"/>
  <c r="O557" i="1"/>
  <c r="G557" i="1"/>
  <c r="AR530" i="1"/>
  <c r="AJ530" i="1"/>
  <c r="AB530" i="1"/>
  <c r="X530" i="1"/>
  <c r="X529" i="1" s="1"/>
  <c r="X528" i="1" s="1"/>
  <c r="T530" i="1"/>
  <c r="P530" i="1"/>
  <c r="L530" i="1"/>
  <c r="AW548" i="1"/>
  <c r="AW547" i="1" s="1"/>
  <c r="AW546" i="1" s="1"/>
  <c r="AW541" i="1" s="1"/>
  <c r="AV470" i="1"/>
  <c r="AV468" i="1" s="1"/>
  <c r="AN470" i="1"/>
  <c r="AN468" i="1" s="1"/>
  <c r="AF470" i="1"/>
  <c r="AF468" i="1" s="1"/>
  <c r="AB470" i="1"/>
  <c r="AB468" i="1" s="1"/>
  <c r="X470" i="1"/>
  <c r="X468" i="1" s="1"/>
  <c r="L470" i="1"/>
  <c r="L468" i="1" s="1"/>
  <c r="H470" i="1"/>
  <c r="H468" i="1" s="1"/>
  <c r="AV451" i="1"/>
  <c r="AV450" i="1" s="1"/>
  <c r="AV449" i="1" s="1"/>
  <c r="AV448" i="1" s="1"/>
  <c r="AR451" i="1"/>
  <c r="AR450" i="1" s="1"/>
  <c r="AR449" i="1" s="1"/>
  <c r="AR448" i="1" s="1"/>
  <c r="AB451" i="1"/>
  <c r="AB450" i="1" s="1"/>
  <c r="AB449" i="1" s="1"/>
  <c r="AB448" i="1" s="1"/>
  <c r="X451" i="1"/>
  <c r="X450" i="1" s="1"/>
  <c r="X449" i="1" s="1"/>
  <c r="X448" i="1" s="1"/>
  <c r="P451" i="1"/>
  <c r="P450" i="1" s="1"/>
  <c r="P449" i="1" s="1"/>
  <c r="P448" i="1" s="1"/>
  <c r="P415" i="1" s="1"/>
  <c r="P403" i="1" s="1"/>
  <c r="L451" i="1"/>
  <c r="L450" i="1" s="1"/>
  <c r="L449" i="1" s="1"/>
  <c r="L448" i="1" s="1"/>
  <c r="AV548" i="1"/>
  <c r="AV547" i="1" s="1"/>
  <c r="AV546" i="1" s="1"/>
  <c r="AV541" i="1" s="1"/>
  <c r="AN548" i="1"/>
  <c r="AN547" i="1" s="1"/>
  <c r="AN546" i="1" s="1"/>
  <c r="AN541" i="1" s="1"/>
  <c r="X548" i="1"/>
  <c r="X547" i="1" s="1"/>
  <c r="X546" i="1" s="1"/>
  <c r="X541" i="1" s="1"/>
  <c r="P548" i="1"/>
  <c r="P547" i="1" s="1"/>
  <c r="P546" i="1" s="1"/>
  <c r="P541" i="1" s="1"/>
  <c r="L548" i="1"/>
  <c r="L547" i="1" s="1"/>
  <c r="L546" i="1" s="1"/>
  <c r="X319" i="1"/>
  <c r="X318" i="1" s="1"/>
  <c r="X317" i="1" s="1"/>
  <c r="Q316" i="1"/>
  <c r="AC316" i="1"/>
  <c r="BA303" i="1"/>
  <c r="AW303" i="1"/>
  <c r="AO303" i="1"/>
  <c r="AO250" i="1" s="1"/>
  <c r="AG303" i="1"/>
  <c r="Y303" i="1"/>
  <c r="Q303" i="1"/>
  <c r="I303" i="1"/>
  <c r="T303" i="1"/>
  <c r="L300" i="1"/>
  <c r="L291" i="1" s="1"/>
  <c r="AX291" i="1"/>
  <c r="AT291" i="1"/>
  <c r="AD291" i="1"/>
  <c r="AW269" i="1"/>
  <c r="AO269" i="1"/>
  <c r="AG269" i="1"/>
  <c r="AG250" i="1" s="1"/>
  <c r="Q269" i="1"/>
  <c r="AR234" i="1"/>
  <c r="AR233" i="1" s="1"/>
  <c r="AR232" i="1" s="1"/>
  <c r="AR229" i="1" s="1"/>
  <c r="AN234" i="1"/>
  <c r="AN233" i="1" s="1"/>
  <c r="AN232" i="1" s="1"/>
  <c r="AN229" i="1" s="1"/>
  <c r="AJ234" i="1"/>
  <c r="AJ233" i="1" s="1"/>
  <c r="AJ232" i="1" s="1"/>
  <c r="AJ229" i="1" s="1"/>
  <c r="AB234" i="1"/>
  <c r="AB233" i="1" s="1"/>
  <c r="AB232" i="1" s="1"/>
  <c r="X234" i="1"/>
  <c r="X233" i="1" s="1"/>
  <c r="X232" i="1" s="1"/>
  <c r="X229" i="1" s="1"/>
  <c r="T234" i="1"/>
  <c r="T233" i="1" s="1"/>
  <c r="T232" i="1" s="1"/>
  <c r="T229" i="1" s="1"/>
  <c r="T227" i="1" s="1"/>
  <c r="L234" i="1"/>
  <c r="L233" i="1" s="1"/>
  <c r="L232" i="1" s="1"/>
  <c r="L229" i="1" s="1"/>
  <c r="L227" i="1" s="1"/>
  <c r="H234" i="1"/>
  <c r="H233" i="1" s="1"/>
  <c r="H232" i="1" s="1"/>
  <c r="H229" i="1" s="1"/>
  <c r="H227" i="1" s="1"/>
  <c r="X44" i="1"/>
  <c r="AB44" i="1" s="1"/>
  <c r="AF44" i="1" s="1"/>
  <c r="AJ44" i="1" s="1"/>
  <c r="AN44" i="1" s="1"/>
  <c r="AR44" i="1" s="1"/>
  <c r="L28" i="1"/>
  <c r="AU316" i="1"/>
  <c r="AE316" i="1"/>
  <c r="K316" i="1"/>
  <c r="G316" i="1"/>
  <c r="Y316" i="1"/>
  <c r="AA234" i="1"/>
  <c r="AA233" i="1" s="1"/>
  <c r="AA232" i="1" s="1"/>
  <c r="AW71" i="1"/>
  <c r="AS71" i="1"/>
  <c r="AO71" i="1"/>
  <c r="AO70" i="1" s="1"/>
  <c r="AO56" i="1" s="1"/>
  <c r="AG71" i="1"/>
  <c r="AC71" i="1"/>
  <c r="Y71" i="1"/>
  <c r="U71" i="1"/>
  <c r="Q71" i="1"/>
  <c r="M71" i="1"/>
  <c r="I71" i="1"/>
  <c r="AX22" i="1"/>
  <c r="AT22" i="1"/>
  <c r="AI22" i="1"/>
  <c r="AD22" i="1"/>
  <c r="AD20" i="1" s="1"/>
  <c r="Y22" i="1"/>
  <c r="Y20" i="1" s="1"/>
  <c r="H392" i="1"/>
  <c r="L387" i="1"/>
  <c r="S316" i="1"/>
  <c r="O316" i="1"/>
  <c r="X300" i="1"/>
  <c r="AY227" i="1"/>
  <c r="P154" i="1"/>
  <c r="P150" i="1" s="1"/>
  <c r="P149" i="1" s="1"/>
  <c r="AW79" i="1"/>
  <c r="AW78" i="1" s="1"/>
  <c r="AW70" i="1" s="1"/>
  <c r="AW56" i="1" s="1"/>
  <c r="AS79" i="1"/>
  <c r="AS78" i="1" s="1"/>
  <c r="AG79" i="1"/>
  <c r="AG78" i="1" s="1"/>
  <c r="AC79" i="1"/>
  <c r="AC78" i="1" s="1"/>
  <c r="Y79" i="1"/>
  <c r="Y78" i="1" s="1"/>
  <c r="Q79" i="1"/>
  <c r="Q78" i="1" s="1"/>
  <c r="I79" i="1"/>
  <c r="I78" i="1" s="1"/>
  <c r="AR71" i="1"/>
  <c r="AR70" i="1" s="1"/>
  <c r="L45" i="1"/>
  <c r="T45" i="1"/>
  <c r="L42" i="1"/>
  <c r="T36" i="1"/>
  <c r="AK585" i="1"/>
  <c r="AK576" i="1" s="1"/>
  <c r="AG585" i="1"/>
  <c r="Y585" i="1"/>
  <c r="U585" i="1"/>
  <c r="U576" i="1" s="1"/>
  <c r="AQ548" i="1"/>
  <c r="AQ547" i="1" s="1"/>
  <c r="AQ546" i="1" s="1"/>
  <c r="AQ541" i="1" s="1"/>
  <c r="AI548" i="1"/>
  <c r="AI547" i="1" s="1"/>
  <c r="AI546" i="1" s="1"/>
  <c r="AI541" i="1" s="1"/>
  <c r="AA548" i="1"/>
  <c r="AA547" i="1" s="1"/>
  <c r="AA546" i="1" s="1"/>
  <c r="AA541" i="1" s="1"/>
  <c r="S548" i="1"/>
  <c r="S547" i="1" s="1"/>
  <c r="S546" i="1" s="1"/>
  <c r="S541" i="1" s="1"/>
  <c r="K548" i="1"/>
  <c r="K547" i="1" s="1"/>
  <c r="K546" i="1" s="1"/>
  <c r="K541" i="1" s="1"/>
  <c r="T516" i="1"/>
  <c r="T506" i="1" s="1"/>
  <c r="AW470" i="1"/>
  <c r="AW468" i="1" s="1"/>
  <c r="M470" i="1"/>
  <c r="M468" i="1" s="1"/>
  <c r="AW451" i="1"/>
  <c r="AW450" i="1" s="1"/>
  <c r="AW449" i="1" s="1"/>
  <c r="AW448" i="1" s="1"/>
  <c r="AW415" i="1" s="1"/>
  <c r="AW403" i="1" s="1"/>
  <c r="AS451" i="1"/>
  <c r="AS450" i="1" s="1"/>
  <c r="AS449" i="1" s="1"/>
  <c r="AS448" i="1" s="1"/>
  <c r="AG451" i="1"/>
  <c r="AG450" i="1" s="1"/>
  <c r="AG449" i="1" s="1"/>
  <c r="AG448" i="1" s="1"/>
  <c r="AC451" i="1"/>
  <c r="AC450" i="1" s="1"/>
  <c r="AC449" i="1" s="1"/>
  <c r="AC448" i="1" s="1"/>
  <c r="Q451" i="1"/>
  <c r="Q450" i="1" s="1"/>
  <c r="Q449" i="1" s="1"/>
  <c r="Q448" i="1" s="1"/>
  <c r="M451" i="1"/>
  <c r="M450" i="1" s="1"/>
  <c r="M449" i="1" s="1"/>
  <c r="M448" i="1" s="1"/>
  <c r="AX392" i="1"/>
  <c r="AT392" i="1"/>
  <c r="AT381" i="1" s="1"/>
  <c r="AI392" i="1"/>
  <c r="AI381" i="1" s="1"/>
  <c r="AD392" i="1"/>
  <c r="T395" i="1"/>
  <c r="T394" i="1" s="1"/>
  <c r="T393" i="1" s="1"/>
  <c r="P392" i="1"/>
  <c r="P381" i="1" s="1"/>
  <c r="AI364" i="1"/>
  <c r="AI363" i="1" s="1"/>
  <c r="AI362" i="1" s="1"/>
  <c r="AI354" i="1" s="1"/>
  <c r="AA364" i="1"/>
  <c r="AA363" i="1" s="1"/>
  <c r="AA362" i="1" s="1"/>
  <c r="AS316" i="1"/>
  <c r="T300" i="1"/>
  <c r="T291" i="1" s="1"/>
  <c r="AY291" i="1"/>
  <c r="AU291" i="1"/>
  <c r="AQ291" i="1"/>
  <c r="AI291" i="1"/>
  <c r="AE291" i="1"/>
  <c r="AA291" i="1"/>
  <c r="AS234" i="1"/>
  <c r="AS233" i="1" s="1"/>
  <c r="AS232" i="1" s="1"/>
  <c r="AS229" i="1" s="1"/>
  <c r="AS227" i="1" s="1"/>
  <c r="AC234" i="1"/>
  <c r="AC233" i="1" s="1"/>
  <c r="AC232" i="1" s="1"/>
  <c r="M234" i="1"/>
  <c r="M233" i="1" s="1"/>
  <c r="M232" i="1" s="1"/>
  <c r="M229" i="1" s="1"/>
  <c r="M227" i="1" s="1"/>
  <c r="Z180" i="1"/>
  <c r="Z176" i="1" s="1"/>
  <c r="J180" i="1"/>
  <c r="J176" i="1" s="1"/>
  <c r="X79" i="1"/>
  <c r="X78" i="1" s="1"/>
  <c r="T32" i="1"/>
  <c r="T31" i="1" s="1"/>
  <c r="T28" i="1"/>
  <c r="BF146" i="1"/>
  <c r="BH146" i="1"/>
  <c r="AS585" i="1"/>
  <c r="AS576" i="1" s="1"/>
  <c r="AU585" i="1"/>
  <c r="AU576" i="1" s="1"/>
  <c r="AM585" i="1"/>
  <c r="AE585" i="1"/>
  <c r="AE576" i="1" s="1"/>
  <c r="W585" i="1"/>
  <c r="W576" i="1" s="1"/>
  <c r="O585" i="1"/>
  <c r="O576" i="1" s="1"/>
  <c r="G585" i="1"/>
  <c r="AI557" i="1"/>
  <c r="S557" i="1"/>
  <c r="AT585" i="1"/>
  <c r="AP585" i="1"/>
  <c r="AH585" i="1"/>
  <c r="AD585" i="1"/>
  <c r="Z585" i="1"/>
  <c r="Z576" i="1" s="1"/>
  <c r="R585" i="1"/>
  <c r="N585" i="1"/>
  <c r="N576" i="1" s="1"/>
  <c r="J585" i="1"/>
  <c r="J576" i="1" s="1"/>
  <c r="F585" i="1"/>
  <c r="F576" i="1" s="1"/>
  <c r="AT557" i="1"/>
  <c r="AP557" i="1"/>
  <c r="AL557" i="1"/>
  <c r="AH557" i="1"/>
  <c r="AD557" i="1"/>
  <c r="Z557" i="1"/>
  <c r="V557" i="1"/>
  <c r="R557" i="1"/>
  <c r="N557" i="1"/>
  <c r="J557" i="1"/>
  <c r="F557" i="1"/>
  <c r="X395" i="1"/>
  <c r="X394" i="1" s="1"/>
  <c r="X393" i="1" s="1"/>
  <c r="AB396" i="1"/>
  <c r="AB395" i="1" s="1"/>
  <c r="AB394" i="1" s="1"/>
  <c r="AB393" i="1" s="1"/>
  <c r="AC585" i="1"/>
  <c r="AC576" i="1" s="1"/>
  <c r="Q585" i="1"/>
  <c r="Q576" i="1" s="1"/>
  <c r="M585" i="1"/>
  <c r="M576" i="1" s="1"/>
  <c r="I585" i="1"/>
  <c r="AW557" i="1"/>
  <c r="AS557" i="1"/>
  <c r="AO557" i="1"/>
  <c r="AK557" i="1"/>
  <c r="AG557" i="1"/>
  <c r="AC557" i="1"/>
  <c r="Y557" i="1"/>
  <c r="U557" i="1"/>
  <c r="Q557" i="1"/>
  <c r="M557" i="1"/>
  <c r="I557" i="1"/>
  <c r="AF548" i="1"/>
  <c r="AF547" i="1" s="1"/>
  <c r="AF546" i="1" s="1"/>
  <c r="AF541" i="1" s="1"/>
  <c r="AF529" i="1" s="1"/>
  <c r="AF528" i="1" s="1"/>
  <c r="AW585" i="1"/>
  <c r="K585" i="1"/>
  <c r="K576" i="1" s="1"/>
  <c r="AU557" i="1"/>
  <c r="W557" i="1"/>
  <c r="K557" i="1"/>
  <c r="AW530" i="1"/>
  <c r="AS530" i="1"/>
  <c r="AO530" i="1"/>
  <c r="AK530" i="1"/>
  <c r="AG530" i="1"/>
  <c r="AC530" i="1"/>
  <c r="Y530" i="1"/>
  <c r="U530" i="1"/>
  <c r="Q530" i="1"/>
  <c r="M530" i="1"/>
  <c r="I530" i="1"/>
  <c r="AT516" i="1"/>
  <c r="AT506" i="1" s="1"/>
  <c r="AP516" i="1"/>
  <c r="AP506" i="1" s="1"/>
  <c r="AL516" i="1"/>
  <c r="AH516" i="1"/>
  <c r="AD516" i="1"/>
  <c r="AD506" i="1" s="1"/>
  <c r="AS548" i="1"/>
  <c r="AS547" i="1" s="1"/>
  <c r="AS546" i="1" s="1"/>
  <c r="AO548" i="1"/>
  <c r="AO547" i="1" s="1"/>
  <c r="AO546" i="1" s="1"/>
  <c r="AK548" i="1"/>
  <c r="AK547" i="1" s="1"/>
  <c r="AK546" i="1" s="1"/>
  <c r="AK541" i="1" s="1"/>
  <c r="AG548" i="1"/>
  <c r="AG547" i="1" s="1"/>
  <c r="AG546" i="1" s="1"/>
  <c r="AG541" i="1" s="1"/>
  <c r="AC548" i="1"/>
  <c r="AC547" i="1" s="1"/>
  <c r="AC546" i="1" s="1"/>
  <c r="AC541" i="1" s="1"/>
  <c r="AC529" i="1" s="1"/>
  <c r="Y548" i="1"/>
  <c r="Y547" i="1" s="1"/>
  <c r="Y546" i="1" s="1"/>
  <c r="U548" i="1"/>
  <c r="U547" i="1" s="1"/>
  <c r="U546" i="1" s="1"/>
  <c r="U541" i="1" s="1"/>
  <c r="Q548" i="1"/>
  <c r="Q547" i="1" s="1"/>
  <c r="Q546" i="1" s="1"/>
  <c r="Q541" i="1" s="1"/>
  <c r="M548" i="1"/>
  <c r="M547" i="1" s="1"/>
  <c r="M546" i="1" s="1"/>
  <c r="M541" i="1" s="1"/>
  <c r="M529" i="1" s="1"/>
  <c r="M528" i="1" s="1"/>
  <c r="I548" i="1"/>
  <c r="I547" i="1" s="1"/>
  <c r="I546" i="1" s="1"/>
  <c r="AT530" i="1"/>
  <c r="AP530" i="1"/>
  <c r="AL530" i="1"/>
  <c r="AH530" i="1"/>
  <c r="AD530" i="1"/>
  <c r="Z530" i="1"/>
  <c r="V530" i="1"/>
  <c r="R530" i="1"/>
  <c r="N530" i="1"/>
  <c r="J530" i="1"/>
  <c r="F530" i="1"/>
  <c r="AU516" i="1"/>
  <c r="AU506" i="1" s="1"/>
  <c r="AQ516" i="1"/>
  <c r="AQ506" i="1" s="1"/>
  <c r="AM516" i="1"/>
  <c r="AM506" i="1" s="1"/>
  <c r="AI516" i="1"/>
  <c r="AI506" i="1" s="1"/>
  <c r="AE516" i="1"/>
  <c r="AE506" i="1" s="1"/>
  <c r="AA516" i="1"/>
  <c r="AA506" i="1" s="1"/>
  <c r="W516" i="1"/>
  <c r="W506" i="1" s="1"/>
  <c r="S516" i="1"/>
  <c r="S506" i="1" s="1"/>
  <c r="O516" i="1"/>
  <c r="O506" i="1" s="1"/>
  <c r="K516" i="1"/>
  <c r="K506" i="1" s="1"/>
  <c r="G516" i="1"/>
  <c r="G506" i="1" s="1"/>
  <c r="AV493" i="1"/>
  <c r="AR493" i="1"/>
  <c r="AN493" i="1"/>
  <c r="AN482" i="1" s="1"/>
  <c r="AJ493" i="1"/>
  <c r="AF493" i="1"/>
  <c r="AF482" i="1" s="1"/>
  <c r="AB493" i="1"/>
  <c r="X493" i="1"/>
  <c r="X482" i="1" s="1"/>
  <c r="T493" i="1"/>
  <c r="P493" i="1"/>
  <c r="P482" i="1" s="1"/>
  <c r="L493" i="1"/>
  <c r="H493" i="1"/>
  <c r="H482" i="1" s="1"/>
  <c r="AZ470" i="1"/>
  <c r="AZ468" i="1" s="1"/>
  <c r="AJ470" i="1"/>
  <c r="AJ468" i="1" s="1"/>
  <c r="T470" i="1"/>
  <c r="T468" i="1" s="1"/>
  <c r="AY451" i="1"/>
  <c r="AY450" i="1" s="1"/>
  <c r="AY449" i="1" s="1"/>
  <c r="AY448" i="1" s="1"/>
  <c r="AU451" i="1"/>
  <c r="AU450" i="1" s="1"/>
  <c r="AU449" i="1" s="1"/>
  <c r="AU448" i="1" s="1"/>
  <c r="AQ451" i="1"/>
  <c r="AQ450" i="1" s="1"/>
  <c r="AQ449" i="1" s="1"/>
  <c r="AQ448" i="1" s="1"/>
  <c r="AM451" i="1"/>
  <c r="AM450" i="1" s="1"/>
  <c r="AM449" i="1" s="1"/>
  <c r="AM448" i="1" s="1"/>
  <c r="AI451" i="1"/>
  <c r="AI450" i="1" s="1"/>
  <c r="AI449" i="1" s="1"/>
  <c r="AI448" i="1" s="1"/>
  <c r="AE451" i="1"/>
  <c r="AE450" i="1" s="1"/>
  <c r="AE449" i="1" s="1"/>
  <c r="AE448" i="1" s="1"/>
  <c r="AA451" i="1"/>
  <c r="AA450" i="1" s="1"/>
  <c r="AA449" i="1" s="1"/>
  <c r="AA448" i="1" s="1"/>
  <c r="W451" i="1"/>
  <c r="W450" i="1" s="1"/>
  <c r="W449" i="1" s="1"/>
  <c r="W448" i="1" s="1"/>
  <c r="S451" i="1"/>
  <c r="S450" i="1" s="1"/>
  <c r="S449" i="1" s="1"/>
  <c r="S448" i="1" s="1"/>
  <c r="O451" i="1"/>
  <c r="O450" i="1" s="1"/>
  <c r="O449" i="1" s="1"/>
  <c r="O448" i="1" s="1"/>
  <c r="K451" i="1"/>
  <c r="K450" i="1" s="1"/>
  <c r="K449" i="1" s="1"/>
  <c r="K448" i="1" s="1"/>
  <c r="G451" i="1"/>
  <c r="G450" i="1" s="1"/>
  <c r="G449" i="1" s="1"/>
  <c r="G448" i="1" s="1"/>
  <c r="AU420" i="1"/>
  <c r="AU419" i="1" s="1"/>
  <c r="AQ420" i="1"/>
  <c r="AQ419" i="1" s="1"/>
  <c r="AQ418" i="1" s="1"/>
  <c r="AQ417" i="1" s="1"/>
  <c r="AQ416" i="1" s="1"/>
  <c r="AM420" i="1"/>
  <c r="AM419" i="1" s="1"/>
  <c r="AM418" i="1" s="1"/>
  <c r="AM417" i="1" s="1"/>
  <c r="AM416" i="1" s="1"/>
  <c r="AI420" i="1"/>
  <c r="AI419" i="1" s="1"/>
  <c r="AI418" i="1" s="1"/>
  <c r="AI417" i="1" s="1"/>
  <c r="AI416" i="1" s="1"/>
  <c r="AE420" i="1"/>
  <c r="AE419" i="1" s="1"/>
  <c r="AE418" i="1" s="1"/>
  <c r="AE417" i="1" s="1"/>
  <c r="AE416" i="1" s="1"/>
  <c r="AA420" i="1"/>
  <c r="AA419" i="1" s="1"/>
  <c r="AA418" i="1" s="1"/>
  <c r="AA417" i="1" s="1"/>
  <c r="AA416" i="1" s="1"/>
  <c r="W420" i="1"/>
  <c r="W419" i="1" s="1"/>
  <c r="W418" i="1" s="1"/>
  <c r="W417" i="1" s="1"/>
  <c r="W416" i="1" s="1"/>
  <c r="W415" i="1" s="1"/>
  <c r="S420" i="1"/>
  <c r="S419" i="1" s="1"/>
  <c r="S418" i="1" s="1"/>
  <c r="S417" i="1" s="1"/>
  <c r="S416" i="1" s="1"/>
  <c r="O420" i="1"/>
  <c r="O419" i="1" s="1"/>
  <c r="O418" i="1" s="1"/>
  <c r="O417" i="1" s="1"/>
  <c r="O416" i="1" s="1"/>
  <c r="K420" i="1"/>
  <c r="K419" i="1" s="1"/>
  <c r="K418" i="1" s="1"/>
  <c r="K417" i="1" s="1"/>
  <c r="K416" i="1" s="1"/>
  <c r="G420" i="1"/>
  <c r="G419" i="1" s="1"/>
  <c r="G418" i="1" s="1"/>
  <c r="G417" i="1" s="1"/>
  <c r="G416" i="1" s="1"/>
  <c r="AZ392" i="1"/>
  <c r="AV392" i="1"/>
  <c r="AV381" i="1" s="1"/>
  <c r="AQ392" i="1"/>
  <c r="AQ381" i="1" s="1"/>
  <c r="AL392" i="1"/>
  <c r="AL381" i="1" s="1"/>
  <c r="AA392" i="1"/>
  <c r="V392" i="1"/>
  <c r="R392" i="1"/>
  <c r="R381" i="1" s="1"/>
  <c r="N392" i="1"/>
  <c r="N381" i="1" s="1"/>
  <c r="J392" i="1"/>
  <c r="J381" i="1" s="1"/>
  <c r="F392" i="1"/>
  <c r="F381" i="1" s="1"/>
  <c r="AX364" i="1"/>
  <c r="AX363" i="1" s="1"/>
  <c r="AX362" i="1" s="1"/>
  <c r="AX354" i="1" s="1"/>
  <c r="AT364" i="1"/>
  <c r="AT363" i="1" s="1"/>
  <c r="AT362" i="1" s="1"/>
  <c r="AT354" i="1" s="1"/>
  <c r="AP364" i="1"/>
  <c r="AP363" i="1" s="1"/>
  <c r="AP362" i="1" s="1"/>
  <c r="AP354" i="1" s="1"/>
  <c r="AL364" i="1"/>
  <c r="AL363" i="1" s="1"/>
  <c r="AL362" i="1" s="1"/>
  <c r="AL354" i="1" s="1"/>
  <c r="AH364" i="1"/>
  <c r="AH363" i="1" s="1"/>
  <c r="AH362" i="1" s="1"/>
  <c r="AH354" i="1" s="1"/>
  <c r="AD364" i="1"/>
  <c r="AD363" i="1" s="1"/>
  <c r="AD362" i="1" s="1"/>
  <c r="AD354" i="1" s="1"/>
  <c r="Z364" i="1"/>
  <c r="Z363" i="1" s="1"/>
  <c r="Z362" i="1" s="1"/>
  <c r="V364" i="1"/>
  <c r="V363" i="1" s="1"/>
  <c r="V362" i="1" s="1"/>
  <c r="V354" i="1" s="1"/>
  <c r="R364" i="1"/>
  <c r="R363" i="1" s="1"/>
  <c r="R362" i="1" s="1"/>
  <c r="R354" i="1" s="1"/>
  <c r="N364" i="1"/>
  <c r="N363" i="1" s="1"/>
  <c r="N362" i="1" s="1"/>
  <c r="N354" i="1" s="1"/>
  <c r="J364" i="1"/>
  <c r="J363" i="1" s="1"/>
  <c r="J362" i="1" s="1"/>
  <c r="F364" i="1"/>
  <c r="F363" i="1" s="1"/>
  <c r="F362" i="1" s="1"/>
  <c r="F354" i="1" s="1"/>
  <c r="AY341" i="1"/>
  <c r="AY340" i="1" s="1"/>
  <c r="AY339" i="1" s="1"/>
  <c r="AY331" i="1" s="1"/>
  <c r="AU341" i="1"/>
  <c r="AU340" i="1" s="1"/>
  <c r="AU339" i="1" s="1"/>
  <c r="AU331" i="1" s="1"/>
  <c r="AQ341" i="1"/>
  <c r="AQ340" i="1" s="1"/>
  <c r="AQ339" i="1" s="1"/>
  <c r="AM341" i="1"/>
  <c r="AM340" i="1" s="1"/>
  <c r="AM339" i="1" s="1"/>
  <c r="AM331" i="1" s="1"/>
  <c r="AA341" i="1"/>
  <c r="AA340" i="1" s="1"/>
  <c r="AA339" i="1" s="1"/>
  <c r="AA331" i="1" s="1"/>
  <c r="W341" i="1"/>
  <c r="W340" i="1" s="1"/>
  <c r="W339" i="1" s="1"/>
  <c r="W331" i="1" s="1"/>
  <c r="S341" i="1"/>
  <c r="S340" i="1" s="1"/>
  <c r="S339" i="1" s="1"/>
  <c r="O341" i="1"/>
  <c r="O340" i="1" s="1"/>
  <c r="O339" i="1" s="1"/>
  <c r="K341" i="1"/>
  <c r="K340" i="1" s="1"/>
  <c r="K339" i="1" s="1"/>
  <c r="K331" i="1" s="1"/>
  <c r="G341" i="1"/>
  <c r="G340" i="1" s="1"/>
  <c r="G339" i="1" s="1"/>
  <c r="G331" i="1" s="1"/>
  <c r="BA316" i="1"/>
  <c r="AW316" i="1"/>
  <c r="AM316" i="1"/>
  <c r="W316" i="1"/>
  <c r="AY303" i="1"/>
  <c r="AU303" i="1"/>
  <c r="AQ303" i="1"/>
  <c r="AI303" i="1"/>
  <c r="AE303" i="1"/>
  <c r="AA303" i="1"/>
  <c r="S303" i="1"/>
  <c r="O303" i="1"/>
  <c r="K303" i="1"/>
  <c r="Z516" i="1"/>
  <c r="Z506" i="1" s="1"/>
  <c r="V516" i="1"/>
  <c r="V506" i="1" s="1"/>
  <c r="R516" i="1"/>
  <c r="R506" i="1" s="1"/>
  <c r="N516" i="1"/>
  <c r="N506" i="1" s="1"/>
  <c r="J516" i="1"/>
  <c r="J506" i="1" s="1"/>
  <c r="F516" i="1"/>
  <c r="F506" i="1" s="1"/>
  <c r="AU493" i="1"/>
  <c r="AU482" i="1" s="1"/>
  <c r="AQ493" i="1"/>
  <c r="AM493" i="1"/>
  <c r="AM482" i="1" s="1"/>
  <c r="AI493" i="1"/>
  <c r="AE493" i="1"/>
  <c r="AA493" i="1"/>
  <c r="AA482" i="1" s="1"/>
  <c r="W493" i="1"/>
  <c r="W482" i="1" s="1"/>
  <c r="S493" i="1"/>
  <c r="O493" i="1"/>
  <c r="O482" i="1" s="1"/>
  <c r="K493" i="1"/>
  <c r="G493" i="1"/>
  <c r="G482" i="1" s="1"/>
  <c r="AY470" i="1"/>
  <c r="AY468" i="1" s="1"/>
  <c r="AU470" i="1"/>
  <c r="AU468" i="1" s="1"/>
  <c r="AQ470" i="1"/>
  <c r="AQ468" i="1" s="1"/>
  <c r="AM470" i="1"/>
  <c r="AM468" i="1" s="1"/>
  <c r="AI470" i="1"/>
  <c r="AI468" i="1" s="1"/>
  <c r="AE470" i="1"/>
  <c r="AE468" i="1" s="1"/>
  <c r="AA470" i="1"/>
  <c r="AA468" i="1" s="1"/>
  <c r="W470" i="1"/>
  <c r="W468" i="1" s="1"/>
  <c r="S470" i="1"/>
  <c r="S468" i="1" s="1"/>
  <c r="O470" i="1"/>
  <c r="O468" i="1" s="1"/>
  <c r="K470" i="1"/>
  <c r="K468" i="1" s="1"/>
  <c r="G470" i="1"/>
  <c r="G468" i="1" s="1"/>
  <c r="AX451" i="1"/>
  <c r="AX450" i="1" s="1"/>
  <c r="AX449" i="1" s="1"/>
  <c r="AX448" i="1" s="1"/>
  <c r="AT451" i="1"/>
  <c r="AT450" i="1" s="1"/>
  <c r="AT449" i="1" s="1"/>
  <c r="AT448" i="1" s="1"/>
  <c r="AP451" i="1"/>
  <c r="AP450" i="1" s="1"/>
  <c r="AP449" i="1" s="1"/>
  <c r="AP448" i="1" s="1"/>
  <c r="AL451" i="1"/>
  <c r="AL450" i="1" s="1"/>
  <c r="AL449" i="1" s="1"/>
  <c r="AL448" i="1" s="1"/>
  <c r="AH451" i="1"/>
  <c r="AH450" i="1" s="1"/>
  <c r="AH449" i="1" s="1"/>
  <c r="AH448" i="1" s="1"/>
  <c r="AD451" i="1"/>
  <c r="AD450" i="1" s="1"/>
  <c r="AD449" i="1" s="1"/>
  <c r="AD448" i="1" s="1"/>
  <c r="Z451" i="1"/>
  <c r="Z450" i="1" s="1"/>
  <c r="Z449" i="1" s="1"/>
  <c r="Z448" i="1" s="1"/>
  <c r="V451" i="1"/>
  <c r="V450" i="1" s="1"/>
  <c r="V449" i="1" s="1"/>
  <c r="V448" i="1" s="1"/>
  <c r="R451" i="1"/>
  <c r="R450" i="1" s="1"/>
  <c r="R449" i="1" s="1"/>
  <c r="R448" i="1" s="1"/>
  <c r="N451" i="1"/>
  <c r="N450" i="1" s="1"/>
  <c r="N449" i="1" s="1"/>
  <c r="N448" i="1" s="1"/>
  <c r="J451" i="1"/>
  <c r="J450" i="1" s="1"/>
  <c r="J449" i="1" s="1"/>
  <c r="J448" i="1" s="1"/>
  <c r="F451" i="1"/>
  <c r="F450" i="1" s="1"/>
  <c r="F449" i="1" s="1"/>
  <c r="F448" i="1" s="1"/>
  <c r="AT420" i="1"/>
  <c r="AT419" i="1" s="1"/>
  <c r="AT418" i="1" s="1"/>
  <c r="AT417" i="1" s="1"/>
  <c r="AT416" i="1" s="1"/>
  <c r="AP420" i="1"/>
  <c r="AP419" i="1" s="1"/>
  <c r="AP418" i="1" s="1"/>
  <c r="AP417" i="1" s="1"/>
  <c r="AP416" i="1" s="1"/>
  <c r="AL420" i="1"/>
  <c r="AL419" i="1" s="1"/>
  <c r="AL418" i="1" s="1"/>
  <c r="AL417" i="1" s="1"/>
  <c r="AL416" i="1" s="1"/>
  <c r="AH420" i="1"/>
  <c r="AH419" i="1" s="1"/>
  <c r="AH418" i="1" s="1"/>
  <c r="AH417" i="1" s="1"/>
  <c r="AH416" i="1" s="1"/>
  <c r="AD420" i="1"/>
  <c r="AD419" i="1" s="1"/>
  <c r="AD418" i="1" s="1"/>
  <c r="AD417" i="1" s="1"/>
  <c r="AD416" i="1" s="1"/>
  <c r="Z420" i="1"/>
  <c r="Z419" i="1" s="1"/>
  <c r="Z418" i="1" s="1"/>
  <c r="Z417" i="1" s="1"/>
  <c r="Z416" i="1" s="1"/>
  <c r="V420" i="1"/>
  <c r="V419" i="1" s="1"/>
  <c r="V418" i="1" s="1"/>
  <c r="V417" i="1" s="1"/>
  <c r="V416" i="1" s="1"/>
  <c r="R420" i="1"/>
  <c r="R419" i="1" s="1"/>
  <c r="R418" i="1" s="1"/>
  <c r="R417" i="1" s="1"/>
  <c r="R416" i="1" s="1"/>
  <c r="N420" i="1"/>
  <c r="N419" i="1" s="1"/>
  <c r="N418" i="1" s="1"/>
  <c r="N417" i="1" s="1"/>
  <c r="N416" i="1" s="1"/>
  <c r="J420" i="1"/>
  <c r="J419" i="1" s="1"/>
  <c r="J418" i="1" s="1"/>
  <c r="J417" i="1" s="1"/>
  <c r="J416" i="1" s="1"/>
  <c r="F420" i="1"/>
  <c r="F419" i="1" s="1"/>
  <c r="F418" i="1" s="1"/>
  <c r="F417" i="1" s="1"/>
  <c r="F416" i="1" s="1"/>
  <c r="AB402" i="1"/>
  <c r="AF402" i="1" s="1"/>
  <c r="BA364" i="1"/>
  <c r="BA363" i="1" s="1"/>
  <c r="BA362" i="1" s="1"/>
  <c r="BA354" i="1" s="1"/>
  <c r="AW364" i="1"/>
  <c r="AW363" i="1" s="1"/>
  <c r="AW362" i="1" s="1"/>
  <c r="AW354" i="1" s="1"/>
  <c r="AS364" i="1"/>
  <c r="AS363" i="1" s="1"/>
  <c r="AS362" i="1" s="1"/>
  <c r="AO364" i="1"/>
  <c r="AO363" i="1" s="1"/>
  <c r="AO362" i="1" s="1"/>
  <c r="AO354" i="1" s="1"/>
  <c r="AK364" i="1"/>
  <c r="AK363" i="1" s="1"/>
  <c r="AK362" i="1" s="1"/>
  <c r="AG364" i="1"/>
  <c r="AG363" i="1" s="1"/>
  <c r="AG362" i="1" s="1"/>
  <c r="AG354" i="1" s="1"/>
  <c r="AC364" i="1"/>
  <c r="AC363" i="1" s="1"/>
  <c r="AC362" i="1" s="1"/>
  <c r="AC354" i="1" s="1"/>
  <c r="Y364" i="1"/>
  <c r="Y363" i="1" s="1"/>
  <c r="Y362" i="1" s="1"/>
  <c r="Y354" i="1" s="1"/>
  <c r="U364" i="1"/>
  <c r="U363" i="1" s="1"/>
  <c r="U362" i="1" s="1"/>
  <c r="U354" i="1" s="1"/>
  <c r="Q364" i="1"/>
  <c r="Q363" i="1" s="1"/>
  <c r="Q362" i="1" s="1"/>
  <c r="Q354" i="1" s="1"/>
  <c r="M364" i="1"/>
  <c r="M363" i="1" s="1"/>
  <c r="M362" i="1" s="1"/>
  <c r="M354" i="1" s="1"/>
  <c r="I364" i="1"/>
  <c r="I363" i="1" s="1"/>
  <c r="I362" i="1" s="1"/>
  <c r="I354" i="1" s="1"/>
  <c r="AG316" i="1"/>
  <c r="AW516" i="1"/>
  <c r="AW506" i="1" s="1"/>
  <c r="AK516" i="1"/>
  <c r="AK506" i="1" s="1"/>
  <c r="AC516" i="1"/>
  <c r="AC506" i="1" s="1"/>
  <c r="Q516" i="1"/>
  <c r="Q506" i="1" s="1"/>
  <c r="AT493" i="1"/>
  <c r="AP493" i="1"/>
  <c r="AP482" i="1" s="1"/>
  <c r="AL493" i="1"/>
  <c r="AH493" i="1"/>
  <c r="AD493" i="1"/>
  <c r="AD482" i="1" s="1"/>
  <c r="Z493" i="1"/>
  <c r="Z482" i="1" s="1"/>
  <c r="V493" i="1"/>
  <c r="R493" i="1"/>
  <c r="N493" i="1"/>
  <c r="N482" i="1" s="1"/>
  <c r="J493" i="1"/>
  <c r="J482" i="1" s="1"/>
  <c r="F493" i="1"/>
  <c r="F482" i="1" s="1"/>
  <c r="AX470" i="1"/>
  <c r="AX468" i="1" s="1"/>
  <c r="AT470" i="1"/>
  <c r="AT468" i="1" s="1"/>
  <c r="AP470" i="1"/>
  <c r="AP468" i="1" s="1"/>
  <c r="AL470" i="1"/>
  <c r="AL468" i="1" s="1"/>
  <c r="AH470" i="1"/>
  <c r="AH468" i="1" s="1"/>
  <c r="AD470" i="1"/>
  <c r="AD468" i="1" s="1"/>
  <c r="Z470" i="1"/>
  <c r="Z468" i="1" s="1"/>
  <c r="V470" i="1"/>
  <c r="V468" i="1" s="1"/>
  <c r="R470" i="1"/>
  <c r="R468" i="1" s="1"/>
  <c r="N470" i="1"/>
  <c r="N468" i="1" s="1"/>
  <c r="J470" i="1"/>
  <c r="J468" i="1" s="1"/>
  <c r="F470" i="1"/>
  <c r="F468" i="1" s="1"/>
  <c r="BA451" i="1"/>
  <c r="BA450" i="1" s="1"/>
  <c r="BA449" i="1" s="1"/>
  <c r="BA448" i="1" s="1"/>
  <c r="AO451" i="1"/>
  <c r="AO450" i="1" s="1"/>
  <c r="AO449" i="1" s="1"/>
  <c r="AO448" i="1" s="1"/>
  <c r="AK451" i="1"/>
  <c r="AK450" i="1" s="1"/>
  <c r="AK449" i="1" s="1"/>
  <c r="AK448" i="1" s="1"/>
  <c r="AK415" i="1" s="1"/>
  <c r="Y451" i="1"/>
  <c r="Y450" i="1" s="1"/>
  <c r="Y449" i="1" s="1"/>
  <c r="Y448" i="1" s="1"/>
  <c r="U451" i="1"/>
  <c r="U450" i="1" s="1"/>
  <c r="U449" i="1" s="1"/>
  <c r="U448" i="1" s="1"/>
  <c r="I451" i="1"/>
  <c r="I450" i="1" s="1"/>
  <c r="I449" i="1" s="1"/>
  <c r="I448" i="1" s="1"/>
  <c r="AW420" i="1"/>
  <c r="AW419" i="1" s="1"/>
  <c r="AO420" i="1"/>
  <c r="AO419" i="1" s="1"/>
  <c r="AO418" i="1" s="1"/>
  <c r="AO417" i="1" s="1"/>
  <c r="AO416" i="1" s="1"/>
  <c r="AG420" i="1"/>
  <c r="AG419" i="1" s="1"/>
  <c r="AG418" i="1" s="1"/>
  <c r="AG417" i="1" s="1"/>
  <c r="AG416" i="1" s="1"/>
  <c r="Y420" i="1"/>
  <c r="Y419" i="1" s="1"/>
  <c r="Y418" i="1" s="1"/>
  <c r="Y417" i="1" s="1"/>
  <c r="Y416" i="1" s="1"/>
  <c r="Q420" i="1"/>
  <c r="Q419" i="1" s="1"/>
  <c r="Q418" i="1" s="1"/>
  <c r="Q417" i="1" s="1"/>
  <c r="Q416" i="1" s="1"/>
  <c r="I420" i="1"/>
  <c r="I419" i="1" s="1"/>
  <c r="I418" i="1" s="1"/>
  <c r="I417" i="1" s="1"/>
  <c r="I416" i="1" s="1"/>
  <c r="AZ364" i="1"/>
  <c r="AZ363" i="1" s="1"/>
  <c r="AZ362" i="1" s="1"/>
  <c r="AZ354" i="1" s="1"/>
  <c r="AV364" i="1"/>
  <c r="AV363" i="1" s="1"/>
  <c r="AV362" i="1" s="1"/>
  <c r="AV354" i="1" s="1"/>
  <c r="AR364" i="1"/>
  <c r="AR363" i="1" s="1"/>
  <c r="AR362" i="1" s="1"/>
  <c r="AN364" i="1"/>
  <c r="AN363" i="1" s="1"/>
  <c r="AN362" i="1" s="1"/>
  <c r="AJ364" i="1"/>
  <c r="AJ363" i="1" s="1"/>
  <c r="AJ362" i="1" s="1"/>
  <c r="AF364" i="1"/>
  <c r="AF363" i="1" s="1"/>
  <c r="AF362" i="1" s="1"/>
  <c r="AB364" i="1"/>
  <c r="AB363" i="1" s="1"/>
  <c r="AB362" i="1" s="1"/>
  <c r="X364" i="1"/>
  <c r="X363" i="1" s="1"/>
  <c r="X362" i="1" s="1"/>
  <c r="T364" i="1"/>
  <c r="T363" i="1" s="1"/>
  <c r="T362" i="1" s="1"/>
  <c r="P364" i="1"/>
  <c r="P363" i="1" s="1"/>
  <c r="P362" i="1" s="1"/>
  <c r="P354" i="1" s="1"/>
  <c r="L364" i="1"/>
  <c r="L363" i="1" s="1"/>
  <c r="L362" i="1" s="1"/>
  <c r="H364" i="1"/>
  <c r="H363" i="1" s="1"/>
  <c r="H362" i="1" s="1"/>
  <c r="BA341" i="1"/>
  <c r="BA340" i="1" s="1"/>
  <c r="BA339" i="1" s="1"/>
  <c r="BA331" i="1" s="1"/>
  <c r="AS516" i="1"/>
  <c r="AS506" i="1" s="1"/>
  <c r="AO516" i="1"/>
  <c r="AO506" i="1" s="1"/>
  <c r="AG516" i="1"/>
  <c r="AG506" i="1" s="1"/>
  <c r="Y516" i="1"/>
  <c r="Y506" i="1" s="1"/>
  <c r="U516" i="1"/>
  <c r="U506" i="1" s="1"/>
  <c r="M516" i="1"/>
  <c r="M506" i="1" s="1"/>
  <c r="I516" i="1"/>
  <c r="I506" i="1" s="1"/>
  <c r="AV585" i="1"/>
  <c r="AV576" i="1" s="1"/>
  <c r="P585" i="1"/>
  <c r="P576" i="1" s="1"/>
  <c r="L585" i="1"/>
  <c r="L576" i="1" s="1"/>
  <c r="H585" i="1"/>
  <c r="AN557" i="1"/>
  <c r="AJ557" i="1"/>
  <c r="X557" i="1"/>
  <c r="T557" i="1"/>
  <c r="H557" i="1"/>
  <c r="AU548" i="1"/>
  <c r="AU547" i="1" s="1"/>
  <c r="AU546" i="1" s="1"/>
  <c r="AU541" i="1" s="1"/>
  <c r="AM548" i="1"/>
  <c r="AM547" i="1" s="1"/>
  <c r="AM546" i="1" s="1"/>
  <c r="AM541" i="1" s="1"/>
  <c r="AE548" i="1"/>
  <c r="AE547" i="1" s="1"/>
  <c r="AE546" i="1" s="1"/>
  <c r="AE541" i="1" s="1"/>
  <c r="W548" i="1"/>
  <c r="W547" i="1" s="1"/>
  <c r="W546" i="1" s="1"/>
  <c r="W541" i="1" s="1"/>
  <c r="O548" i="1"/>
  <c r="O547" i="1" s="1"/>
  <c r="O546" i="1" s="1"/>
  <c r="O541" i="1" s="1"/>
  <c r="G548" i="1"/>
  <c r="G547" i="1" s="1"/>
  <c r="G546" i="1" s="1"/>
  <c r="G541" i="1" s="1"/>
  <c r="AU530" i="1"/>
  <c r="AQ530" i="1"/>
  <c r="AM530" i="1"/>
  <c r="AI530" i="1"/>
  <c r="AE530" i="1"/>
  <c r="AA530" i="1"/>
  <c r="W530" i="1"/>
  <c r="S530" i="1"/>
  <c r="O530" i="1"/>
  <c r="K530" i="1"/>
  <c r="G530" i="1"/>
  <c r="AV516" i="1"/>
  <c r="AV506" i="1" s="1"/>
  <c r="AR516" i="1"/>
  <c r="AR506" i="1" s="1"/>
  <c r="AN516" i="1"/>
  <c r="AN506" i="1" s="1"/>
  <c r="AF516" i="1"/>
  <c r="AF506" i="1" s="1"/>
  <c r="AB516" i="1"/>
  <c r="AB506" i="1" s="1"/>
  <c r="X516" i="1"/>
  <c r="X506" i="1" s="1"/>
  <c r="P516" i="1"/>
  <c r="P506" i="1" s="1"/>
  <c r="L516" i="1"/>
  <c r="L506" i="1" s="1"/>
  <c r="H516" i="1"/>
  <c r="H506" i="1" s="1"/>
  <c r="AW493" i="1"/>
  <c r="AS493" i="1"/>
  <c r="AO493" i="1"/>
  <c r="AO482" i="1" s="1"/>
  <c r="AK493" i="1"/>
  <c r="AK482" i="1" s="1"/>
  <c r="AG493" i="1"/>
  <c r="AG482" i="1" s="1"/>
  <c r="AC493" i="1"/>
  <c r="Y493" i="1"/>
  <c r="Y482" i="1" s="1"/>
  <c r="U493" i="1"/>
  <c r="U482" i="1" s="1"/>
  <c r="Q493" i="1"/>
  <c r="M493" i="1"/>
  <c r="I493" i="1"/>
  <c r="I482" i="1" s="1"/>
  <c r="BA470" i="1"/>
  <c r="BA468" i="1" s="1"/>
  <c r="AO470" i="1"/>
  <c r="AO468" i="1" s="1"/>
  <c r="AK470" i="1"/>
  <c r="AK468" i="1" s="1"/>
  <c r="Y470" i="1"/>
  <c r="Y468" i="1" s="1"/>
  <c r="U470" i="1"/>
  <c r="U468" i="1" s="1"/>
  <c r="I470" i="1"/>
  <c r="I468" i="1" s="1"/>
  <c r="AZ451" i="1"/>
  <c r="AZ450" i="1" s="1"/>
  <c r="AZ449" i="1" s="1"/>
  <c r="AZ448" i="1" s="1"/>
  <c r="AJ451" i="1"/>
  <c r="AJ450" i="1" s="1"/>
  <c r="AJ449" i="1" s="1"/>
  <c r="AJ448" i="1" s="1"/>
  <c r="T451" i="1"/>
  <c r="T450" i="1" s="1"/>
  <c r="T449" i="1" s="1"/>
  <c r="T448" i="1" s="1"/>
  <c r="AV420" i="1"/>
  <c r="AV419" i="1" s="1"/>
  <c r="AR420" i="1"/>
  <c r="AR419" i="1" s="1"/>
  <c r="AR418" i="1" s="1"/>
  <c r="AR417" i="1" s="1"/>
  <c r="AR416" i="1" s="1"/>
  <c r="AN420" i="1"/>
  <c r="AN419" i="1" s="1"/>
  <c r="AN418" i="1" s="1"/>
  <c r="AN417" i="1" s="1"/>
  <c r="AN416" i="1" s="1"/>
  <c r="AN415" i="1" s="1"/>
  <c r="AN403" i="1" s="1"/>
  <c r="AJ420" i="1"/>
  <c r="AJ419" i="1" s="1"/>
  <c r="AJ418" i="1" s="1"/>
  <c r="AJ417" i="1" s="1"/>
  <c r="AJ416" i="1" s="1"/>
  <c r="AF420" i="1"/>
  <c r="AF419" i="1" s="1"/>
  <c r="AF418" i="1" s="1"/>
  <c r="AF417" i="1" s="1"/>
  <c r="AF416" i="1" s="1"/>
  <c r="AB420" i="1"/>
  <c r="AB419" i="1" s="1"/>
  <c r="AB418" i="1" s="1"/>
  <c r="AB417" i="1" s="1"/>
  <c r="AB416" i="1" s="1"/>
  <c r="X420" i="1"/>
  <c r="X419" i="1" s="1"/>
  <c r="X418" i="1" s="1"/>
  <c r="X417" i="1" s="1"/>
  <c r="X416" i="1" s="1"/>
  <c r="X415" i="1" s="1"/>
  <c r="X403" i="1" s="1"/>
  <c r="T420" i="1"/>
  <c r="T419" i="1" s="1"/>
  <c r="T418" i="1" s="1"/>
  <c r="T417" i="1" s="1"/>
  <c r="T416" i="1" s="1"/>
  <c r="T415" i="1" s="1"/>
  <c r="P420" i="1"/>
  <c r="P419" i="1" s="1"/>
  <c r="P418" i="1" s="1"/>
  <c r="P417" i="1" s="1"/>
  <c r="P416" i="1" s="1"/>
  <c r="L420" i="1"/>
  <c r="L419" i="1" s="1"/>
  <c r="L418" i="1" s="1"/>
  <c r="L417" i="1" s="1"/>
  <c r="L416" i="1" s="1"/>
  <c r="H420" i="1"/>
  <c r="H419" i="1" s="1"/>
  <c r="H418" i="1" s="1"/>
  <c r="H417" i="1" s="1"/>
  <c r="H416" i="1" s="1"/>
  <c r="H415" i="1" s="1"/>
  <c r="H403" i="1" s="1"/>
  <c r="AU364" i="1"/>
  <c r="AU363" i="1" s="1"/>
  <c r="AU362" i="1" s="1"/>
  <c r="AU354" i="1" s="1"/>
  <c r="AM364" i="1"/>
  <c r="AM363" i="1" s="1"/>
  <c r="AM362" i="1" s="1"/>
  <c r="AM354" i="1" s="1"/>
  <c r="AE364" i="1"/>
  <c r="AE363" i="1" s="1"/>
  <c r="AE362" i="1" s="1"/>
  <c r="AE354" i="1" s="1"/>
  <c r="W364" i="1"/>
  <c r="W363" i="1" s="1"/>
  <c r="W362" i="1" s="1"/>
  <c r="W354" i="1" s="1"/>
  <c r="O364" i="1"/>
  <c r="O363" i="1" s="1"/>
  <c r="O362" i="1" s="1"/>
  <c r="O354" i="1" s="1"/>
  <c r="K364" i="1"/>
  <c r="K363" i="1" s="1"/>
  <c r="K362" i="1" s="1"/>
  <c r="K354" i="1" s="1"/>
  <c r="G364" i="1"/>
  <c r="G363" i="1" s="1"/>
  <c r="G362" i="1" s="1"/>
  <c r="G354" i="1" s="1"/>
  <c r="AW291" i="1"/>
  <c r="AZ341" i="1"/>
  <c r="AZ340" i="1" s="1"/>
  <c r="AZ339" i="1" s="1"/>
  <c r="AZ331" i="1" s="1"/>
  <c r="AV341" i="1"/>
  <c r="AV340" i="1" s="1"/>
  <c r="AV339" i="1" s="1"/>
  <c r="AV331" i="1" s="1"/>
  <c r="AR341" i="1"/>
  <c r="AR340" i="1" s="1"/>
  <c r="AR339" i="1" s="1"/>
  <c r="AN341" i="1"/>
  <c r="AN340" i="1" s="1"/>
  <c r="AN339" i="1" s="1"/>
  <c r="AJ341" i="1"/>
  <c r="AJ340" i="1" s="1"/>
  <c r="AJ339" i="1" s="1"/>
  <c r="AF341" i="1"/>
  <c r="AF340" i="1" s="1"/>
  <c r="AF339" i="1" s="1"/>
  <c r="AB341" i="1"/>
  <c r="AB340" i="1" s="1"/>
  <c r="AB339" i="1" s="1"/>
  <c r="X341" i="1"/>
  <c r="X340" i="1" s="1"/>
  <c r="X339" i="1" s="1"/>
  <c r="T341" i="1"/>
  <c r="T340" i="1" s="1"/>
  <c r="T339" i="1" s="1"/>
  <c r="P341" i="1"/>
  <c r="P340" i="1" s="1"/>
  <c r="P339" i="1" s="1"/>
  <c r="P331" i="1" s="1"/>
  <c r="L341" i="1"/>
  <c r="L340" i="1" s="1"/>
  <c r="L339" i="1" s="1"/>
  <c r="L331" i="1" s="1"/>
  <c r="H341" i="1"/>
  <c r="H340" i="1" s="1"/>
  <c r="H339" i="1" s="1"/>
  <c r="H331" i="1" s="1"/>
  <c r="AI316" i="1"/>
  <c r="P316" i="1"/>
  <c r="H316" i="1"/>
  <c r="AZ303" i="1"/>
  <c r="AV303" i="1"/>
  <c r="P303" i="1"/>
  <c r="L303" i="1"/>
  <c r="H303" i="1"/>
  <c r="AZ291" i="1"/>
  <c r="AV291" i="1"/>
  <c r="P291" i="1"/>
  <c r="H291" i="1"/>
  <c r="X247" i="1"/>
  <c r="X246" i="1" s="1"/>
  <c r="X245" i="1" s="1"/>
  <c r="X244" i="1" s="1"/>
  <c r="X227" i="1" s="1"/>
  <c r="AW234" i="1"/>
  <c r="AW233" i="1" s="1"/>
  <c r="AW232" i="1" s="1"/>
  <c r="AO234" i="1"/>
  <c r="AO233" i="1" s="1"/>
  <c r="AO232" i="1" s="1"/>
  <c r="AO229" i="1" s="1"/>
  <c r="AO227" i="1" s="1"/>
  <c r="AK234" i="1"/>
  <c r="AK233" i="1" s="1"/>
  <c r="AK232" i="1" s="1"/>
  <c r="AK229" i="1" s="1"/>
  <c r="AK227" i="1" s="1"/>
  <c r="AG234" i="1"/>
  <c r="AG233" i="1" s="1"/>
  <c r="AG232" i="1" s="1"/>
  <c r="AG229" i="1" s="1"/>
  <c r="AG227" i="1" s="1"/>
  <c r="Y234" i="1"/>
  <c r="Y233" i="1" s="1"/>
  <c r="Y232" i="1" s="1"/>
  <c r="Y229" i="1" s="1"/>
  <c r="Y227" i="1" s="1"/>
  <c r="U234" i="1"/>
  <c r="U233" i="1" s="1"/>
  <c r="U232" i="1" s="1"/>
  <c r="U229" i="1" s="1"/>
  <c r="U227" i="1" s="1"/>
  <c r="Q234" i="1"/>
  <c r="Q233" i="1" s="1"/>
  <c r="Q232" i="1" s="1"/>
  <c r="Q229" i="1" s="1"/>
  <c r="Q227" i="1" s="1"/>
  <c r="I234" i="1"/>
  <c r="I233" i="1" s="1"/>
  <c r="I232" i="1" s="1"/>
  <c r="I229" i="1" s="1"/>
  <c r="I227" i="1" s="1"/>
  <c r="AY180" i="1"/>
  <c r="AU180" i="1"/>
  <c r="AQ180" i="1"/>
  <c r="AQ176" i="1" s="1"/>
  <c r="AM180" i="1"/>
  <c r="AM176" i="1" s="1"/>
  <c r="AI180" i="1"/>
  <c r="AI176" i="1" s="1"/>
  <c r="AE180" i="1"/>
  <c r="AA180" i="1"/>
  <c r="AA176" i="1" s="1"/>
  <c r="W180" i="1"/>
  <c r="W176" i="1" s="1"/>
  <c r="W141" i="1" s="1"/>
  <c r="S180" i="1"/>
  <c r="S176" i="1" s="1"/>
  <c r="O180" i="1"/>
  <c r="K180" i="1"/>
  <c r="K176" i="1" s="1"/>
  <c r="G180" i="1"/>
  <c r="G176" i="1" s="1"/>
  <c r="X32" i="1"/>
  <c r="X31" i="1" s="1"/>
  <c r="AB33" i="1"/>
  <c r="AF33" i="1" s="1"/>
  <c r="AF32" i="1" s="1"/>
  <c r="AF31" i="1" s="1"/>
  <c r="AJ28" i="1"/>
  <c r="AM291" i="1"/>
  <c r="W291" i="1"/>
  <c r="S291" i="1"/>
  <c r="K291" i="1"/>
  <c r="G291" i="1"/>
  <c r="Y269" i="1"/>
  <c r="Y250" i="1" s="1"/>
  <c r="AV234" i="1"/>
  <c r="AV233" i="1" s="1"/>
  <c r="AV232" i="1" s="1"/>
  <c r="AV229" i="1" s="1"/>
  <c r="AV227" i="1" s="1"/>
  <c r="AF234" i="1"/>
  <c r="AF233" i="1" s="1"/>
  <c r="AF232" i="1" s="1"/>
  <c r="AF229" i="1" s="1"/>
  <c r="P234" i="1"/>
  <c r="P233" i="1" s="1"/>
  <c r="P232" i="1" s="1"/>
  <c r="P229" i="1" s="1"/>
  <c r="P227" i="1" s="1"/>
  <c r="AX180" i="1"/>
  <c r="AX176" i="1" s="1"/>
  <c r="AT180" i="1"/>
  <c r="AL180" i="1"/>
  <c r="AL176" i="1" s="1"/>
  <c r="AD180" i="1"/>
  <c r="V180" i="1"/>
  <c r="R180" i="1"/>
  <c r="R176" i="1" s="1"/>
  <c r="N180" i="1"/>
  <c r="N176" i="1" s="1"/>
  <c r="F180" i="1"/>
  <c r="F176" i="1" s="1"/>
  <c r="AH176" i="1"/>
  <c r="X57" i="1"/>
  <c r="AB58" i="1"/>
  <c r="AB57" i="1" s="1"/>
  <c r="AZ316" i="1"/>
  <c r="AV316" i="1"/>
  <c r="AQ316" i="1"/>
  <c r="AA316" i="1"/>
  <c r="I316" i="1"/>
  <c r="AX303" i="1"/>
  <c r="AT303" i="1"/>
  <c r="AP303" i="1"/>
  <c r="AL303" i="1"/>
  <c r="AH303" i="1"/>
  <c r="AD303" i="1"/>
  <c r="Z303" i="1"/>
  <c r="V303" i="1"/>
  <c r="R303" i="1"/>
  <c r="N303" i="1"/>
  <c r="J303" i="1"/>
  <c r="F303" i="1"/>
  <c r="AL291" i="1"/>
  <c r="AH291" i="1"/>
  <c r="Z291" i="1"/>
  <c r="V291" i="1"/>
  <c r="R291" i="1"/>
  <c r="N291" i="1"/>
  <c r="J291" i="1"/>
  <c r="F291" i="1"/>
  <c r="AS269" i="1"/>
  <c r="AC269" i="1"/>
  <c r="M269" i="1"/>
  <c r="AU234" i="1"/>
  <c r="AU233" i="1" s="1"/>
  <c r="AU232" i="1" s="1"/>
  <c r="AM234" i="1"/>
  <c r="AM233" i="1" s="1"/>
  <c r="AM232" i="1" s="1"/>
  <c r="AM229" i="1" s="1"/>
  <c r="AM227" i="1" s="1"/>
  <c r="AI234" i="1"/>
  <c r="AI233" i="1" s="1"/>
  <c r="AI232" i="1" s="1"/>
  <c r="AI229" i="1" s="1"/>
  <c r="AI227" i="1" s="1"/>
  <c r="AE234" i="1"/>
  <c r="AE233" i="1" s="1"/>
  <c r="AE232" i="1" s="1"/>
  <c r="AE229" i="1" s="1"/>
  <c r="AE227" i="1" s="1"/>
  <c r="W234" i="1"/>
  <c r="W233" i="1" s="1"/>
  <c r="W232" i="1" s="1"/>
  <c r="W229" i="1" s="1"/>
  <c r="W227" i="1" s="1"/>
  <c r="S234" i="1"/>
  <c r="S233" i="1" s="1"/>
  <c r="S232" i="1" s="1"/>
  <c r="S229" i="1" s="1"/>
  <c r="S227" i="1" s="1"/>
  <c r="O234" i="1"/>
  <c r="O233" i="1" s="1"/>
  <c r="O232" i="1" s="1"/>
  <c r="O229" i="1" s="1"/>
  <c r="O227" i="1" s="1"/>
  <c r="G234" i="1"/>
  <c r="G233" i="1" s="1"/>
  <c r="G232" i="1" s="1"/>
  <c r="G229" i="1" s="1"/>
  <c r="G227" i="1" s="1"/>
  <c r="AX154" i="1"/>
  <c r="AX150" i="1" s="1"/>
  <c r="AX149" i="1" s="1"/>
  <c r="AH154" i="1"/>
  <c r="AH150" i="1" s="1"/>
  <c r="AH149" i="1" s="1"/>
  <c r="R154" i="1"/>
  <c r="R150" i="1" s="1"/>
  <c r="R149" i="1" s="1"/>
  <c r="AW341" i="1"/>
  <c r="AW340" i="1" s="1"/>
  <c r="AW339" i="1" s="1"/>
  <c r="AW331" i="1" s="1"/>
  <c r="AS341" i="1"/>
  <c r="AS340" i="1" s="1"/>
  <c r="AS339" i="1" s="1"/>
  <c r="AS331" i="1" s="1"/>
  <c r="AO341" i="1"/>
  <c r="AO340" i="1" s="1"/>
  <c r="AO339" i="1" s="1"/>
  <c r="AO331" i="1" s="1"/>
  <c r="AK341" i="1"/>
  <c r="AK340" i="1" s="1"/>
  <c r="AK339" i="1" s="1"/>
  <c r="AK331" i="1" s="1"/>
  <c r="AG341" i="1"/>
  <c r="AG340" i="1" s="1"/>
  <c r="AG339" i="1" s="1"/>
  <c r="AG331" i="1" s="1"/>
  <c r="AC341" i="1"/>
  <c r="AC340" i="1" s="1"/>
  <c r="AC339" i="1" s="1"/>
  <c r="AC331" i="1" s="1"/>
  <c r="Y341" i="1"/>
  <c r="Y340" i="1" s="1"/>
  <c r="Y339" i="1" s="1"/>
  <c r="Y331" i="1" s="1"/>
  <c r="U341" i="1"/>
  <c r="U340" i="1" s="1"/>
  <c r="U339" i="1" s="1"/>
  <c r="U331" i="1" s="1"/>
  <c r="Q341" i="1"/>
  <c r="Q340" i="1" s="1"/>
  <c r="Q339" i="1" s="1"/>
  <c r="Q331" i="1" s="1"/>
  <c r="M341" i="1"/>
  <c r="M340" i="1" s="1"/>
  <c r="M339" i="1" s="1"/>
  <c r="M331" i="1" s="1"/>
  <c r="I341" i="1"/>
  <c r="I340" i="1" s="1"/>
  <c r="I339" i="1" s="1"/>
  <c r="I331" i="1" s="1"/>
  <c r="AY316" i="1"/>
  <c r="AK316" i="1"/>
  <c r="U316" i="1"/>
  <c r="AS303" i="1"/>
  <c r="AC303" i="1"/>
  <c r="M303" i="1"/>
  <c r="BA291" i="1"/>
  <c r="AK291" i="1"/>
  <c r="U291" i="1"/>
  <c r="AX227" i="1"/>
  <c r="AT234" i="1"/>
  <c r="AT233" i="1" s="1"/>
  <c r="AT232" i="1" s="1"/>
  <c r="AT229" i="1" s="1"/>
  <c r="AT227" i="1" s="1"/>
  <c r="AP234" i="1"/>
  <c r="AP233" i="1" s="1"/>
  <c r="AP232" i="1" s="1"/>
  <c r="AP229" i="1" s="1"/>
  <c r="AP227" i="1" s="1"/>
  <c r="AL234" i="1"/>
  <c r="AL233" i="1" s="1"/>
  <c r="AL232" i="1" s="1"/>
  <c r="AL229" i="1" s="1"/>
  <c r="AL227" i="1" s="1"/>
  <c r="AH234" i="1"/>
  <c r="AH233" i="1" s="1"/>
  <c r="AH232" i="1" s="1"/>
  <c r="AH229" i="1" s="1"/>
  <c r="AH227" i="1" s="1"/>
  <c r="AD234" i="1"/>
  <c r="AD233" i="1" s="1"/>
  <c r="AD232" i="1" s="1"/>
  <c r="AD229" i="1" s="1"/>
  <c r="AD227" i="1" s="1"/>
  <c r="Z234" i="1"/>
  <c r="Z233" i="1" s="1"/>
  <c r="Z232" i="1" s="1"/>
  <c r="Z229" i="1" s="1"/>
  <c r="Z227" i="1" s="1"/>
  <c r="V234" i="1"/>
  <c r="V233" i="1" s="1"/>
  <c r="V232" i="1" s="1"/>
  <c r="V229" i="1" s="1"/>
  <c r="V227" i="1" s="1"/>
  <c r="R234" i="1"/>
  <c r="R233" i="1" s="1"/>
  <c r="R232" i="1" s="1"/>
  <c r="R229" i="1" s="1"/>
  <c r="R227" i="1" s="1"/>
  <c r="N234" i="1"/>
  <c r="N233" i="1" s="1"/>
  <c r="N232" i="1" s="1"/>
  <c r="N229" i="1" s="1"/>
  <c r="N227" i="1" s="1"/>
  <c r="J234" i="1"/>
  <c r="J233" i="1" s="1"/>
  <c r="J232" i="1" s="1"/>
  <c r="J229" i="1" s="1"/>
  <c r="J227" i="1" s="1"/>
  <c r="F234" i="1"/>
  <c r="F233" i="1" s="1"/>
  <c r="F232" i="1" s="1"/>
  <c r="F229" i="1" s="1"/>
  <c r="F227" i="1" s="1"/>
  <c r="AZ180" i="1"/>
  <c r="AZ176" i="1" s="1"/>
  <c r="AZ141" i="1" s="1"/>
  <c r="AZ112" i="1" s="1"/>
  <c r="AV180" i="1"/>
  <c r="AV176" i="1" s="1"/>
  <c r="AV141" i="1" s="1"/>
  <c r="AR180" i="1"/>
  <c r="AR176" i="1" s="1"/>
  <c r="AN180" i="1"/>
  <c r="AJ180" i="1"/>
  <c r="AJ176" i="1" s="1"/>
  <c r="AJ141" i="1" s="1"/>
  <c r="AF180" i="1"/>
  <c r="AF176" i="1" s="1"/>
  <c r="AF141" i="1" s="1"/>
  <c r="AB180" i="1"/>
  <c r="AB176" i="1" s="1"/>
  <c r="AB141" i="1" s="1"/>
  <c r="X180" i="1"/>
  <c r="X176" i="1" s="1"/>
  <c r="T180" i="1"/>
  <c r="T176" i="1" s="1"/>
  <c r="T141" i="1" s="1"/>
  <c r="P180" i="1"/>
  <c r="P176" i="1" s="1"/>
  <c r="L180" i="1"/>
  <c r="L176" i="1" s="1"/>
  <c r="H180" i="1"/>
  <c r="H176" i="1" s="1"/>
  <c r="AT132" i="1"/>
  <c r="AP132" i="1"/>
  <c r="AL132" i="1"/>
  <c r="AH132" i="1"/>
  <c r="AD132" i="1"/>
  <c r="Z132" i="1"/>
  <c r="V132" i="1"/>
  <c r="R132" i="1"/>
  <c r="N132" i="1"/>
  <c r="J132" i="1"/>
  <c r="X45" i="1"/>
  <c r="AB46" i="1"/>
  <c r="AB39" i="1"/>
  <c r="AF40" i="1"/>
  <c r="AF39" i="1" s="1"/>
  <c r="G154" i="1"/>
  <c r="G150" i="1" s="1"/>
  <c r="G149" i="1" s="1"/>
  <c r="AU132" i="1"/>
  <c r="AQ132" i="1"/>
  <c r="AM132" i="1"/>
  <c r="AI132" i="1"/>
  <c r="AE132" i="1"/>
  <c r="AA132" i="1"/>
  <c r="W132" i="1"/>
  <c r="S132" i="1"/>
  <c r="O132" i="1"/>
  <c r="K132" i="1"/>
  <c r="G132" i="1"/>
  <c r="AX71" i="1"/>
  <c r="AT71" i="1"/>
  <c r="AP71" i="1"/>
  <c r="AL71" i="1"/>
  <c r="AH71" i="1"/>
  <c r="AD71" i="1"/>
  <c r="Z71" i="1"/>
  <c r="V71" i="1"/>
  <c r="R71" i="1"/>
  <c r="N71" i="1"/>
  <c r="J71" i="1"/>
  <c r="F71" i="1"/>
  <c r="X37" i="1"/>
  <c r="AZ22" i="1"/>
  <c r="AZ20" i="1" s="1"/>
  <c r="AV22" i="1"/>
  <c r="AV20" i="1" s="1"/>
  <c r="AQ22" i="1"/>
  <c r="AQ20" i="1" s="1"/>
  <c r="AL22" i="1"/>
  <c r="AA22" i="1"/>
  <c r="AA20" i="1" s="1"/>
  <c r="V22" i="1"/>
  <c r="V20" i="1" s="1"/>
  <c r="F132" i="1"/>
  <c r="BA71" i="1"/>
  <c r="AK71" i="1"/>
  <c r="AB42" i="1"/>
  <c r="X39" i="1"/>
  <c r="X28" i="1"/>
  <c r="T23" i="1"/>
  <c r="T22" i="1" s="1"/>
  <c r="AY20" i="1"/>
  <c r="AU20" i="1"/>
  <c r="H20" i="1"/>
  <c r="BA154" i="1"/>
  <c r="BA150" i="1" s="1"/>
  <c r="BA149" i="1" s="1"/>
  <c r="AW154" i="1"/>
  <c r="AS154" i="1"/>
  <c r="AS150" i="1" s="1"/>
  <c r="AS149" i="1" s="1"/>
  <c r="AO154" i="1"/>
  <c r="AO150" i="1" s="1"/>
  <c r="AO149" i="1" s="1"/>
  <c r="AK154" i="1"/>
  <c r="AK150" i="1" s="1"/>
  <c r="AK149" i="1" s="1"/>
  <c r="AG154" i="1"/>
  <c r="AC154" i="1"/>
  <c r="AC150" i="1" s="1"/>
  <c r="AC149" i="1" s="1"/>
  <c r="Y154" i="1"/>
  <c r="Y150" i="1" s="1"/>
  <c r="Y149" i="1" s="1"/>
  <c r="U154" i="1"/>
  <c r="U150" i="1" s="1"/>
  <c r="U149" i="1" s="1"/>
  <c r="Q154" i="1"/>
  <c r="M154" i="1"/>
  <c r="M150" i="1" s="1"/>
  <c r="M149" i="1" s="1"/>
  <c r="I154" i="1"/>
  <c r="I150" i="1" s="1"/>
  <c r="I149" i="1" s="1"/>
  <c r="AW132" i="1"/>
  <c r="AS132" i="1"/>
  <c r="AO132" i="1"/>
  <c r="AK132" i="1"/>
  <c r="AG132" i="1"/>
  <c r="AC132" i="1"/>
  <c r="Y132" i="1"/>
  <c r="U132" i="1"/>
  <c r="Q132" i="1"/>
  <c r="M132" i="1"/>
  <c r="I132" i="1"/>
  <c r="AZ71" i="1"/>
  <c r="AV71" i="1"/>
  <c r="AJ71" i="1"/>
  <c r="X59" i="1"/>
  <c r="X42" i="1"/>
  <c r="L36" i="1"/>
  <c r="AK22" i="1"/>
  <c r="AK20" i="1" s="1"/>
  <c r="U22" i="1"/>
  <c r="U20" i="1" s="1"/>
  <c r="M20" i="1"/>
  <c r="I20" i="1"/>
  <c r="S22" i="1"/>
  <c r="S20" i="1" s="1"/>
  <c r="O22" i="1"/>
  <c r="O20" i="1" s="1"/>
  <c r="K22" i="1"/>
  <c r="K20" i="1" s="1"/>
  <c r="G22" i="1"/>
  <c r="BA180" i="1"/>
  <c r="BA176" i="1" s="1"/>
  <c r="AW180" i="1"/>
  <c r="AW176" i="1" s="1"/>
  <c r="AS180" i="1"/>
  <c r="AS176" i="1" s="1"/>
  <c r="AO180" i="1"/>
  <c r="AK180" i="1"/>
  <c r="AK176" i="1" s="1"/>
  <c r="AG180" i="1"/>
  <c r="AG176" i="1" s="1"/>
  <c r="AC180" i="1"/>
  <c r="AC176" i="1" s="1"/>
  <c r="Y180" i="1"/>
  <c r="U180" i="1"/>
  <c r="U176" i="1" s="1"/>
  <c r="Q180" i="1"/>
  <c r="Q176" i="1" s="1"/>
  <c r="M180" i="1"/>
  <c r="M176" i="1" s="1"/>
  <c r="I180" i="1"/>
  <c r="I176" i="1" s="1"/>
  <c r="AN154" i="1"/>
  <c r="AN150" i="1" s="1"/>
  <c r="AN149" i="1" s="1"/>
  <c r="X154" i="1"/>
  <c r="X150" i="1" s="1"/>
  <c r="X149" i="1" s="1"/>
  <c r="H154" i="1"/>
  <c r="H150" i="1" s="1"/>
  <c r="H149" i="1" s="1"/>
  <c r="AM150" i="1"/>
  <c r="AM149" i="1" s="1"/>
  <c r="AV132" i="1"/>
  <c r="AR132" i="1"/>
  <c r="AN132" i="1"/>
  <c r="AJ132" i="1"/>
  <c r="AF132" i="1"/>
  <c r="AB132" i="1"/>
  <c r="X132" i="1"/>
  <c r="T132" i="1"/>
  <c r="P132" i="1"/>
  <c r="L132" i="1"/>
  <c r="H132" i="1"/>
  <c r="AY71" i="1"/>
  <c r="AU71" i="1"/>
  <c r="AQ71" i="1"/>
  <c r="AM71" i="1"/>
  <c r="AI71" i="1"/>
  <c r="AE71" i="1"/>
  <c r="AA71" i="1"/>
  <c r="W71" i="1"/>
  <c r="S71" i="1"/>
  <c r="O71" i="1"/>
  <c r="K71" i="1"/>
  <c r="G71" i="1"/>
  <c r="L39" i="1"/>
  <c r="AO22" i="1"/>
  <c r="AO20" i="1" s="1"/>
  <c r="BA22" i="1"/>
  <c r="BA20" i="1" s="1"/>
  <c r="AM22" i="1"/>
  <c r="AM20" i="1" s="1"/>
  <c r="AH22" i="1"/>
  <c r="W22" i="1"/>
  <c r="W20" i="1" s="1"/>
  <c r="R22" i="1"/>
  <c r="R20" i="1" s="1"/>
  <c r="N22" i="1"/>
  <c r="N20" i="1" s="1"/>
  <c r="J22" i="1"/>
  <c r="F22" i="1"/>
  <c r="F20" i="1" s="1"/>
  <c r="AL576" i="1"/>
  <c r="AG576" i="1"/>
  <c r="I576" i="1"/>
  <c r="H576" i="1"/>
  <c r="AR541" i="1"/>
  <c r="AR529" i="1" s="1"/>
  <c r="AR528" i="1" s="1"/>
  <c r="AB541" i="1"/>
  <c r="L541" i="1"/>
  <c r="AM576" i="1"/>
  <c r="AI576" i="1"/>
  <c r="AA576" i="1"/>
  <c r="G576" i="1"/>
  <c r="P529" i="1"/>
  <c r="P528" i="1" s="1"/>
  <c r="AT576" i="1"/>
  <c r="AD576" i="1"/>
  <c r="AJ541" i="1"/>
  <c r="AJ529" i="1" s="1"/>
  <c r="T541" i="1"/>
  <c r="T529" i="1" s="1"/>
  <c r="T595" i="1"/>
  <c r="X595" i="1" s="1"/>
  <c r="AB595" i="1" s="1"/>
  <c r="AF595" i="1" s="1"/>
  <c r="AJ595" i="1" s="1"/>
  <c r="AN595" i="1" s="1"/>
  <c r="AR595" i="1" s="1"/>
  <c r="S594" i="1"/>
  <c r="AP576" i="1"/>
  <c r="AH576" i="1"/>
  <c r="R576" i="1"/>
  <c r="AW576" i="1"/>
  <c r="Y576" i="1"/>
  <c r="AS541" i="1"/>
  <c r="AS529" i="1" s="1"/>
  <c r="AS528" i="1" s="1"/>
  <c r="AT548" i="1"/>
  <c r="AT547" i="1" s="1"/>
  <c r="AT546" i="1" s="1"/>
  <c r="AT541" i="1" s="1"/>
  <c r="AP548" i="1"/>
  <c r="AP547" i="1" s="1"/>
  <c r="AP546" i="1" s="1"/>
  <c r="AP541" i="1" s="1"/>
  <c r="AP529" i="1" s="1"/>
  <c r="AL548" i="1"/>
  <c r="AL547" i="1" s="1"/>
  <c r="AL546" i="1" s="1"/>
  <c r="AL541" i="1" s="1"/>
  <c r="AH548" i="1"/>
  <c r="AH547" i="1" s="1"/>
  <c r="AH546" i="1" s="1"/>
  <c r="AH541" i="1" s="1"/>
  <c r="AH529" i="1" s="1"/>
  <c r="AH528" i="1" s="1"/>
  <c r="AD548" i="1"/>
  <c r="AD547" i="1" s="1"/>
  <c r="AD546" i="1" s="1"/>
  <c r="AD541" i="1" s="1"/>
  <c r="Z548" i="1"/>
  <c r="Z547" i="1" s="1"/>
  <c r="Z546" i="1" s="1"/>
  <c r="Z541" i="1" s="1"/>
  <c r="Z529" i="1" s="1"/>
  <c r="V548" i="1"/>
  <c r="V547" i="1" s="1"/>
  <c r="V546" i="1" s="1"/>
  <c r="V541" i="1" s="1"/>
  <c r="R548" i="1"/>
  <c r="R547" i="1" s="1"/>
  <c r="R546" i="1" s="1"/>
  <c r="R541" i="1" s="1"/>
  <c r="R529" i="1" s="1"/>
  <c r="R528" i="1" s="1"/>
  <c r="N548" i="1"/>
  <c r="N547" i="1" s="1"/>
  <c r="N546" i="1" s="1"/>
  <c r="N541" i="1" s="1"/>
  <c r="J548" i="1"/>
  <c r="J547" i="1" s="1"/>
  <c r="J546" i="1" s="1"/>
  <c r="J541" i="1" s="1"/>
  <c r="J529" i="1" s="1"/>
  <c r="F548" i="1"/>
  <c r="F547" i="1" s="1"/>
  <c r="F546" i="1" s="1"/>
  <c r="F541" i="1" s="1"/>
  <c r="AL506" i="1"/>
  <c r="AH506" i="1"/>
  <c r="AW482" i="1"/>
  <c r="AS482" i="1"/>
  <c r="AC482" i="1"/>
  <c r="Q482" i="1"/>
  <c r="M482" i="1"/>
  <c r="AZ415" i="1"/>
  <c r="AZ403" i="1" s="1"/>
  <c r="AV415" i="1"/>
  <c r="AV403" i="1" s="1"/>
  <c r="AF415" i="1"/>
  <c r="AV482" i="1"/>
  <c r="AR482" i="1"/>
  <c r="AJ482" i="1"/>
  <c r="AB482" i="1"/>
  <c r="T482" i="1"/>
  <c r="L482" i="1"/>
  <c r="AC415" i="1"/>
  <c r="AC403" i="1" s="1"/>
  <c r="AQ482" i="1"/>
  <c r="AI482" i="1"/>
  <c r="AE482" i="1"/>
  <c r="S482" i="1"/>
  <c r="K482" i="1"/>
  <c r="U415" i="1"/>
  <c r="AO541" i="1"/>
  <c r="AO529" i="1" s="1"/>
  <c r="AO528" i="1" s="1"/>
  <c r="Y541" i="1"/>
  <c r="Y529" i="1" s="1"/>
  <c r="Y528" i="1" s="1"/>
  <c r="I541" i="1"/>
  <c r="I529" i="1" s="1"/>
  <c r="I528" i="1" s="1"/>
  <c r="AT482" i="1"/>
  <c r="AL482" i="1"/>
  <c r="AH482" i="1"/>
  <c r="V482" i="1"/>
  <c r="R482" i="1"/>
  <c r="BA415" i="1"/>
  <c r="BA403" i="1" s="1"/>
  <c r="I415" i="1"/>
  <c r="I403" i="1" s="1"/>
  <c r="AS415" i="1"/>
  <c r="BA392" i="1"/>
  <c r="BA381" i="1" s="1"/>
  <c r="AW392" i="1"/>
  <c r="AW381" i="1" s="1"/>
  <c r="AS392" i="1"/>
  <c r="AS381" i="1" s="1"/>
  <c r="AM392" i="1"/>
  <c r="AM381" i="1" s="1"/>
  <c r="AH392" i="1"/>
  <c r="AH381" i="1" s="1"/>
  <c r="AC392" i="1"/>
  <c r="AC381" i="1" s="1"/>
  <c r="W392" i="1"/>
  <c r="W381" i="1" s="1"/>
  <c r="S392" i="1"/>
  <c r="S381" i="1" s="1"/>
  <c r="O392" i="1"/>
  <c r="O381" i="1" s="1"/>
  <c r="K392" i="1"/>
  <c r="K381" i="1" s="1"/>
  <c r="G392" i="1"/>
  <c r="G381" i="1" s="1"/>
  <c r="AQ331" i="1"/>
  <c r="AF399" i="1"/>
  <c r="AG392" i="1"/>
  <c r="AG381" i="1" s="1"/>
  <c r="S354" i="1"/>
  <c r="J354" i="1"/>
  <c r="AY415" i="1"/>
  <c r="AU415" i="1"/>
  <c r="AI415" i="1"/>
  <c r="X398" i="1"/>
  <c r="X397" i="1" s="1"/>
  <c r="X392" i="1" s="1"/>
  <c r="AY392" i="1"/>
  <c r="AY381" i="1" s="1"/>
  <c r="AU392" i="1"/>
  <c r="AU381" i="1" s="1"/>
  <c r="AP392" i="1"/>
  <c r="AP381" i="1" s="1"/>
  <c r="AK392" i="1"/>
  <c r="AK381" i="1" s="1"/>
  <c r="AE392" i="1"/>
  <c r="AE381" i="1" s="1"/>
  <c r="Z392" i="1"/>
  <c r="Z381" i="1" s="1"/>
  <c r="U392" i="1"/>
  <c r="U381" i="1" s="1"/>
  <c r="Q392" i="1"/>
  <c r="Q381" i="1" s="1"/>
  <c r="M392" i="1"/>
  <c r="M381" i="1" s="1"/>
  <c r="I392" i="1"/>
  <c r="I381" i="1" s="1"/>
  <c r="AA354" i="1"/>
  <c r="AX415" i="1"/>
  <c r="AX403" i="1" s="1"/>
  <c r="AO392" i="1"/>
  <c r="AO381" i="1" s="1"/>
  <c r="Y392" i="1"/>
  <c r="Y381" i="1" s="1"/>
  <c r="AX381" i="1"/>
  <c r="AD381" i="1"/>
  <c r="V381" i="1"/>
  <c r="AA381" i="1"/>
  <c r="Z354" i="1"/>
  <c r="AF396" i="1"/>
  <c r="T356" i="1"/>
  <c r="T355" i="1" s="1"/>
  <c r="X357" i="1"/>
  <c r="AK354" i="1"/>
  <c r="AX341" i="1"/>
  <c r="AX340" i="1" s="1"/>
  <c r="AX339" i="1" s="1"/>
  <c r="AX331" i="1" s="1"/>
  <c r="AT341" i="1"/>
  <c r="AT340" i="1" s="1"/>
  <c r="AT339" i="1" s="1"/>
  <c r="AT331" i="1" s="1"/>
  <c r="AP341" i="1"/>
  <c r="AP340" i="1" s="1"/>
  <c r="AP339" i="1" s="1"/>
  <c r="AP331" i="1" s="1"/>
  <c r="AL341" i="1"/>
  <c r="AL340" i="1" s="1"/>
  <c r="AL339" i="1" s="1"/>
  <c r="AL331" i="1" s="1"/>
  <c r="AH341" i="1"/>
  <c r="AH340" i="1" s="1"/>
  <c r="AH339" i="1" s="1"/>
  <c r="AH331" i="1" s="1"/>
  <c r="AD341" i="1"/>
  <c r="AD340" i="1" s="1"/>
  <c r="AD339" i="1" s="1"/>
  <c r="AD331" i="1" s="1"/>
  <c r="Z341" i="1"/>
  <c r="Z340" i="1" s="1"/>
  <c r="Z339" i="1" s="1"/>
  <c r="Z331" i="1" s="1"/>
  <c r="V341" i="1"/>
  <c r="V340" i="1" s="1"/>
  <c r="V339" i="1" s="1"/>
  <c r="V331" i="1" s="1"/>
  <c r="R341" i="1"/>
  <c r="R340" i="1" s="1"/>
  <c r="R339" i="1" s="1"/>
  <c r="R331" i="1" s="1"/>
  <c r="N341" i="1"/>
  <c r="N340" i="1" s="1"/>
  <c r="N339" i="1" s="1"/>
  <c r="N331" i="1" s="1"/>
  <c r="J341" i="1"/>
  <c r="J340" i="1" s="1"/>
  <c r="J339" i="1" s="1"/>
  <c r="J331" i="1" s="1"/>
  <c r="F341" i="1"/>
  <c r="F340" i="1" s="1"/>
  <c r="F339" i="1" s="1"/>
  <c r="F331" i="1" s="1"/>
  <c r="T388" i="1"/>
  <c r="T387" i="1" s="1"/>
  <c r="X389" i="1"/>
  <c r="L356" i="1"/>
  <c r="L355" i="1" s="1"/>
  <c r="BA269" i="1"/>
  <c r="AK269" i="1"/>
  <c r="U269" i="1"/>
  <c r="AS354" i="1"/>
  <c r="AJ352" i="1"/>
  <c r="AN353" i="1"/>
  <c r="T337" i="1"/>
  <c r="X338" i="1"/>
  <c r="S331" i="1"/>
  <c r="O331" i="1"/>
  <c r="AZ269" i="1"/>
  <c r="AV269" i="1"/>
  <c r="AR269" i="1"/>
  <c r="AN269" i="1"/>
  <c r="AJ269" i="1"/>
  <c r="AF269" i="1"/>
  <c r="AB269" i="1"/>
  <c r="X269" i="1"/>
  <c r="T269" i="1"/>
  <c r="P269" i="1"/>
  <c r="L269" i="1"/>
  <c r="H269" i="1"/>
  <c r="AZ381" i="1"/>
  <c r="H381" i="1"/>
  <c r="H354" i="1"/>
  <c r="T316" i="1"/>
  <c r="L316" i="1"/>
  <c r="X291" i="1"/>
  <c r="X323" i="1"/>
  <c r="AB319" i="1"/>
  <c r="X305" i="1"/>
  <c r="AB305" i="1" s="1"/>
  <c r="AN304" i="1"/>
  <c r="AB301" i="1"/>
  <c r="AZ227" i="1"/>
  <c r="AB229" i="1"/>
  <c r="AQ227" i="1"/>
  <c r="AU229" i="1"/>
  <c r="AU227" i="1" s="1"/>
  <c r="AA229" i="1"/>
  <c r="AA227" i="1" s="1"/>
  <c r="AY269" i="1"/>
  <c r="AU269" i="1"/>
  <c r="AQ269" i="1"/>
  <c r="AM269" i="1"/>
  <c r="AI269" i="1"/>
  <c r="AE269" i="1"/>
  <c r="AE250" i="1" s="1"/>
  <c r="AA269" i="1"/>
  <c r="W269" i="1"/>
  <c r="S269" i="1"/>
  <c r="S250" i="1" s="1"/>
  <c r="O269" i="1"/>
  <c r="K269" i="1"/>
  <c r="G269" i="1"/>
  <c r="I269" i="1"/>
  <c r="K229" i="1"/>
  <c r="K227" i="1" s="1"/>
  <c r="AX316" i="1"/>
  <c r="AT316" i="1"/>
  <c r="AP316" i="1"/>
  <c r="AL316" i="1"/>
  <c r="AH316" i="1"/>
  <c r="AD316" i="1"/>
  <c r="Z316" i="1"/>
  <c r="V316" i="1"/>
  <c r="R316" i="1"/>
  <c r="N316" i="1"/>
  <c r="J316" i="1"/>
  <c r="F316" i="1"/>
  <c r="AX269" i="1"/>
  <c r="AT269" i="1"/>
  <c r="AP269" i="1"/>
  <c r="AL269" i="1"/>
  <c r="AH269" i="1"/>
  <c r="AD269" i="1"/>
  <c r="Z269" i="1"/>
  <c r="V269" i="1"/>
  <c r="R269" i="1"/>
  <c r="R250" i="1" s="1"/>
  <c r="N269" i="1"/>
  <c r="J269" i="1"/>
  <c r="F269" i="1"/>
  <c r="AS250" i="1"/>
  <c r="BA227" i="1"/>
  <c r="AW229" i="1"/>
  <c r="AW227" i="1" s="1"/>
  <c r="AC229" i="1"/>
  <c r="AC227" i="1" s="1"/>
  <c r="V176" i="1"/>
  <c r="AU176" i="1"/>
  <c r="AE176" i="1"/>
  <c r="O176" i="1"/>
  <c r="AN176" i="1"/>
  <c r="AT154" i="1"/>
  <c r="AT150" i="1" s="1"/>
  <c r="AT149" i="1" s="1"/>
  <c r="AP154" i="1"/>
  <c r="AP150" i="1" s="1"/>
  <c r="AP149" i="1" s="1"/>
  <c r="AL154" i="1"/>
  <c r="AL150" i="1" s="1"/>
  <c r="AL149" i="1" s="1"/>
  <c r="AD154" i="1"/>
  <c r="AD150" i="1" s="1"/>
  <c r="AD149" i="1" s="1"/>
  <c r="Z154" i="1"/>
  <c r="Z150" i="1" s="1"/>
  <c r="Z149" i="1" s="1"/>
  <c r="V154" i="1"/>
  <c r="V150" i="1" s="1"/>
  <c r="V149" i="1" s="1"/>
  <c r="N154" i="1"/>
  <c r="N150" i="1" s="1"/>
  <c r="N149" i="1" s="1"/>
  <c r="J154" i="1"/>
  <c r="J150" i="1" s="1"/>
  <c r="J149" i="1" s="1"/>
  <c r="F154" i="1"/>
  <c r="F150" i="1" s="1"/>
  <c r="F149" i="1" s="1"/>
  <c r="T191" i="1"/>
  <c r="X192" i="1"/>
  <c r="AY176" i="1"/>
  <c r="AT176" i="1"/>
  <c r="AD176" i="1"/>
  <c r="AO176" i="1"/>
  <c r="Y176" i="1"/>
  <c r="AY154" i="1"/>
  <c r="AY150" i="1" s="1"/>
  <c r="AY149" i="1" s="1"/>
  <c r="AU154" i="1"/>
  <c r="AU150" i="1" s="1"/>
  <c r="AU149" i="1" s="1"/>
  <c r="AQ154" i="1"/>
  <c r="AQ150" i="1" s="1"/>
  <c r="AQ149" i="1" s="1"/>
  <c r="AI154" i="1"/>
  <c r="AI150" i="1" s="1"/>
  <c r="AI149" i="1" s="1"/>
  <c r="AE154" i="1"/>
  <c r="AE150" i="1" s="1"/>
  <c r="AE149" i="1" s="1"/>
  <c r="AA154" i="1"/>
  <c r="AA150" i="1" s="1"/>
  <c r="AA149" i="1" s="1"/>
  <c r="S154" i="1"/>
  <c r="S150" i="1" s="1"/>
  <c r="S149" i="1" s="1"/>
  <c r="O154" i="1"/>
  <c r="O150" i="1" s="1"/>
  <c r="O149" i="1" s="1"/>
  <c r="K154" i="1"/>
  <c r="K150" i="1" s="1"/>
  <c r="K149" i="1" s="1"/>
  <c r="AX79" i="1"/>
  <c r="AX78" i="1" s="1"/>
  <c r="AX70" i="1" s="1"/>
  <c r="AX56" i="1" s="1"/>
  <c r="AT79" i="1"/>
  <c r="AT78" i="1" s="1"/>
  <c r="AP79" i="1"/>
  <c r="AP78" i="1" s="1"/>
  <c r="AL79" i="1"/>
  <c r="AL78" i="1" s="1"/>
  <c r="AH79" i="1"/>
  <c r="AH78" i="1" s="1"/>
  <c r="AH70" i="1" s="1"/>
  <c r="AH56" i="1" s="1"/>
  <c r="AD79" i="1"/>
  <c r="AD78" i="1" s="1"/>
  <c r="Z79" i="1"/>
  <c r="Z78" i="1" s="1"/>
  <c r="V79" i="1"/>
  <c r="V78" i="1" s="1"/>
  <c r="R79" i="1"/>
  <c r="R78" i="1" s="1"/>
  <c r="R70" i="1" s="1"/>
  <c r="R56" i="1" s="1"/>
  <c r="N79" i="1"/>
  <c r="N78" i="1" s="1"/>
  <c r="J79" i="1"/>
  <c r="J78" i="1" s="1"/>
  <c r="F79" i="1"/>
  <c r="F78" i="1" s="1"/>
  <c r="BA79" i="1"/>
  <c r="BA78" i="1" s="1"/>
  <c r="AK79" i="1"/>
  <c r="AK78" i="1" s="1"/>
  <c r="U79" i="1"/>
  <c r="U78" i="1" s="1"/>
  <c r="AF59" i="1"/>
  <c r="AJ60" i="1"/>
  <c r="AZ79" i="1"/>
  <c r="AZ78" i="1" s="1"/>
  <c r="AV79" i="1"/>
  <c r="AV78" i="1" s="1"/>
  <c r="AJ79" i="1"/>
  <c r="AJ78" i="1" s="1"/>
  <c r="AF79" i="1"/>
  <c r="AF78" i="1" s="1"/>
  <c r="T79" i="1"/>
  <c r="T78" i="1" s="1"/>
  <c r="P79" i="1"/>
  <c r="P78" i="1" s="1"/>
  <c r="AG70" i="1"/>
  <c r="AG56" i="1" s="1"/>
  <c r="AW150" i="1"/>
  <c r="AW149" i="1" s="1"/>
  <c r="AG150" i="1"/>
  <c r="AG149" i="1" s="1"/>
  <c r="Q150" i="1"/>
  <c r="Q149" i="1" s="1"/>
  <c r="M70" i="1"/>
  <c r="M56" i="1" s="1"/>
  <c r="AF71" i="1"/>
  <c r="AB71" i="1"/>
  <c r="AB70" i="1" s="1"/>
  <c r="X71" i="1"/>
  <c r="T71" i="1"/>
  <c r="P71" i="1"/>
  <c r="L71" i="1"/>
  <c r="L70" i="1" s="1"/>
  <c r="H71" i="1"/>
  <c r="H70" i="1" s="1"/>
  <c r="H56" i="1" s="1"/>
  <c r="AS20" i="1"/>
  <c r="AC20" i="1"/>
  <c r="X23" i="1"/>
  <c r="AY79" i="1"/>
  <c r="AY78" i="1" s="1"/>
  <c r="AY70" i="1" s="1"/>
  <c r="AY56" i="1" s="1"/>
  <c r="AY19" i="1" s="1"/>
  <c r="AU79" i="1"/>
  <c r="AU78" i="1" s="1"/>
  <c r="AQ79" i="1"/>
  <c r="AQ78" i="1" s="1"/>
  <c r="AM79" i="1"/>
  <c r="AM78" i="1" s="1"/>
  <c r="AI79" i="1"/>
  <c r="AI78" i="1" s="1"/>
  <c r="AI70" i="1" s="1"/>
  <c r="AI56" i="1" s="1"/>
  <c r="AE79" i="1"/>
  <c r="AE78" i="1" s="1"/>
  <c r="AA79" i="1"/>
  <c r="AA78" i="1" s="1"/>
  <c r="W79" i="1"/>
  <c r="W78" i="1" s="1"/>
  <c r="S79" i="1"/>
  <c r="S78" i="1" s="1"/>
  <c r="S70" i="1" s="1"/>
  <c r="S56" i="1" s="1"/>
  <c r="O79" i="1"/>
  <c r="O78" i="1" s="1"/>
  <c r="K79" i="1"/>
  <c r="K78" i="1" s="1"/>
  <c r="G79" i="1"/>
  <c r="G78" i="1" s="1"/>
  <c r="AN70" i="1"/>
  <c r="L59" i="1"/>
  <c r="P20" i="1"/>
  <c r="AB59" i="1"/>
  <c r="AI20" i="1"/>
  <c r="G20" i="1"/>
  <c r="AJ43" i="1"/>
  <c r="AJ33" i="1"/>
  <c r="AN29" i="1"/>
  <c r="AB24" i="1"/>
  <c r="AW22" i="1"/>
  <c r="AW20" i="1" s="1"/>
  <c r="AG22" i="1"/>
  <c r="AG20" i="1" s="1"/>
  <c r="Q22" i="1"/>
  <c r="Q20" i="1" s="1"/>
  <c r="AN21" i="1"/>
  <c r="AB32" i="1"/>
  <c r="AB31" i="1" s="1"/>
  <c r="AF28" i="1"/>
  <c r="AB28" i="1"/>
  <c r="AX20" i="1"/>
  <c r="AT20" i="1"/>
  <c r="AP20" i="1"/>
  <c r="AL20" i="1"/>
  <c r="AH20" i="1"/>
  <c r="Z20" i="1"/>
  <c r="J20" i="1"/>
  <c r="BH144" i="1"/>
  <c r="BH143" i="1" s="1"/>
  <c r="BF116" i="1"/>
  <c r="BH116" i="1" s="1"/>
  <c r="BF115" i="1"/>
  <c r="BH115" i="1" s="1"/>
  <c r="BH111" i="1"/>
  <c r="BG110" i="1"/>
  <c r="BD110" i="1"/>
  <c r="BD109" i="1" s="1"/>
  <c r="BC110" i="1"/>
  <c r="BC109" i="1" s="1"/>
  <c r="BB110" i="1"/>
  <c r="BB109" i="1" s="1"/>
  <c r="E110" i="1"/>
  <c r="E109" i="1" s="1"/>
  <c r="BF108" i="1"/>
  <c r="BH108" i="1" s="1"/>
  <c r="BG107" i="1"/>
  <c r="BG106" i="1" s="1"/>
  <c r="BE107" i="1"/>
  <c r="BE106" i="1" s="1"/>
  <c r="BD107" i="1"/>
  <c r="BD106" i="1" s="1"/>
  <c r="BC107" i="1"/>
  <c r="BC106" i="1" s="1"/>
  <c r="BB107" i="1"/>
  <c r="BB106" i="1" s="1"/>
  <c r="E107" i="1"/>
  <c r="E106" i="1" s="1"/>
  <c r="BE97" i="1"/>
  <c r="BF97" i="1" s="1"/>
  <c r="BH97" i="1" s="1"/>
  <c r="BE94" i="1"/>
  <c r="BF94" i="1" s="1"/>
  <c r="BH94" i="1" s="1"/>
  <c r="BF63" i="1"/>
  <c r="BH63" i="1" s="1"/>
  <c r="I250" i="1" l="1"/>
  <c r="AI250" i="1"/>
  <c r="AY250" i="1"/>
  <c r="AU403" i="1"/>
  <c r="U70" i="1"/>
  <c r="U56" i="1" s="1"/>
  <c r="K250" i="1"/>
  <c r="F529" i="1"/>
  <c r="V529" i="1"/>
  <c r="AL529" i="1"/>
  <c r="AL528" i="1" s="1"/>
  <c r="AL481" i="1" s="1"/>
  <c r="Q415" i="1"/>
  <c r="Q403" i="1" s="1"/>
  <c r="Z415" i="1"/>
  <c r="J250" i="1"/>
  <c r="Z250" i="1"/>
  <c r="AP250" i="1"/>
  <c r="AZ250" i="1"/>
  <c r="L415" i="1"/>
  <c r="L403" i="1" s="1"/>
  <c r="AR415" i="1"/>
  <c r="AR403" i="1" s="1"/>
  <c r="R415" i="1"/>
  <c r="R403" i="1" s="1"/>
  <c r="AH415" i="1"/>
  <c r="AH403" i="1" s="1"/>
  <c r="O415" i="1"/>
  <c r="O403" i="1" s="1"/>
  <c r="AE415" i="1"/>
  <c r="U529" i="1"/>
  <c r="U528" i="1" s="1"/>
  <c r="U481" i="1" s="1"/>
  <c r="AD415" i="1"/>
  <c r="AD403" i="1" s="1"/>
  <c r="AT415" i="1"/>
  <c r="AT403" i="1" s="1"/>
  <c r="AA415" i="1"/>
  <c r="AQ415" i="1"/>
  <c r="Q529" i="1"/>
  <c r="Q528" i="1" s="1"/>
  <c r="AG529" i="1"/>
  <c r="AG528" i="1" s="1"/>
  <c r="Y70" i="1"/>
  <c r="Y56" i="1" s="1"/>
  <c r="F528" i="1"/>
  <c r="V528" i="1"/>
  <c r="AC528" i="1"/>
  <c r="T528" i="1"/>
  <c r="H528" i="1"/>
  <c r="T354" i="1"/>
  <c r="Z141" i="1"/>
  <c r="Z112" i="1" s="1"/>
  <c r="AQ529" i="1"/>
  <c r="AQ528" i="1" s="1"/>
  <c r="AW529" i="1"/>
  <c r="AW528" i="1" s="1"/>
  <c r="AW481" i="1" s="1"/>
  <c r="M415" i="1"/>
  <c r="M403" i="1" s="1"/>
  <c r="AA403" i="1"/>
  <c r="AQ403" i="1"/>
  <c r="I70" i="1"/>
  <c r="I56" i="1" s="1"/>
  <c r="I19" i="1" s="1"/>
  <c r="F415" i="1"/>
  <c r="F403" i="1" s="1"/>
  <c r="V415" i="1"/>
  <c r="AL415" i="1"/>
  <c r="AL403" i="1" s="1"/>
  <c r="T331" i="1"/>
  <c r="N415" i="1"/>
  <c r="N403" i="1" s="1"/>
  <c r="AE403" i="1"/>
  <c r="AS70" i="1"/>
  <c r="AS56" i="1" s="1"/>
  <c r="Q250" i="1"/>
  <c r="G415" i="1"/>
  <c r="G403" i="1" s="1"/>
  <c r="AM415" i="1"/>
  <c r="AM403" i="1" s="1"/>
  <c r="AH141" i="1"/>
  <c r="AH112" i="1" s="1"/>
  <c r="AB415" i="1"/>
  <c r="AB403" i="1" s="1"/>
  <c r="J415" i="1"/>
  <c r="J403" i="1" s="1"/>
  <c r="AP415" i="1"/>
  <c r="AP403" i="1" s="1"/>
  <c r="S415" i="1"/>
  <c r="S403" i="1" s="1"/>
  <c r="AJ40" i="1"/>
  <c r="F250" i="1"/>
  <c r="V250" i="1"/>
  <c r="G70" i="1"/>
  <c r="G56" i="1" s="1"/>
  <c r="W70" i="1"/>
  <c r="W56" i="1" s="1"/>
  <c r="W19" i="1" s="1"/>
  <c r="AM70" i="1"/>
  <c r="AM56" i="1" s="1"/>
  <c r="AM19" i="1" s="1"/>
  <c r="AV70" i="1"/>
  <c r="AV56" i="1" s="1"/>
  <c r="AV19" i="1" s="1"/>
  <c r="BA250" i="1"/>
  <c r="M250" i="1"/>
  <c r="M19" i="1"/>
  <c r="T403" i="1"/>
  <c r="BH142" i="1"/>
  <c r="T20" i="1"/>
  <c r="Y19" i="1"/>
  <c r="AW250" i="1"/>
  <c r="L22" i="1"/>
  <c r="L20" i="1" s="1"/>
  <c r="AN529" i="1"/>
  <c r="AN528" i="1" s="1"/>
  <c r="AF58" i="1"/>
  <c r="AJ58" i="1" s="1"/>
  <c r="AZ70" i="1"/>
  <c r="AZ56" i="1" s="1"/>
  <c r="AZ19" i="1" s="1"/>
  <c r="AZ18" i="1" s="1"/>
  <c r="K70" i="1"/>
  <c r="K56" i="1" s="1"/>
  <c r="K19" i="1" s="1"/>
  <c r="AA70" i="1"/>
  <c r="AA56" i="1" s="1"/>
  <c r="AA19" i="1" s="1"/>
  <c r="AQ70" i="1"/>
  <c r="AQ56" i="1" s="1"/>
  <c r="AQ19" i="1" s="1"/>
  <c r="H19" i="1"/>
  <c r="AK70" i="1"/>
  <c r="AK56" i="1" s="1"/>
  <c r="AK19" i="1" s="1"/>
  <c r="J70" i="1"/>
  <c r="J56" i="1" s="1"/>
  <c r="Z70" i="1"/>
  <c r="Z56" i="1" s="1"/>
  <c r="Z19" i="1" s="1"/>
  <c r="AP70" i="1"/>
  <c r="AP56" i="1" s="1"/>
  <c r="X70" i="1"/>
  <c r="X56" i="1" s="1"/>
  <c r="O250" i="1"/>
  <c r="AU250" i="1"/>
  <c r="AB401" i="1"/>
  <c r="AB398" i="1" s="1"/>
  <c r="AB397" i="1" s="1"/>
  <c r="AB392" i="1" s="1"/>
  <c r="AS403" i="1"/>
  <c r="S529" i="1"/>
  <c r="S528" i="1" s="1"/>
  <c r="N250" i="1"/>
  <c r="AD250" i="1"/>
  <c r="AT250" i="1"/>
  <c r="W403" i="1"/>
  <c r="AF403" i="1"/>
  <c r="J528" i="1"/>
  <c r="Z528" i="1"/>
  <c r="Z481" i="1" s="1"/>
  <c r="AP528" i="1"/>
  <c r="AP481" i="1" s="1"/>
  <c r="L529" i="1"/>
  <c r="L528" i="1" s="1"/>
  <c r="L481" i="1" s="1"/>
  <c r="L141" i="1"/>
  <c r="L112" i="1" s="1"/>
  <c r="AR141" i="1"/>
  <c r="X22" i="1"/>
  <c r="AX250" i="1"/>
  <c r="AA250" i="1"/>
  <c r="T250" i="1"/>
  <c r="N529" i="1"/>
  <c r="N528" i="1" s="1"/>
  <c r="N481" i="1" s="1"/>
  <c r="AD529" i="1"/>
  <c r="AD528" i="1" s="1"/>
  <c r="AT529" i="1"/>
  <c r="AT528" i="1" s="1"/>
  <c r="AT481" i="1" s="1"/>
  <c r="AK529" i="1"/>
  <c r="AK528" i="1" s="1"/>
  <c r="AK481" i="1" s="1"/>
  <c r="AB529" i="1"/>
  <c r="AB528" i="1" s="1"/>
  <c r="P141" i="1"/>
  <c r="P112" i="1" s="1"/>
  <c r="AO415" i="1"/>
  <c r="AO403" i="1" s="1"/>
  <c r="P212" i="1"/>
  <c r="AC250" i="1"/>
  <c r="W112" i="1"/>
  <c r="AM141" i="1"/>
  <c r="AM112" i="1" s="1"/>
  <c r="K415" i="1"/>
  <c r="K403" i="1" s="1"/>
  <c r="O70" i="1"/>
  <c r="O56" i="1" s="1"/>
  <c r="O19" i="1" s="1"/>
  <c r="AE70" i="1"/>
  <c r="AE56" i="1" s="1"/>
  <c r="AE19" i="1" s="1"/>
  <c r="AU70" i="1"/>
  <c r="AU56" i="1" s="1"/>
  <c r="AU19" i="1" s="1"/>
  <c r="BA70" i="1"/>
  <c r="BA56" i="1" s="1"/>
  <c r="BA19" i="1" s="1"/>
  <c r="AB247" i="1"/>
  <c r="AF247" i="1" s="1"/>
  <c r="AH250" i="1"/>
  <c r="G250" i="1"/>
  <c r="W250" i="1"/>
  <c r="AM250" i="1"/>
  <c r="V403" i="1"/>
  <c r="AI403" i="1"/>
  <c r="AY403" i="1"/>
  <c r="S19" i="1"/>
  <c r="AQ250" i="1"/>
  <c r="L354" i="1"/>
  <c r="Z403" i="1"/>
  <c r="U19" i="1"/>
  <c r="N70" i="1"/>
  <c r="N56" i="1" s="1"/>
  <c r="N19" i="1" s="1"/>
  <c r="AD70" i="1"/>
  <c r="AD56" i="1" s="1"/>
  <c r="AD19" i="1" s="1"/>
  <c r="AT70" i="1"/>
  <c r="AT56" i="1" s="1"/>
  <c r="AT19" i="1" s="1"/>
  <c r="P250" i="1"/>
  <c r="AV250" i="1"/>
  <c r="AJ528" i="1"/>
  <c r="AK403" i="1"/>
  <c r="Y415" i="1"/>
  <c r="Y403" i="1" s="1"/>
  <c r="J141" i="1"/>
  <c r="J112" i="1" s="1"/>
  <c r="AJ70" i="1"/>
  <c r="F70" i="1"/>
  <c r="F56" i="1" s="1"/>
  <c r="F19" i="1" s="1"/>
  <c r="V70" i="1"/>
  <c r="V56" i="1" s="1"/>
  <c r="V19" i="1" s="1"/>
  <c r="AL70" i="1"/>
  <c r="AL56" i="1" s="1"/>
  <c r="AL19" i="1" s="1"/>
  <c r="AL250" i="1"/>
  <c r="H250" i="1"/>
  <c r="AK250" i="1"/>
  <c r="AF42" i="1"/>
  <c r="L250" i="1"/>
  <c r="AO212" i="1"/>
  <c r="H212" i="1"/>
  <c r="AP141" i="1"/>
  <c r="AP112" i="1" s="1"/>
  <c r="L381" i="1"/>
  <c r="Y212" i="1"/>
  <c r="AU212" i="1"/>
  <c r="Q212" i="1"/>
  <c r="AD212" i="1"/>
  <c r="AY212" i="1"/>
  <c r="AW212" i="1"/>
  <c r="AX212" i="1"/>
  <c r="AQ141" i="1"/>
  <c r="AQ112" i="1" s="1"/>
  <c r="AS212" i="1"/>
  <c r="BA212" i="1"/>
  <c r="L212" i="1"/>
  <c r="AT212" i="1"/>
  <c r="T212" i="1"/>
  <c r="AH212" i="1"/>
  <c r="M212" i="1"/>
  <c r="U315" i="1"/>
  <c r="K529" i="1"/>
  <c r="K528" i="1" s="1"/>
  <c r="K481" i="1" s="1"/>
  <c r="O141" i="1"/>
  <c r="O112" i="1" s="1"/>
  <c r="K315" i="1"/>
  <c r="K249" i="1" s="1"/>
  <c r="AA315" i="1"/>
  <c r="AI529" i="1"/>
  <c r="AI528" i="1" s="1"/>
  <c r="AI481" i="1" s="1"/>
  <c r="S315" i="1"/>
  <c r="S249" i="1" s="1"/>
  <c r="AE212" i="1"/>
  <c r="AA529" i="1"/>
  <c r="AA528" i="1" s="1"/>
  <c r="AA481" i="1" s="1"/>
  <c r="AO315" i="1"/>
  <c r="AO249" i="1" s="1"/>
  <c r="AZ315" i="1"/>
  <c r="AZ249" i="1" s="1"/>
  <c r="AZ248" i="1" s="1"/>
  <c r="AD141" i="1"/>
  <c r="AD112" i="1" s="1"/>
  <c r="AV212" i="1"/>
  <c r="T392" i="1"/>
  <c r="T381" i="1" s="1"/>
  <c r="AN141" i="1"/>
  <c r="M315" i="1"/>
  <c r="AI315" i="1"/>
  <c r="AI249" i="1" s="1"/>
  <c r="G141" i="1"/>
  <c r="G112" i="1" s="1"/>
  <c r="AB56" i="1"/>
  <c r="L56" i="1"/>
  <c r="AA141" i="1"/>
  <c r="AA112" i="1" s="1"/>
  <c r="AU141" i="1"/>
  <c r="AU112" i="1" s="1"/>
  <c r="F141" i="1"/>
  <c r="F112" i="1" s="1"/>
  <c r="AJ415" i="1"/>
  <c r="AJ403" i="1" s="1"/>
  <c r="G529" i="1"/>
  <c r="G528" i="1" s="1"/>
  <c r="G481" i="1" s="1"/>
  <c r="AM529" i="1"/>
  <c r="AM528" i="1" s="1"/>
  <c r="AM481" i="1" s="1"/>
  <c r="Q141" i="1"/>
  <c r="Q112" i="1" s="1"/>
  <c r="AX19" i="1"/>
  <c r="U141" i="1"/>
  <c r="U112" i="1" s="1"/>
  <c r="S141" i="1"/>
  <c r="S112" i="1" s="1"/>
  <c r="P315" i="1"/>
  <c r="P249" i="1" s="1"/>
  <c r="P248" i="1" s="1"/>
  <c r="AW315" i="1"/>
  <c r="AG415" i="1"/>
  <c r="AG403" i="1" s="1"/>
  <c r="AG141" i="1"/>
  <c r="AG112" i="1" s="1"/>
  <c r="AT141" i="1"/>
  <c r="AT112" i="1" s="1"/>
  <c r="AW141" i="1"/>
  <c r="AW112" i="1" s="1"/>
  <c r="AK141" i="1"/>
  <c r="AK112" i="1" s="1"/>
  <c r="BA141" i="1"/>
  <c r="BA112" i="1" s="1"/>
  <c r="O529" i="1"/>
  <c r="O528" i="1" s="1"/>
  <c r="O481" i="1" s="1"/>
  <c r="AU529" i="1"/>
  <c r="AU528" i="1" s="1"/>
  <c r="AU481" i="1" s="1"/>
  <c r="X212" i="1"/>
  <c r="I212" i="1"/>
  <c r="AV315" i="1"/>
  <c r="U250" i="1"/>
  <c r="AY315" i="1"/>
  <c r="AY249" i="1" s="1"/>
  <c r="AE315" i="1"/>
  <c r="AE249" i="1" s="1"/>
  <c r="AE248" i="1" s="1"/>
  <c r="U403" i="1"/>
  <c r="H141" i="1"/>
  <c r="H112" i="1" s="1"/>
  <c r="H18" i="1" s="1"/>
  <c r="AV112" i="1"/>
  <c r="AM315" i="1"/>
  <c r="AE529" i="1"/>
  <c r="AE528" i="1" s="1"/>
  <c r="AE481" i="1" s="1"/>
  <c r="V481" i="1"/>
  <c r="X141" i="1"/>
  <c r="T112" i="1"/>
  <c r="R19" i="1"/>
  <c r="AI141" i="1"/>
  <c r="AI112" i="1" s="1"/>
  <c r="AZ212" i="1"/>
  <c r="O212" i="1"/>
  <c r="AK315" i="1"/>
  <c r="AC70" i="1"/>
  <c r="AC56" i="1" s="1"/>
  <c r="AC19" i="1" s="1"/>
  <c r="AH19" i="1"/>
  <c r="AL141" i="1"/>
  <c r="AL112" i="1" s="1"/>
  <c r="U212" i="1"/>
  <c r="S212" i="1"/>
  <c r="AI212" i="1"/>
  <c r="H315" i="1"/>
  <c r="Y315" i="1"/>
  <c r="Y249" i="1" s="1"/>
  <c r="W529" i="1"/>
  <c r="W528" i="1" s="1"/>
  <c r="W481" i="1" s="1"/>
  <c r="Q70" i="1"/>
  <c r="Q56" i="1" s="1"/>
  <c r="Q19" i="1" s="1"/>
  <c r="AF70" i="1"/>
  <c r="K141" i="1"/>
  <c r="K112" i="1" s="1"/>
  <c r="AE141" i="1"/>
  <c r="AE112" i="1" s="1"/>
  <c r="AY141" i="1"/>
  <c r="AY112" i="1" s="1"/>
  <c r="AY18" i="1" s="1"/>
  <c r="AK212" i="1"/>
  <c r="K212" i="1"/>
  <c r="AA212" i="1"/>
  <c r="AQ212" i="1"/>
  <c r="R315" i="1"/>
  <c r="R249" i="1" s="1"/>
  <c r="AH315" i="1"/>
  <c r="AX315" i="1"/>
  <c r="G315" i="1"/>
  <c r="W315" i="1"/>
  <c r="AS315" i="1"/>
  <c r="AS249" i="1" s="1"/>
  <c r="AQ481" i="1"/>
  <c r="X36" i="1"/>
  <c r="AB37" i="1"/>
  <c r="AG315" i="1"/>
  <c r="AG249" i="1" s="1"/>
  <c r="H481" i="1"/>
  <c r="R141" i="1"/>
  <c r="R112" i="1" s="1"/>
  <c r="BA315" i="1"/>
  <c r="BA249" i="1" s="1"/>
  <c r="BA248" i="1" s="1"/>
  <c r="AU315" i="1"/>
  <c r="AU249" i="1" s="1"/>
  <c r="AU248" i="1" s="1"/>
  <c r="AQ315" i="1"/>
  <c r="AQ249" i="1" s="1"/>
  <c r="I141" i="1"/>
  <c r="I112" i="1" s="1"/>
  <c r="Y141" i="1"/>
  <c r="Y112" i="1" s="1"/>
  <c r="AO141" i="1"/>
  <c r="AO112" i="1" s="1"/>
  <c r="V141" i="1"/>
  <c r="V112" i="1" s="1"/>
  <c r="N141" i="1"/>
  <c r="N112" i="1" s="1"/>
  <c r="W212" i="1"/>
  <c r="N315" i="1"/>
  <c r="N249" i="1" s="1"/>
  <c r="AD315" i="1"/>
  <c r="AD249" i="1" s="1"/>
  <c r="AD248" i="1" s="1"/>
  <c r="AT315" i="1"/>
  <c r="N212" i="1"/>
  <c r="Q315" i="1"/>
  <c r="Q249" i="1" s="1"/>
  <c r="Q248" i="1" s="1"/>
  <c r="AC315" i="1"/>
  <c r="AC249" i="1" s="1"/>
  <c r="AC248" i="1" s="1"/>
  <c r="AD481" i="1"/>
  <c r="P481" i="1"/>
  <c r="AV481" i="1"/>
  <c r="AC481" i="1"/>
  <c r="AS481" i="1"/>
  <c r="AB45" i="1"/>
  <c r="AF46" i="1"/>
  <c r="AX141" i="1"/>
  <c r="AX112" i="1" s="1"/>
  <c r="O315" i="1"/>
  <c r="I315" i="1"/>
  <c r="I249" i="1" s="1"/>
  <c r="I248" i="1" s="1"/>
  <c r="AR21" i="1"/>
  <c r="AF24" i="1"/>
  <c r="AB23" i="1"/>
  <c r="AB22" i="1" s="1"/>
  <c r="AS19" i="1"/>
  <c r="P70" i="1"/>
  <c r="P56" i="1" s="1"/>
  <c r="P19" i="1" s="1"/>
  <c r="J19" i="1"/>
  <c r="AP19" i="1"/>
  <c r="AG19" i="1"/>
  <c r="AN33" i="1"/>
  <c r="AJ32" i="1"/>
  <c r="AJ31" i="1" s="1"/>
  <c r="AO19" i="1"/>
  <c r="T70" i="1"/>
  <c r="T56" i="1" s="1"/>
  <c r="T19" i="1" s="1"/>
  <c r="M141" i="1"/>
  <c r="M112" i="1" s="1"/>
  <c r="AC141" i="1"/>
  <c r="AC112" i="1" s="1"/>
  <c r="AS141" i="1"/>
  <c r="AS112" i="1" s="1"/>
  <c r="AG212" i="1"/>
  <c r="G212" i="1"/>
  <c r="AM212" i="1"/>
  <c r="J315" i="1"/>
  <c r="J249" i="1" s="1"/>
  <c r="Z315" i="1"/>
  <c r="Z249" i="1" s="1"/>
  <c r="AP315" i="1"/>
  <c r="AP249" i="1" s="1"/>
  <c r="R212" i="1"/>
  <c r="AF319" i="1"/>
  <c r="AB318" i="1"/>
  <c r="AB317" i="1" s="1"/>
  <c r="L315" i="1"/>
  <c r="L249" i="1" s="1"/>
  <c r="L248" i="1" s="1"/>
  <c r="AJ396" i="1"/>
  <c r="AF395" i="1"/>
  <c r="AF394" i="1" s="1"/>
  <c r="AF393" i="1" s="1"/>
  <c r="F481" i="1"/>
  <c r="AJ399" i="1"/>
  <c r="J481" i="1"/>
  <c r="I481" i="1"/>
  <c r="Y481" i="1"/>
  <c r="AO481" i="1"/>
  <c r="F212" i="1"/>
  <c r="V212" i="1"/>
  <c r="AL212" i="1"/>
  <c r="AF301" i="1"/>
  <c r="AB300" i="1"/>
  <c r="AB291" i="1" s="1"/>
  <c r="AB323" i="1"/>
  <c r="X322" i="1"/>
  <c r="X316" i="1" s="1"/>
  <c r="AR353" i="1"/>
  <c r="AR352" i="1" s="1"/>
  <c r="AN352" i="1"/>
  <c r="M481" i="1"/>
  <c r="AW19" i="1"/>
  <c r="AJ39" i="1"/>
  <c r="AN40" i="1"/>
  <c r="G19" i="1"/>
  <c r="AB214" i="1"/>
  <c r="AB213" i="1" s="1"/>
  <c r="X191" i="1"/>
  <c r="AB192" i="1"/>
  <c r="J212" i="1"/>
  <c r="Z212" i="1"/>
  <c r="AP212" i="1"/>
  <c r="AR304" i="1"/>
  <c r="X303" i="1"/>
  <c r="X250" i="1" s="1"/>
  <c r="AB357" i="1"/>
  <c r="X356" i="1"/>
  <c r="X355" i="1" s="1"/>
  <c r="X354" i="1" s="1"/>
  <c r="AJ402" i="1"/>
  <c r="AF401" i="1"/>
  <c r="AF398" i="1" s="1"/>
  <c r="AF397" i="1" s="1"/>
  <c r="R481" i="1"/>
  <c r="AH481" i="1"/>
  <c r="Q481" i="1"/>
  <c r="AG481" i="1"/>
  <c r="S593" i="1"/>
  <c r="S585" i="1" s="1"/>
  <c r="S576" i="1" s="1"/>
  <c r="T594" i="1"/>
  <c r="AR29" i="1"/>
  <c r="AR28" i="1" s="1"/>
  <c r="AN28" i="1"/>
  <c r="AJ42" i="1"/>
  <c r="AN43" i="1"/>
  <c r="AI19" i="1"/>
  <c r="AJ59" i="1"/>
  <c r="AN60" i="1"/>
  <c r="AC212" i="1"/>
  <c r="F315" i="1"/>
  <c r="F249" i="1" s="1"/>
  <c r="V315" i="1"/>
  <c r="AL315" i="1"/>
  <c r="AL249" i="1" s="1"/>
  <c r="AF305" i="1"/>
  <c r="AB303" i="1"/>
  <c r="AB338" i="1"/>
  <c r="X337" i="1"/>
  <c r="X331" i="1" s="1"/>
  <c r="X388" i="1"/>
  <c r="X387" i="1" s="1"/>
  <c r="X381" i="1" s="1"/>
  <c r="AB389" i="1"/>
  <c r="BF107" i="1"/>
  <c r="BF106" i="1" s="1"/>
  <c r="BH106" i="1" s="1"/>
  <c r="BG109" i="1"/>
  <c r="L19" i="1" l="1"/>
  <c r="L18" i="1" s="1"/>
  <c r="L17" i="1" s="1"/>
  <c r="L16" i="1" s="1"/>
  <c r="M249" i="1"/>
  <c r="M248" i="1" s="1"/>
  <c r="M18" i="1"/>
  <c r="I18" i="1"/>
  <c r="I17" i="1" s="1"/>
  <c r="I16" i="1" s="1"/>
  <c r="R248" i="1"/>
  <c r="AQ248" i="1"/>
  <c r="N248" i="1"/>
  <c r="T315" i="1"/>
  <c r="T249" i="1" s="1"/>
  <c r="T248" i="1" s="1"/>
  <c r="S481" i="1"/>
  <c r="AF57" i="1"/>
  <c r="AV18" i="1"/>
  <c r="V249" i="1"/>
  <c r="V248" i="1" s="1"/>
  <c r="X20" i="1"/>
  <c r="X19" i="1" s="1"/>
  <c r="AL248" i="1"/>
  <c r="G18" i="1"/>
  <c r="K248" i="1"/>
  <c r="Z18" i="1"/>
  <c r="S248" i="1"/>
  <c r="U18" i="1"/>
  <c r="AP248" i="1"/>
  <c r="F248" i="1"/>
  <c r="J248" i="1"/>
  <c r="Y18" i="1"/>
  <c r="K18" i="1"/>
  <c r="O18" i="1"/>
  <c r="AY248" i="1"/>
  <c r="AY17" i="1" s="1"/>
  <c r="AY16" i="1" s="1"/>
  <c r="AK18" i="1"/>
  <c r="AA18" i="1"/>
  <c r="AS248" i="1"/>
  <c r="AX249" i="1"/>
  <c r="AX248" i="1" s="1"/>
  <c r="W18" i="1"/>
  <c r="AW249" i="1"/>
  <c r="AW248" i="1" s="1"/>
  <c r="AQ18" i="1"/>
  <c r="AQ17" i="1" s="1"/>
  <c r="AQ16" i="1" s="1"/>
  <c r="AB246" i="1"/>
  <c r="AB245" i="1" s="1"/>
  <c r="AB244" i="1" s="1"/>
  <c r="AB227" i="1" s="1"/>
  <c r="AB212" i="1" s="1"/>
  <c r="AT249" i="1"/>
  <c r="AT248" i="1" s="1"/>
  <c r="AW18" i="1"/>
  <c r="O249" i="1"/>
  <c r="O248" i="1" s="1"/>
  <c r="AV249" i="1"/>
  <c r="AV248" i="1" s="1"/>
  <c r="Z248" i="1"/>
  <c r="AA249" i="1"/>
  <c r="AA248" i="1" s="1"/>
  <c r="AA17" i="1" s="1"/>
  <c r="AA16" i="1" s="1"/>
  <c r="AM18" i="1"/>
  <c r="Y248" i="1"/>
  <c r="S18" i="1"/>
  <c r="AO248" i="1"/>
  <c r="AP18" i="1"/>
  <c r="W249" i="1"/>
  <c r="W248" i="1" s="1"/>
  <c r="AH249" i="1"/>
  <c r="AH248" i="1" s="1"/>
  <c r="AH18" i="1"/>
  <c r="AM249" i="1"/>
  <c r="AM248" i="1" s="1"/>
  <c r="G249" i="1"/>
  <c r="G248" i="1" s="1"/>
  <c r="F18" i="1"/>
  <c r="AE18" i="1"/>
  <c r="AE17" i="1" s="1"/>
  <c r="AE16" i="1" s="1"/>
  <c r="AI248" i="1"/>
  <c r="Q18" i="1"/>
  <c r="Q17" i="1" s="1"/>
  <c r="Q16" i="1" s="1"/>
  <c r="AU18" i="1"/>
  <c r="AU17" i="1" s="1"/>
  <c r="AU16" i="1" s="1"/>
  <c r="H249" i="1"/>
  <c r="H248" i="1" s="1"/>
  <c r="H17" i="1" s="1"/>
  <c r="H16" i="1" s="1"/>
  <c r="P18" i="1"/>
  <c r="P17" i="1" s="1"/>
  <c r="P16" i="1" s="1"/>
  <c r="AD18" i="1"/>
  <c r="AD17" i="1" s="1"/>
  <c r="AD16" i="1" s="1"/>
  <c r="AI18" i="1"/>
  <c r="AT18" i="1"/>
  <c r="AK249" i="1"/>
  <c r="AK248" i="1" s="1"/>
  <c r="T18" i="1"/>
  <c r="J18" i="1"/>
  <c r="N18" i="1"/>
  <c r="AG248" i="1"/>
  <c r="U249" i="1"/>
  <c r="U248" i="1" s="1"/>
  <c r="AG18" i="1"/>
  <c r="AX18" i="1"/>
  <c r="V18" i="1"/>
  <c r="BA18" i="1"/>
  <c r="BA17" i="1" s="1"/>
  <c r="BA16" i="1" s="1"/>
  <c r="AL18" i="1"/>
  <c r="AO18" i="1"/>
  <c r="R18" i="1"/>
  <c r="AZ17" i="1"/>
  <c r="AZ16" i="1" s="1"/>
  <c r="X112" i="1"/>
  <c r="AF56" i="1"/>
  <c r="AF45" i="1"/>
  <c r="AJ46" i="1"/>
  <c r="AB36" i="1"/>
  <c r="AB20" i="1" s="1"/>
  <c r="AB19" i="1" s="1"/>
  <c r="AF37" i="1"/>
  <c r="AN39" i="1"/>
  <c r="AR40" i="1"/>
  <c r="AR39" i="1" s="1"/>
  <c r="X315" i="1"/>
  <c r="X249" i="1" s="1"/>
  <c r="X248" i="1" s="1"/>
  <c r="AJ319" i="1"/>
  <c r="AF318" i="1"/>
  <c r="AF317" i="1" s="1"/>
  <c r="AN32" i="1"/>
  <c r="AN31" i="1" s="1"/>
  <c r="AR33" i="1"/>
  <c r="AR32" i="1" s="1"/>
  <c r="AR31" i="1" s="1"/>
  <c r="AJ305" i="1"/>
  <c r="AF303" i="1"/>
  <c r="AB191" i="1"/>
  <c r="AB112" i="1" s="1"/>
  <c r="AF192" i="1"/>
  <c r="AC18" i="1"/>
  <c r="AC17" i="1" s="1"/>
  <c r="AC16" i="1" s="1"/>
  <c r="AB250" i="1"/>
  <c r="AJ395" i="1"/>
  <c r="AJ394" i="1" s="1"/>
  <c r="AJ393" i="1" s="1"/>
  <c r="AN396" i="1"/>
  <c r="AJ24" i="1"/>
  <c r="AF23" i="1"/>
  <c r="AF22" i="1" s="1"/>
  <c r="AJ401" i="1"/>
  <c r="AJ398" i="1" s="1"/>
  <c r="AJ397" i="1" s="1"/>
  <c r="AN402" i="1"/>
  <c r="AJ301" i="1"/>
  <c r="AF300" i="1"/>
  <c r="AF291" i="1" s="1"/>
  <c r="AN399" i="1"/>
  <c r="AJ57" i="1"/>
  <c r="AJ56" i="1" s="1"/>
  <c r="AN58" i="1"/>
  <c r="AS18" i="1"/>
  <c r="AF338" i="1"/>
  <c r="AB337" i="1"/>
  <c r="AB331" i="1" s="1"/>
  <c r="AN42" i="1"/>
  <c r="AR43" i="1"/>
  <c r="AR42" i="1" s="1"/>
  <c r="AJ247" i="1"/>
  <c r="AF246" i="1"/>
  <c r="AF245" i="1" s="1"/>
  <c r="AF244" i="1" s="1"/>
  <c r="AF227" i="1" s="1"/>
  <c r="AB388" i="1"/>
  <c r="AB387" i="1" s="1"/>
  <c r="AB381" i="1" s="1"/>
  <c r="AF389" i="1"/>
  <c r="X594" i="1"/>
  <c r="T593" i="1"/>
  <c r="T585" i="1" s="1"/>
  <c r="T576" i="1" s="1"/>
  <c r="T481" i="1" s="1"/>
  <c r="AB356" i="1"/>
  <c r="AB355" i="1" s="1"/>
  <c r="AB354" i="1" s="1"/>
  <c r="AF357" i="1"/>
  <c r="AF323" i="1"/>
  <c r="AB322" i="1"/>
  <c r="AB316" i="1" s="1"/>
  <c r="AF392" i="1"/>
  <c r="AF214" i="1"/>
  <c r="AF213" i="1" s="1"/>
  <c r="AN59" i="1"/>
  <c r="AR60" i="1"/>
  <c r="AR59" i="1" s="1"/>
  <c r="BH107" i="1"/>
  <c r="BG74" i="1"/>
  <c r="BD74" i="1"/>
  <c r="BC74" i="1"/>
  <c r="E74" i="1"/>
  <c r="BD82" i="1"/>
  <c r="BC82" i="1"/>
  <c r="E82" i="1"/>
  <c r="BD49" i="1"/>
  <c r="BC49" i="1"/>
  <c r="E49" i="1"/>
  <c r="BD288" i="1"/>
  <c r="BC288" i="1"/>
  <c r="E288" i="1"/>
  <c r="E287" i="1" s="1"/>
  <c r="BD236" i="1"/>
  <c r="BC236" i="1"/>
  <c r="E236" i="1"/>
  <c r="E235" i="1" s="1"/>
  <c r="E234" i="1" s="1"/>
  <c r="BD221" i="1"/>
  <c r="BC221" i="1"/>
  <c r="E221" i="1"/>
  <c r="E220" i="1" s="1"/>
  <c r="E219" i="1" s="1"/>
  <c r="BD158" i="1"/>
  <c r="BC158" i="1"/>
  <c r="E158" i="1"/>
  <c r="BD155" i="1"/>
  <c r="BC155" i="1"/>
  <c r="E155" i="1"/>
  <c r="BD151" i="1"/>
  <c r="BC151" i="1"/>
  <c r="E151" i="1"/>
  <c r="BD92" i="1"/>
  <c r="BC92" i="1"/>
  <c r="E92" i="1"/>
  <c r="E91" i="1" s="1"/>
  <c r="BD86" i="1"/>
  <c r="BC86" i="1"/>
  <c r="BD67" i="1"/>
  <c r="BC67" i="1"/>
  <c r="E67" i="1"/>
  <c r="BD59" i="1"/>
  <c r="BC59" i="1"/>
  <c r="E59" i="1"/>
  <c r="BG45" i="1"/>
  <c r="BD45" i="1"/>
  <c r="BC45" i="1"/>
  <c r="E45" i="1"/>
  <c r="BG42" i="1"/>
  <c r="BD42" i="1"/>
  <c r="BC42" i="1"/>
  <c r="E42" i="1"/>
  <c r="BD39" i="1"/>
  <c r="BC39" i="1"/>
  <c r="E39" i="1"/>
  <c r="BG36" i="1"/>
  <c r="BD36" i="1"/>
  <c r="BC36" i="1"/>
  <c r="E36" i="1"/>
  <c r="BG32" i="1"/>
  <c r="BG31" i="1" s="1"/>
  <c r="BD32" i="1"/>
  <c r="BC32" i="1"/>
  <c r="E32" i="1"/>
  <c r="E31" i="1" s="1"/>
  <c r="E28" i="1"/>
  <c r="BD28" i="1"/>
  <c r="BC28" i="1"/>
  <c r="BG23" i="1"/>
  <c r="BD23" i="1"/>
  <c r="BC23" i="1"/>
  <c r="E23" i="1"/>
  <c r="BB21" i="1"/>
  <c r="BE21" i="1"/>
  <c r="BB24" i="1"/>
  <c r="BE24" i="1"/>
  <c r="BB25" i="1"/>
  <c r="BE25" i="1"/>
  <c r="BB26" i="1"/>
  <c r="BE26" i="1"/>
  <c r="BB27" i="1"/>
  <c r="BE27" i="1"/>
  <c r="BG28" i="1"/>
  <c r="BB29" i="1"/>
  <c r="BE29" i="1"/>
  <c r="BB30" i="1"/>
  <c r="BE30" i="1"/>
  <c r="BB33" i="1"/>
  <c r="BE33" i="1"/>
  <c r="BB34" i="1"/>
  <c r="BE34" i="1"/>
  <c r="BB35" i="1"/>
  <c r="BE35" i="1"/>
  <c r="BB37" i="1"/>
  <c r="BF37" i="1" s="1"/>
  <c r="BE37" i="1"/>
  <c r="BB38" i="1"/>
  <c r="BE38" i="1"/>
  <c r="BG39" i="1"/>
  <c r="BB40" i="1"/>
  <c r="BE40" i="1"/>
  <c r="BB41" i="1"/>
  <c r="BE41" i="1"/>
  <c r="BB43" i="1"/>
  <c r="BE43" i="1"/>
  <c r="BB44" i="1"/>
  <c r="BE44" i="1"/>
  <c r="BB46" i="1"/>
  <c r="BE46" i="1"/>
  <c r="BB47" i="1"/>
  <c r="BE47" i="1"/>
  <c r="BB48" i="1"/>
  <c r="BE48" i="1"/>
  <c r="BB49" i="1"/>
  <c r="BE50" i="1"/>
  <c r="BF50" i="1" s="1"/>
  <c r="BH50" i="1" s="1"/>
  <c r="BE51" i="1"/>
  <c r="BF51" i="1" s="1"/>
  <c r="BH51" i="1" s="1"/>
  <c r="BE52" i="1"/>
  <c r="BF52" i="1" s="1"/>
  <c r="BH52" i="1" s="1"/>
  <c r="BE53" i="1"/>
  <c r="BF53" i="1" s="1"/>
  <c r="BH53" i="1" s="1"/>
  <c r="BE55" i="1"/>
  <c r="BF55" i="1" s="1"/>
  <c r="BH55" i="1" s="1"/>
  <c r="E57" i="1"/>
  <c r="BG57" i="1"/>
  <c r="BB58" i="1"/>
  <c r="BB57" i="1" s="1"/>
  <c r="BE58" i="1"/>
  <c r="BB60" i="1"/>
  <c r="BE60" i="1"/>
  <c r="BE61" i="1"/>
  <c r="BF61" i="1" s="1"/>
  <c r="BB62" i="1"/>
  <c r="BE62" i="1"/>
  <c r="E64" i="1"/>
  <c r="BB64" i="1"/>
  <c r="BG64" i="1"/>
  <c r="BE65" i="1"/>
  <c r="BE66" i="1"/>
  <c r="BF66" i="1" s="1"/>
  <c r="BH66" i="1" s="1"/>
  <c r="BE68" i="1"/>
  <c r="BF68" i="1" s="1"/>
  <c r="BH68" i="1" s="1"/>
  <c r="BE69" i="1"/>
  <c r="BF69" i="1" s="1"/>
  <c r="BH69" i="1" s="1"/>
  <c r="BG67" i="1"/>
  <c r="E72" i="1"/>
  <c r="BG72" i="1"/>
  <c r="BB72" i="1"/>
  <c r="BE73" i="1"/>
  <c r="BE72" i="1" s="1"/>
  <c r="BE75" i="1"/>
  <c r="BB74" i="1"/>
  <c r="BE76" i="1"/>
  <c r="BF76" i="1" s="1"/>
  <c r="BH76" i="1" s="1"/>
  <c r="BE77" i="1"/>
  <c r="BF77" i="1" s="1"/>
  <c r="BH77" i="1" s="1"/>
  <c r="E80" i="1"/>
  <c r="BB80" i="1"/>
  <c r="BG80" i="1"/>
  <c r="BE83" i="1"/>
  <c r="BE84" i="1"/>
  <c r="BF84" i="1" s="1"/>
  <c r="BH84" i="1" s="1"/>
  <c r="BE85" i="1"/>
  <c r="BF85" i="1" s="1"/>
  <c r="BH85" i="1" s="1"/>
  <c r="E86" i="1"/>
  <c r="BE88" i="1"/>
  <c r="BE89" i="1"/>
  <c r="BF89" i="1" s="1"/>
  <c r="BH89" i="1" s="1"/>
  <c r="BE90" i="1"/>
  <c r="BH90" i="1"/>
  <c r="BE93" i="1"/>
  <c r="BE95" i="1"/>
  <c r="BF95" i="1" s="1"/>
  <c r="BE96" i="1"/>
  <c r="BE98" i="1"/>
  <c r="BG98" i="1"/>
  <c r="BE99" i="1"/>
  <c r="BF99" i="1" s="1"/>
  <c r="BG99" i="1"/>
  <c r="BE100" i="1"/>
  <c r="BE101" i="1"/>
  <c r="BG101" i="1"/>
  <c r="BE102" i="1"/>
  <c r="BG102" i="1"/>
  <c r="BE103" i="1"/>
  <c r="BF103" i="1" s="1"/>
  <c r="BH103" i="1" s="1"/>
  <c r="BE104" i="1"/>
  <c r="BF104" i="1" s="1"/>
  <c r="BE105" i="1"/>
  <c r="E113" i="1"/>
  <c r="BB113" i="1"/>
  <c r="BG113" i="1"/>
  <c r="BE114" i="1"/>
  <c r="BE113" i="1" s="1"/>
  <c r="BE118" i="1"/>
  <c r="BE119" i="1"/>
  <c r="BE120" i="1"/>
  <c r="BE121" i="1"/>
  <c r="BF121" i="1" s="1"/>
  <c r="BH121" i="1" s="1"/>
  <c r="BE122" i="1"/>
  <c r="BF122" i="1" s="1"/>
  <c r="BE123" i="1"/>
  <c r="E125" i="1"/>
  <c r="BC125" i="1"/>
  <c r="BD125" i="1"/>
  <c r="BF127" i="1"/>
  <c r="BF128" i="1"/>
  <c r="BF129" i="1"/>
  <c r="BH129" i="1" s="1"/>
  <c r="BH131" i="1"/>
  <c r="E133" i="1"/>
  <c r="E132" i="1" s="1"/>
  <c r="BF134" i="1"/>
  <c r="BB135" i="1"/>
  <c r="BG135" i="1"/>
  <c r="E139" i="1"/>
  <c r="E138" i="1" s="1"/>
  <c r="BB139" i="1"/>
  <c r="BG139" i="1"/>
  <c r="BG138" i="1" s="1"/>
  <c r="BE140" i="1"/>
  <c r="BE139" i="1" s="1"/>
  <c r="BE138" i="1" s="1"/>
  <c r="BB151" i="1"/>
  <c r="BE152" i="1"/>
  <c r="BF152" i="1" s="1"/>
  <c r="BE153" i="1"/>
  <c r="BF153" i="1" s="1"/>
  <c r="BB155" i="1"/>
  <c r="BE156" i="1"/>
  <c r="BE155" i="1" s="1"/>
  <c r="BE159" i="1"/>
  <c r="BF159" i="1" s="1"/>
  <c r="BE160" i="1"/>
  <c r="BF160" i="1" s="1"/>
  <c r="BE161" i="1"/>
  <c r="BF161" i="1" s="1"/>
  <c r="BE162" i="1"/>
  <c r="BE163" i="1"/>
  <c r="BF163" i="1" s="1"/>
  <c r="BE165" i="1"/>
  <c r="BE166" i="1"/>
  <c r="BF166" i="1" s="1"/>
  <c r="BE167" i="1"/>
  <c r="BF167" i="1" s="1"/>
  <c r="BE168" i="1"/>
  <c r="BF168" i="1" s="1"/>
  <c r="BE169" i="1"/>
  <c r="BE170" i="1"/>
  <c r="BF170" i="1" s="1"/>
  <c r="E178" i="1"/>
  <c r="E177" i="1" s="1"/>
  <c r="BB178" i="1"/>
  <c r="BB177" i="1" s="1"/>
  <c r="BE179" i="1"/>
  <c r="BE178" i="1" s="1"/>
  <c r="BE177" i="1" s="1"/>
  <c r="BG178" i="1"/>
  <c r="E181" i="1"/>
  <c r="BB181" i="1"/>
  <c r="BE182" i="1"/>
  <c r="BF182" i="1" s="1"/>
  <c r="E183" i="1"/>
  <c r="BE184" i="1"/>
  <c r="BF184" i="1" s="1"/>
  <c r="BE185" i="1"/>
  <c r="BF185" i="1" s="1"/>
  <c r="BE186" i="1"/>
  <c r="BF186" i="1" s="1"/>
  <c r="BE187" i="1"/>
  <c r="BF187" i="1" s="1"/>
  <c r="BE188" i="1"/>
  <c r="BE189" i="1"/>
  <c r="BF189" i="1" s="1"/>
  <c r="BE190" i="1"/>
  <c r="E191" i="1"/>
  <c r="BB191" i="1"/>
  <c r="BE192" i="1"/>
  <c r="BE194" i="1"/>
  <c r="BF194" i="1" s="1"/>
  <c r="BH194" i="1" s="1"/>
  <c r="BE198" i="1"/>
  <c r="BE200" i="1"/>
  <c r="BE201" i="1"/>
  <c r="BE202" i="1"/>
  <c r="BE203" i="1"/>
  <c r="BE204" i="1"/>
  <c r="BE205" i="1"/>
  <c r="BE206" i="1"/>
  <c r="BE207" i="1"/>
  <c r="BE208" i="1"/>
  <c r="BF208" i="1" s="1"/>
  <c r="BH208" i="1" s="1"/>
  <c r="BE222" i="1"/>
  <c r="BF222" i="1" s="1"/>
  <c r="BH222" i="1" s="1"/>
  <c r="BB221" i="1"/>
  <c r="BB220" i="1" s="1"/>
  <c r="BE223" i="1"/>
  <c r="BF223" i="1" s="1"/>
  <c r="BH223" i="1" s="1"/>
  <c r="BG221" i="1"/>
  <c r="BG220" i="1" s="1"/>
  <c r="BE228" i="1"/>
  <c r="BE230" i="1"/>
  <c r="BF230" i="1" s="1"/>
  <c r="BB236" i="1"/>
  <c r="BB235" i="1" s="1"/>
  <c r="BB234" i="1" s="1"/>
  <c r="BE237" i="1"/>
  <c r="BF237" i="1" s="1"/>
  <c r="BE238" i="1"/>
  <c r="BF238" i="1" s="1"/>
  <c r="E242" i="1"/>
  <c r="E241" i="1" s="1"/>
  <c r="BB242" i="1"/>
  <c r="BB241" i="1" s="1"/>
  <c r="BB240" i="1" s="1"/>
  <c r="BB239" i="1" s="1"/>
  <c r="BE243" i="1"/>
  <c r="BE242" i="1" s="1"/>
  <c r="BE241" i="1" s="1"/>
  <c r="BE240" i="1" s="1"/>
  <c r="BE239" i="1" s="1"/>
  <c r="BG242" i="1"/>
  <c r="E246" i="1"/>
  <c r="E245" i="1" s="1"/>
  <c r="BG246" i="1"/>
  <c r="BG245" i="1" s="1"/>
  <c r="BG244" i="1" s="1"/>
  <c r="BB247" i="1"/>
  <c r="BB246" i="1" s="1"/>
  <c r="BB245" i="1" s="1"/>
  <c r="BB244" i="1" s="1"/>
  <c r="BE247" i="1"/>
  <c r="BE246" i="1" s="1"/>
  <c r="BE245" i="1" s="1"/>
  <c r="BE244" i="1" s="1"/>
  <c r="BE252" i="1"/>
  <c r="BE253" i="1"/>
  <c r="BF253" i="1" s="1"/>
  <c r="BE261" i="1"/>
  <c r="BE262" i="1"/>
  <c r="BF262" i="1" s="1"/>
  <c r="BE263" i="1"/>
  <c r="BF263" i="1" s="1"/>
  <c r="BH263" i="1" s="1"/>
  <c r="BE264" i="1"/>
  <c r="BF264" i="1" s="1"/>
  <c r="BH264" i="1" s="1"/>
  <c r="BE265" i="1"/>
  <c r="BF265" i="1" s="1"/>
  <c r="BH265" i="1" s="1"/>
  <c r="E266" i="1"/>
  <c r="E251" i="1" s="1"/>
  <c r="BB266" i="1"/>
  <c r="BE267" i="1"/>
  <c r="BE268" i="1"/>
  <c r="BF268" i="1" s="1"/>
  <c r="BG268" i="1"/>
  <c r="BE270" i="1"/>
  <c r="BF270" i="1" s="1"/>
  <c r="BH270" i="1" s="1"/>
  <c r="BE271" i="1"/>
  <c r="BF271" i="1" s="1"/>
  <c r="BH271" i="1" s="1"/>
  <c r="BE273" i="1"/>
  <c r="BE274" i="1"/>
  <c r="BF274" i="1" s="1"/>
  <c r="BH274" i="1" s="1"/>
  <c r="BE275" i="1"/>
  <c r="BF275" i="1" s="1"/>
  <c r="BH275" i="1" s="1"/>
  <c r="BE276" i="1"/>
  <c r="BF276" i="1" s="1"/>
  <c r="BH276" i="1" s="1"/>
  <c r="BE277" i="1"/>
  <c r="BF277" i="1" s="1"/>
  <c r="BH277" i="1" s="1"/>
  <c r="E278" i="1"/>
  <c r="E272" i="1" s="1"/>
  <c r="BB278" i="1"/>
  <c r="BE279" i="1"/>
  <c r="BF279" i="1" s="1"/>
  <c r="BH279" i="1" s="1"/>
  <c r="BE280" i="1"/>
  <c r="BF280" i="1" s="1"/>
  <c r="BH280" i="1" s="1"/>
  <c r="BE281" i="1"/>
  <c r="BF281" i="1" s="1"/>
  <c r="BH281" i="1" s="1"/>
  <c r="BE282" i="1"/>
  <c r="BF282" i="1" s="1"/>
  <c r="BH282" i="1" s="1"/>
  <c r="BE283" i="1"/>
  <c r="BF283" i="1" s="1"/>
  <c r="BH283" i="1" s="1"/>
  <c r="E284" i="1"/>
  <c r="BB284" i="1"/>
  <c r="BE285" i="1"/>
  <c r="BF285" i="1" s="1"/>
  <c r="BH285" i="1" s="1"/>
  <c r="BE286" i="1"/>
  <c r="BF286" i="1" s="1"/>
  <c r="BH286" i="1" s="1"/>
  <c r="BG284" i="1"/>
  <c r="BG288" i="1"/>
  <c r="BG287" i="1" s="1"/>
  <c r="BE289" i="1"/>
  <c r="BF289" i="1" s="1"/>
  <c r="BH289" i="1" s="1"/>
  <c r="BE290" i="1"/>
  <c r="BF290" i="1" s="1"/>
  <c r="BH290" i="1" s="1"/>
  <c r="BE292" i="1"/>
  <c r="BF292" i="1" s="1"/>
  <c r="BE293" i="1"/>
  <c r="BF293" i="1" s="1"/>
  <c r="BH293" i="1" s="1"/>
  <c r="E294" i="1"/>
  <c r="BB294" i="1"/>
  <c r="BE295" i="1"/>
  <c r="BF295" i="1" s="1"/>
  <c r="BE296" i="1"/>
  <c r="BF296" i="1" s="1"/>
  <c r="BE297" i="1"/>
  <c r="BF297" i="1" s="1"/>
  <c r="BE298" i="1"/>
  <c r="BF298" i="1" s="1"/>
  <c r="BH298" i="1" s="1"/>
  <c r="BE299" i="1"/>
  <c r="BF299" i="1" s="1"/>
  <c r="E300" i="1"/>
  <c r="BB301" i="1"/>
  <c r="BE301" i="1"/>
  <c r="BB302" i="1"/>
  <c r="BE302" i="1"/>
  <c r="BB304" i="1"/>
  <c r="BE304" i="1"/>
  <c r="BG304" i="1"/>
  <c r="BB305" i="1"/>
  <c r="BE305" i="1"/>
  <c r="E306" i="1"/>
  <c r="BE307" i="1"/>
  <c r="BE308" i="1"/>
  <c r="BF308" i="1" s="1"/>
  <c r="BB306" i="1"/>
  <c r="BE309" i="1"/>
  <c r="BF309" i="1" s="1"/>
  <c r="BH309" i="1" s="1"/>
  <c r="BE310" i="1"/>
  <c r="BF310" i="1" s="1"/>
  <c r="BH310" i="1" s="1"/>
  <c r="BE311" i="1"/>
  <c r="BF311" i="1" s="1"/>
  <c r="BH311" i="1" s="1"/>
  <c r="E312" i="1"/>
  <c r="BB312" i="1"/>
  <c r="BG312" i="1"/>
  <c r="BE313" i="1"/>
  <c r="BE314" i="1"/>
  <c r="BF314" i="1" s="1"/>
  <c r="BH314" i="1" s="1"/>
  <c r="E318" i="1"/>
  <c r="E317" i="1" s="1"/>
  <c r="BB319" i="1"/>
  <c r="BE319" i="1"/>
  <c r="BB320" i="1"/>
  <c r="BE320" i="1"/>
  <c r="BB321" i="1"/>
  <c r="BE321" i="1"/>
  <c r="BG321" i="1"/>
  <c r="E322" i="1"/>
  <c r="BB323" i="1"/>
  <c r="BB322" i="1" s="1"/>
  <c r="BE323" i="1"/>
  <c r="BG323" i="1"/>
  <c r="E329" i="1"/>
  <c r="BB329" i="1"/>
  <c r="BG329" i="1"/>
  <c r="BE330" i="1"/>
  <c r="BF330" i="1" s="1"/>
  <c r="BH330" i="1" s="1"/>
  <c r="E333" i="1"/>
  <c r="E332" i="1" s="1"/>
  <c r="BB333" i="1"/>
  <c r="BB332" i="1" s="1"/>
  <c r="BE334" i="1"/>
  <c r="BF334" i="1" s="1"/>
  <c r="BH334" i="1" s="1"/>
  <c r="BE335" i="1"/>
  <c r="BF335" i="1" s="1"/>
  <c r="BH335" i="1" s="1"/>
  <c r="BE336" i="1"/>
  <c r="BF336" i="1" s="1"/>
  <c r="BG333" i="1"/>
  <c r="E337" i="1"/>
  <c r="BB338" i="1"/>
  <c r="BB337" i="1" s="1"/>
  <c r="BE338" i="1"/>
  <c r="E343" i="1"/>
  <c r="BG343" i="1"/>
  <c r="BB343" i="1"/>
  <c r="BB342" i="1" s="1"/>
  <c r="BE344" i="1"/>
  <c r="BF344" i="1" s="1"/>
  <c r="BH344" i="1" s="1"/>
  <c r="BE345" i="1"/>
  <c r="BF345" i="1" s="1"/>
  <c r="BH345" i="1" s="1"/>
  <c r="E346" i="1"/>
  <c r="BB346" i="1"/>
  <c r="BE347" i="1"/>
  <c r="BE346" i="1" s="1"/>
  <c r="BG346" i="1"/>
  <c r="E348" i="1"/>
  <c r="BE349" i="1"/>
  <c r="BF349" i="1" s="1"/>
  <c r="BH349" i="1" s="1"/>
  <c r="BB348" i="1"/>
  <c r="BE350" i="1"/>
  <c r="BF350" i="1" s="1"/>
  <c r="BG348" i="1"/>
  <c r="BE351" i="1"/>
  <c r="BF351" i="1" s="1"/>
  <c r="BH351" i="1" s="1"/>
  <c r="E352" i="1"/>
  <c r="BG352" i="1"/>
  <c r="BB353" i="1"/>
  <c r="BB352" i="1" s="1"/>
  <c r="BE353" i="1"/>
  <c r="E356" i="1"/>
  <c r="E355" i="1" s="1"/>
  <c r="BB357" i="1"/>
  <c r="BE357" i="1"/>
  <c r="BG357" i="1"/>
  <c r="BB358" i="1"/>
  <c r="BE358" i="1"/>
  <c r="BG358" i="1"/>
  <c r="BB359" i="1"/>
  <c r="BE359" i="1"/>
  <c r="BG359" i="1"/>
  <c r="E360" i="1"/>
  <c r="BB360" i="1"/>
  <c r="BG360" i="1"/>
  <c r="BE361" i="1"/>
  <c r="BE360" i="1" s="1"/>
  <c r="E366" i="1"/>
  <c r="E365" i="1" s="1"/>
  <c r="BG366" i="1"/>
  <c r="BG365" i="1" s="1"/>
  <c r="BB366" i="1"/>
  <c r="BB365" i="1" s="1"/>
  <c r="BE367" i="1"/>
  <c r="BE366" i="1" s="1"/>
  <c r="BE365" i="1" s="1"/>
  <c r="BE369" i="1"/>
  <c r="BE370" i="1"/>
  <c r="BF370" i="1" s="1"/>
  <c r="BH370" i="1" s="1"/>
  <c r="BE371" i="1"/>
  <c r="BF371" i="1" s="1"/>
  <c r="BH371" i="1" s="1"/>
  <c r="BE372" i="1"/>
  <c r="BF372" i="1" s="1"/>
  <c r="BE373" i="1"/>
  <c r="BF373" i="1" s="1"/>
  <c r="E383" i="1"/>
  <c r="E382" i="1" s="1"/>
  <c r="BB383" i="1"/>
  <c r="BB382" i="1" s="1"/>
  <c r="BE384" i="1"/>
  <c r="BF384" i="1" s="1"/>
  <c r="BH384" i="1" s="1"/>
  <c r="BE385" i="1"/>
  <c r="BF385" i="1" s="1"/>
  <c r="BH385" i="1" s="1"/>
  <c r="BE386" i="1"/>
  <c r="BF386" i="1" s="1"/>
  <c r="BH386" i="1" s="1"/>
  <c r="E388" i="1"/>
  <c r="BG388" i="1"/>
  <c r="BG387" i="1" s="1"/>
  <c r="BB389" i="1"/>
  <c r="BE389" i="1"/>
  <c r="BB390" i="1"/>
  <c r="BE390" i="1"/>
  <c r="BB391" i="1"/>
  <c r="BE391" i="1"/>
  <c r="E395" i="1"/>
  <c r="E394" i="1" s="1"/>
  <c r="E393" i="1" s="1"/>
  <c r="BB395" i="1"/>
  <c r="BB394" i="1" s="1"/>
  <c r="BB393" i="1" s="1"/>
  <c r="BE396" i="1"/>
  <c r="BF396" i="1" s="1"/>
  <c r="BG395" i="1"/>
  <c r="BG394" i="1" s="1"/>
  <c r="BG393" i="1" s="1"/>
  <c r="BB399" i="1"/>
  <c r="BE399" i="1"/>
  <c r="BB400" i="1"/>
  <c r="BE400" i="1"/>
  <c r="E401" i="1"/>
  <c r="E398" i="1" s="1"/>
  <c r="E397" i="1" s="1"/>
  <c r="BB402" i="1"/>
  <c r="BB401" i="1" s="1"/>
  <c r="BE402" i="1"/>
  <c r="BE401" i="1" s="1"/>
  <c r="BG402" i="1"/>
  <c r="E404" i="1"/>
  <c r="BB404" i="1"/>
  <c r="BG404" i="1"/>
  <c r="BE404" i="1"/>
  <c r="E410" i="1"/>
  <c r="E409" i="1" s="1"/>
  <c r="BB410" i="1"/>
  <c r="BB409" i="1" s="1"/>
  <c r="BE411" i="1"/>
  <c r="BG411" i="1"/>
  <c r="BE412" i="1"/>
  <c r="BF412" i="1" s="1"/>
  <c r="BG412" i="1"/>
  <c r="BE413" i="1"/>
  <c r="BF413" i="1" s="1"/>
  <c r="BG413" i="1"/>
  <c r="BE414" i="1"/>
  <c r="BF414" i="1" s="1"/>
  <c r="BG414" i="1"/>
  <c r="E421" i="1"/>
  <c r="BB421" i="1"/>
  <c r="BE422" i="1"/>
  <c r="BE423" i="1"/>
  <c r="BF423" i="1" s="1"/>
  <c r="E424" i="1"/>
  <c r="BB424" i="1"/>
  <c r="BE425" i="1"/>
  <c r="BF425" i="1" s="1"/>
  <c r="BE426" i="1"/>
  <c r="BF426" i="1" s="1"/>
  <c r="BE428" i="1"/>
  <c r="BE429" i="1"/>
  <c r="BF429" i="1" s="1"/>
  <c r="BE431" i="1"/>
  <c r="BE432" i="1"/>
  <c r="BF432" i="1" s="1"/>
  <c r="BE433" i="1"/>
  <c r="BF433" i="1" s="1"/>
  <c r="BE434" i="1"/>
  <c r="BF434" i="1" s="1"/>
  <c r="BE435" i="1"/>
  <c r="BF435" i="1" s="1"/>
  <c r="BE436" i="1"/>
  <c r="BF436" i="1" s="1"/>
  <c r="BE437" i="1"/>
  <c r="BF437" i="1" s="1"/>
  <c r="BE439" i="1"/>
  <c r="BF439" i="1" s="1"/>
  <c r="BE440" i="1"/>
  <c r="BF440" i="1" s="1"/>
  <c r="E452" i="1"/>
  <c r="BB452" i="1"/>
  <c r="BE453" i="1"/>
  <c r="BE452" i="1" s="1"/>
  <c r="BE455" i="1"/>
  <c r="BE454" i="1" s="1"/>
  <c r="BE460" i="1"/>
  <c r="BE461" i="1"/>
  <c r="BF461" i="1" s="1"/>
  <c r="BE462" i="1"/>
  <c r="BF462" i="1" s="1"/>
  <c r="BE463" i="1"/>
  <c r="BF463" i="1" s="1"/>
  <c r="BE464" i="1"/>
  <c r="BF464" i="1" s="1"/>
  <c r="BE469" i="1"/>
  <c r="BF469" i="1" s="1"/>
  <c r="BH469" i="1" s="1"/>
  <c r="E472" i="1"/>
  <c r="E471" i="1" s="1"/>
  <c r="BB472" i="1"/>
  <c r="BB471" i="1" s="1"/>
  <c r="BG472" i="1"/>
  <c r="BG471" i="1" s="1"/>
  <c r="BE473" i="1"/>
  <c r="BE474" i="1"/>
  <c r="BF474" i="1" s="1"/>
  <c r="BH474" i="1" s="1"/>
  <c r="BE475" i="1"/>
  <c r="BF475" i="1" s="1"/>
  <c r="BH475" i="1" s="1"/>
  <c r="E476" i="1"/>
  <c r="BE477" i="1"/>
  <c r="BE478" i="1"/>
  <c r="BF478" i="1" s="1"/>
  <c r="BH478" i="1" s="1"/>
  <c r="BE479" i="1"/>
  <c r="BF479" i="1" s="1"/>
  <c r="BH479" i="1" s="1"/>
  <c r="BE480" i="1"/>
  <c r="E484" i="1"/>
  <c r="BC484" i="1"/>
  <c r="BC483" i="1" s="1"/>
  <c r="BC482" i="1" s="1"/>
  <c r="BC481" i="1" s="1"/>
  <c r="BD484" i="1"/>
  <c r="BD483" i="1" s="1"/>
  <c r="BD482" i="1" s="1"/>
  <c r="BD481" i="1" s="1"/>
  <c r="E502" i="1"/>
  <c r="BC502" i="1"/>
  <c r="BD502" i="1"/>
  <c r="E514" i="1"/>
  <c r="E513" i="1" s="1"/>
  <c r="E508" i="1" s="1"/>
  <c r="E507" i="1" s="1"/>
  <c r="BB514" i="1"/>
  <c r="BG514" i="1"/>
  <c r="BG513" i="1" s="1"/>
  <c r="E517" i="1"/>
  <c r="E524" i="1"/>
  <c r="BG524" i="1"/>
  <c r="E532" i="1"/>
  <c r="E531" i="1" s="1"/>
  <c r="BG532" i="1"/>
  <c r="BG531" i="1" s="1"/>
  <c r="BB532" i="1"/>
  <c r="BB531" i="1" s="1"/>
  <c r="E536" i="1"/>
  <c r="BG536" i="1"/>
  <c r="BB536" i="1"/>
  <c r="E539" i="1"/>
  <c r="BG539" i="1"/>
  <c r="BB539" i="1"/>
  <c r="E543" i="1"/>
  <c r="E542" i="1" s="1"/>
  <c r="BB543" i="1"/>
  <c r="BB542" i="1" s="1"/>
  <c r="BG543" i="1"/>
  <c r="E549" i="1"/>
  <c r="BB549" i="1"/>
  <c r="BG549" i="1"/>
  <c r="E551" i="1"/>
  <c r="BG551" i="1"/>
  <c r="BB551" i="1"/>
  <c r="BG559" i="1"/>
  <c r="BG561" i="1"/>
  <c r="BG562" i="1"/>
  <c r="BG563" i="1"/>
  <c r="E564" i="1"/>
  <c r="E558" i="1" s="1"/>
  <c r="BG565" i="1"/>
  <c r="E572" i="1"/>
  <c r="BB572" i="1"/>
  <c r="E578" i="1"/>
  <c r="E577" i="1" s="1"/>
  <c r="BG579" i="1"/>
  <c r="BG581" i="1"/>
  <c r="BG582" i="1"/>
  <c r="BG583" i="1"/>
  <c r="BG584" i="1"/>
  <c r="E586" i="1"/>
  <c r="BG587" i="1"/>
  <c r="BG589" i="1"/>
  <c r="BG590" i="1"/>
  <c r="E593" i="1"/>
  <c r="E599" i="1"/>
  <c r="BB599" i="1"/>
  <c r="BC599" i="1"/>
  <c r="BD599" i="1"/>
  <c r="BE599" i="1"/>
  <c r="BG599" i="1"/>
  <c r="BF600" i="1"/>
  <c r="BH600" i="1" s="1"/>
  <c r="BF601" i="1"/>
  <c r="BH601" i="1" s="1"/>
  <c r="BF602" i="1"/>
  <c r="BH602" i="1" s="1"/>
  <c r="BE603" i="1"/>
  <c r="BF604" i="1"/>
  <c r="BH604" i="1" s="1"/>
  <c r="BG603" i="1"/>
  <c r="BF606" i="1"/>
  <c r="BH606" i="1" s="1"/>
  <c r="BF607" i="1"/>
  <c r="BH607" i="1" s="1"/>
  <c r="BF608" i="1"/>
  <c r="BH608" i="1" s="1"/>
  <c r="E610" i="1"/>
  <c r="BC610" i="1"/>
  <c r="BE610" i="1"/>
  <c r="BF611" i="1"/>
  <c r="BB610" i="1"/>
  <c r="BG610" i="1"/>
  <c r="BF613" i="1"/>
  <c r="BH613" i="1" s="1"/>
  <c r="BD610" i="1"/>
  <c r="E615" i="1"/>
  <c r="BB615" i="1"/>
  <c r="BC615" i="1"/>
  <c r="BE615" i="1"/>
  <c r="BD616" i="1"/>
  <c r="BF616" i="1" s="1"/>
  <c r="BG615" i="1"/>
  <c r="E617" i="1"/>
  <c r="BD617" i="1"/>
  <c r="BB622" i="1"/>
  <c r="BE622" i="1"/>
  <c r="BE621" i="1" s="1"/>
  <c r="BG622" i="1"/>
  <c r="BC622" i="1"/>
  <c r="BF623" i="1"/>
  <c r="BF624" i="1"/>
  <c r="BH624" i="1" s="1"/>
  <c r="BH625" i="1"/>
  <c r="X18" i="1" l="1"/>
  <c r="BB596" i="1"/>
  <c r="BF480" i="1"/>
  <c r="BH480" i="1" s="1"/>
  <c r="BD20" i="1"/>
  <c r="BD19" i="1" s="1"/>
  <c r="BF198" i="1"/>
  <c r="BH198" i="1" s="1"/>
  <c r="BH49" i="1"/>
  <c r="G17" i="1"/>
  <c r="G16" i="1" s="1"/>
  <c r="AV17" i="1"/>
  <c r="AV16" i="1" s="1"/>
  <c r="M17" i="1"/>
  <c r="M16" i="1" s="1"/>
  <c r="AX17" i="1"/>
  <c r="AX16" i="1" s="1"/>
  <c r="R17" i="1"/>
  <c r="R16" i="1" s="1"/>
  <c r="AL17" i="1"/>
  <c r="AL16" i="1" s="1"/>
  <c r="N17" i="1"/>
  <c r="N16" i="1" s="1"/>
  <c r="BG558" i="1"/>
  <c r="BG557" i="1" s="1"/>
  <c r="U17" i="1"/>
  <c r="U16" i="1" s="1"/>
  <c r="Z17" i="1"/>
  <c r="Z16" i="1" s="1"/>
  <c r="K17" i="1"/>
  <c r="K16" i="1" s="1"/>
  <c r="BC20" i="1"/>
  <c r="BC19" i="1" s="1"/>
  <c r="BE117" i="1"/>
  <c r="T17" i="1"/>
  <c r="T16" i="1" s="1"/>
  <c r="S17" i="1"/>
  <c r="S16" i="1" s="1"/>
  <c r="AP17" i="1"/>
  <c r="AP16" i="1" s="1"/>
  <c r="BF460" i="1"/>
  <c r="BH460" i="1" s="1"/>
  <c r="BE459" i="1"/>
  <c r="BF459" i="1" s="1"/>
  <c r="AW17" i="1"/>
  <c r="AW16" i="1" s="1"/>
  <c r="F17" i="1"/>
  <c r="F16" i="1" s="1"/>
  <c r="BE430" i="1"/>
  <c r="BF430" i="1" s="1"/>
  <c r="BH430" i="1" s="1"/>
  <c r="J17" i="1"/>
  <c r="J16" i="1" s="1"/>
  <c r="BF431" i="1"/>
  <c r="BH431" i="1" s="1"/>
  <c r="W17" i="1"/>
  <c r="W16" i="1" s="1"/>
  <c r="BF428" i="1"/>
  <c r="BH428" i="1" s="1"/>
  <c r="BE427" i="1"/>
  <c r="BE368" i="1"/>
  <c r="O17" i="1"/>
  <c r="O16" i="1" s="1"/>
  <c r="Y17" i="1"/>
  <c r="Y16" i="1" s="1"/>
  <c r="BF369" i="1"/>
  <c r="AM17" i="1"/>
  <c r="AM16" i="1" s="1"/>
  <c r="AK17" i="1"/>
  <c r="AK16" i="1" s="1"/>
  <c r="AS17" i="1"/>
  <c r="AS16" i="1" s="1"/>
  <c r="AG17" i="1"/>
  <c r="AG16" i="1" s="1"/>
  <c r="AT17" i="1"/>
  <c r="AT16" i="1" s="1"/>
  <c r="AH17" i="1"/>
  <c r="AH16" i="1" s="1"/>
  <c r="BB341" i="1"/>
  <c r="AO17" i="1"/>
  <c r="AO16" i="1" s="1"/>
  <c r="AI17" i="1"/>
  <c r="AI16" i="1" s="1"/>
  <c r="BF228" i="1"/>
  <c r="BH228" i="1" s="1"/>
  <c r="V17" i="1"/>
  <c r="V16" i="1" s="1"/>
  <c r="AF250" i="1"/>
  <c r="BG219" i="1"/>
  <c r="BG218" i="1" s="1"/>
  <c r="BG217" i="1" s="1"/>
  <c r="BG216" i="1" s="1"/>
  <c r="BG215" i="1" s="1"/>
  <c r="BE199" i="1"/>
  <c r="BE195" i="1" s="1"/>
  <c r="BE193" i="1" s="1"/>
  <c r="BB219" i="1"/>
  <c r="BB218" i="1" s="1"/>
  <c r="BB217" i="1" s="1"/>
  <c r="BB216" i="1" s="1"/>
  <c r="BB215" i="1" s="1"/>
  <c r="E218" i="1"/>
  <c r="E217" i="1" s="1"/>
  <c r="AB315" i="1"/>
  <c r="AB249" i="1" s="1"/>
  <c r="AB248" i="1" s="1"/>
  <c r="BF47" i="1"/>
  <c r="BH47" i="1" s="1"/>
  <c r="AF212" i="1"/>
  <c r="BD112" i="1"/>
  <c r="BD18" i="1" s="1"/>
  <c r="BD17" i="1" s="1"/>
  <c r="BD16" i="1" s="1"/>
  <c r="AB18" i="1"/>
  <c r="AF36" i="1"/>
  <c r="AF20" i="1" s="1"/>
  <c r="AF19" i="1" s="1"/>
  <c r="AJ37" i="1"/>
  <c r="AJ45" i="1"/>
  <c r="AN46" i="1"/>
  <c r="BF359" i="1"/>
  <c r="BH359" i="1" s="1"/>
  <c r="X17" i="1"/>
  <c r="BF391" i="1"/>
  <c r="BH391" i="1" s="1"/>
  <c r="AF356" i="1"/>
  <c r="AF355" i="1" s="1"/>
  <c r="AF354" i="1" s="1"/>
  <c r="AJ357" i="1"/>
  <c r="AF388" i="1"/>
  <c r="AF387" i="1" s="1"/>
  <c r="AF381" i="1" s="1"/>
  <c r="AJ389" i="1"/>
  <c r="AF337" i="1"/>
  <c r="AF331" i="1" s="1"/>
  <c r="AJ338" i="1"/>
  <c r="AR399" i="1"/>
  <c r="AJ214" i="1"/>
  <c r="AJ213" i="1" s="1"/>
  <c r="AN24" i="1"/>
  <c r="AJ23" i="1"/>
  <c r="AJ22" i="1" s="1"/>
  <c r="E291" i="1"/>
  <c r="AN57" i="1"/>
  <c r="AN56" i="1" s="1"/>
  <c r="AR58" i="1"/>
  <c r="AR57" i="1" s="1"/>
  <c r="AR56" i="1" s="1"/>
  <c r="AN395" i="1"/>
  <c r="AN394" i="1" s="1"/>
  <c r="AN393" i="1" s="1"/>
  <c r="AR396" i="1"/>
  <c r="AR395" i="1" s="1"/>
  <c r="AR394" i="1" s="1"/>
  <c r="AR393" i="1" s="1"/>
  <c r="AN319" i="1"/>
  <c r="AJ318" i="1"/>
  <c r="AJ317" i="1" s="1"/>
  <c r="AJ323" i="1"/>
  <c r="AF322" i="1"/>
  <c r="AF316" i="1" s="1"/>
  <c r="X593" i="1"/>
  <c r="X585" i="1" s="1"/>
  <c r="X576" i="1" s="1"/>
  <c r="X481" i="1" s="1"/>
  <c r="AB594" i="1"/>
  <c r="AN247" i="1"/>
  <c r="AJ246" i="1"/>
  <c r="AJ245" i="1" s="1"/>
  <c r="AJ244" i="1" s="1"/>
  <c r="AJ227" i="1" s="1"/>
  <c r="AN301" i="1"/>
  <c r="AJ300" i="1"/>
  <c r="AJ291" i="1" s="1"/>
  <c r="AN401" i="1"/>
  <c r="AN398" i="1" s="1"/>
  <c r="AN397" i="1" s="1"/>
  <c r="AR402" i="1"/>
  <c r="AR401" i="1" s="1"/>
  <c r="AJ392" i="1"/>
  <c r="AF191" i="1"/>
  <c r="AF112" i="1" s="1"/>
  <c r="AJ192" i="1"/>
  <c r="AN305" i="1"/>
  <c r="AJ303" i="1"/>
  <c r="BF400" i="1"/>
  <c r="BH400" i="1" s="1"/>
  <c r="BF358" i="1"/>
  <c r="BH358" i="1" s="1"/>
  <c r="BF27" i="1"/>
  <c r="BH27" i="1" s="1"/>
  <c r="BF26" i="1"/>
  <c r="BH26" i="1" s="1"/>
  <c r="BF25" i="1"/>
  <c r="BH25" i="1" s="1"/>
  <c r="BF192" i="1"/>
  <c r="BH192" i="1" s="1"/>
  <c r="BF44" i="1"/>
  <c r="BH44" i="1" s="1"/>
  <c r="BH161" i="1"/>
  <c r="BF621" i="1"/>
  <c r="BH621" i="1" s="1"/>
  <c r="BF304" i="1"/>
  <c r="BH304" i="1" s="1"/>
  <c r="BF156" i="1"/>
  <c r="BH156" i="1" s="1"/>
  <c r="BH155" i="1" s="1"/>
  <c r="BF320" i="1"/>
  <c r="BH320" i="1" s="1"/>
  <c r="BF46" i="1"/>
  <c r="BH46" i="1" s="1"/>
  <c r="BF35" i="1"/>
  <c r="BH35" i="1" s="1"/>
  <c r="BF305" i="1"/>
  <c r="BH305" i="1" s="1"/>
  <c r="BB300" i="1"/>
  <c r="BB291" i="1" s="1"/>
  <c r="BF24" i="1"/>
  <c r="BH24" i="1" s="1"/>
  <c r="BF21" i="1"/>
  <c r="BH21" i="1" s="1"/>
  <c r="E154" i="1"/>
  <c r="E150" i="1" s="1"/>
  <c r="E149" i="1" s="1"/>
  <c r="BH433" i="1"/>
  <c r="BF323" i="1"/>
  <c r="BH323" i="1" s="1"/>
  <c r="BF62" i="1"/>
  <c r="BH62" i="1" s="1"/>
  <c r="BF43" i="1"/>
  <c r="BH43" i="1" s="1"/>
  <c r="BF41" i="1"/>
  <c r="BH41" i="1" s="1"/>
  <c r="BF40" i="1"/>
  <c r="BH40" i="1" s="1"/>
  <c r="BB32" i="1"/>
  <c r="BB31" i="1" s="1"/>
  <c r="BC79" i="1"/>
  <c r="BC78" i="1" s="1"/>
  <c r="BB318" i="1"/>
  <c r="BB317" i="1" s="1"/>
  <c r="BB316" i="1" s="1"/>
  <c r="BF38" i="1"/>
  <c r="BH38" i="1" s="1"/>
  <c r="BE36" i="1"/>
  <c r="BD79" i="1"/>
  <c r="E603" i="1"/>
  <c r="E627" i="1" s="1"/>
  <c r="BF399" i="1"/>
  <c r="BH399" i="1" s="1"/>
  <c r="BF390" i="1"/>
  <c r="BH390" i="1" s="1"/>
  <c r="E303" i="1"/>
  <c r="BF302" i="1"/>
  <c r="BH302" i="1" s="1"/>
  <c r="BE266" i="1"/>
  <c r="BF266" i="1" s="1"/>
  <c r="E79" i="1"/>
  <c r="E78" i="1" s="1"/>
  <c r="BF48" i="1"/>
  <c r="BH48" i="1" s="1"/>
  <c r="BE42" i="1"/>
  <c r="BF605" i="1"/>
  <c r="BH605" i="1" s="1"/>
  <c r="E585" i="1"/>
  <c r="E576" i="1" s="1"/>
  <c r="E451" i="1"/>
  <c r="E450" i="1" s="1"/>
  <c r="E449" i="1" s="1"/>
  <c r="E448" i="1" s="1"/>
  <c r="BH434" i="1"/>
  <c r="BE398" i="1"/>
  <c r="BE397" i="1" s="1"/>
  <c r="E392" i="1"/>
  <c r="BH429" i="1"/>
  <c r="BF389" i="1"/>
  <c r="BH389" i="1" s="1"/>
  <c r="BB388" i="1"/>
  <c r="BB387" i="1" s="1"/>
  <c r="BB356" i="1"/>
  <c r="BB355" i="1" s="1"/>
  <c r="BF357" i="1"/>
  <c r="BH357" i="1" s="1"/>
  <c r="BB617" i="1"/>
  <c r="BH435" i="1"/>
  <c r="BE356" i="1"/>
  <c r="BE355" i="1" s="1"/>
  <c r="BF319" i="1"/>
  <c r="BH319" i="1" s="1"/>
  <c r="BE312" i="1"/>
  <c r="BF312" i="1" s="1"/>
  <c r="BH312" i="1" s="1"/>
  <c r="BF301" i="1"/>
  <c r="BF247" i="1"/>
  <c r="BH247" i="1" s="1"/>
  <c r="BH159" i="1"/>
  <c r="BH153" i="1"/>
  <c r="BF73" i="1"/>
  <c r="BH73" i="1" s="1"/>
  <c r="BE64" i="1"/>
  <c r="BF64" i="1" s="1"/>
  <c r="BH64" i="1" s="1"/>
  <c r="BE39" i="1"/>
  <c r="BB36" i="1"/>
  <c r="BF34" i="1"/>
  <c r="BH34" i="1" s="1"/>
  <c r="BF30" i="1"/>
  <c r="BH30" i="1" s="1"/>
  <c r="BF29" i="1"/>
  <c r="BH29" i="1" s="1"/>
  <c r="BB28" i="1"/>
  <c r="BG266" i="1"/>
  <c r="BG251" i="1" s="1"/>
  <c r="BH127" i="1"/>
  <c r="BB42" i="1"/>
  <c r="BH37" i="1"/>
  <c r="BF353" i="1"/>
  <c r="BH353" i="1" s="1"/>
  <c r="BF321" i="1"/>
  <c r="BH321" i="1" s="1"/>
  <c r="BF313" i="1"/>
  <c r="BH313" i="1" s="1"/>
  <c r="BG236" i="1"/>
  <c r="BG235" i="1" s="1"/>
  <c r="BG234" i="1" s="1"/>
  <c r="BH237" i="1"/>
  <c r="BH230" i="1"/>
  <c r="BH187" i="1"/>
  <c r="BH152" i="1"/>
  <c r="BH134" i="1"/>
  <c r="BG125" i="1"/>
  <c r="BB23" i="1"/>
  <c r="BG22" i="1"/>
  <c r="BG20" i="1" s="1"/>
  <c r="E516" i="1"/>
  <c r="E506" i="1" s="1"/>
  <c r="E530" i="1"/>
  <c r="BG517" i="1"/>
  <c r="BG516" i="1" s="1"/>
  <c r="E493" i="1"/>
  <c r="E470" i="1"/>
  <c r="E468" i="1" s="1"/>
  <c r="BE472" i="1"/>
  <c r="BE471" i="1" s="1"/>
  <c r="BF471" i="1" s="1"/>
  <c r="BH471" i="1" s="1"/>
  <c r="BH463" i="1"/>
  <c r="BH461" i="1"/>
  <c r="BH464" i="1"/>
  <c r="BF455" i="1"/>
  <c r="BH455" i="1" s="1"/>
  <c r="BF454" i="1"/>
  <c r="BH454" i="1" s="1"/>
  <c r="BH440" i="1"/>
  <c r="BH437" i="1"/>
  <c r="BH439" i="1"/>
  <c r="BH425" i="1"/>
  <c r="BH426" i="1"/>
  <c r="BE424" i="1"/>
  <c r="BF424" i="1" s="1"/>
  <c r="BG424" i="1"/>
  <c r="BE421" i="1"/>
  <c r="BF421" i="1" s="1"/>
  <c r="BH423" i="1"/>
  <c r="BE410" i="1"/>
  <c r="BE409" i="1" s="1"/>
  <c r="BF409" i="1" s="1"/>
  <c r="BF405" i="1"/>
  <c r="BH405" i="1" s="1"/>
  <c r="BE383" i="1"/>
  <c r="BE382" i="1" s="1"/>
  <c r="BF382" i="1" s="1"/>
  <c r="BH373" i="1"/>
  <c r="BG364" i="1"/>
  <c r="BF367" i="1"/>
  <c r="BH367" i="1" s="1"/>
  <c r="BF347" i="1"/>
  <c r="BH347" i="1" s="1"/>
  <c r="BE343" i="1"/>
  <c r="BE342" i="1" s="1"/>
  <c r="BE333" i="1"/>
  <c r="BE332" i="1" s="1"/>
  <c r="BF332" i="1" s="1"/>
  <c r="BH336" i="1"/>
  <c r="BH308" i="1"/>
  <c r="BH297" i="1"/>
  <c r="BH295" i="1"/>
  <c r="BE284" i="1"/>
  <c r="BF284" i="1" s="1"/>
  <c r="BH284" i="1" s="1"/>
  <c r="BE278" i="1"/>
  <c r="BF278" i="1" s="1"/>
  <c r="BG278" i="1"/>
  <c r="BG272" i="1" s="1"/>
  <c r="BG269" i="1" s="1"/>
  <c r="BF267" i="1"/>
  <c r="BH267" i="1" s="1"/>
  <c r="BH253" i="1"/>
  <c r="BE260" i="1"/>
  <c r="BH185" i="1"/>
  <c r="BF179" i="1"/>
  <c r="BH179" i="1" s="1"/>
  <c r="BH168" i="1"/>
  <c r="BH166" i="1"/>
  <c r="BH170" i="1"/>
  <c r="BG151" i="1"/>
  <c r="BF136" i="1"/>
  <c r="BH136" i="1" s="1"/>
  <c r="BH128" i="1"/>
  <c r="BF114" i="1"/>
  <c r="BH114" i="1" s="1"/>
  <c r="BH95" i="1"/>
  <c r="BB71" i="1"/>
  <c r="BF65" i="1"/>
  <c r="BH65" i="1" s="1"/>
  <c r="BH436" i="1"/>
  <c r="BH432" i="1"/>
  <c r="BB586" i="1"/>
  <c r="BB502" i="1"/>
  <c r="BG484" i="1"/>
  <c r="BG483" i="1" s="1"/>
  <c r="BB476" i="1"/>
  <c r="BB470" i="1" s="1"/>
  <c r="BH189" i="1"/>
  <c r="BB578" i="1"/>
  <c r="BB577" i="1" s="1"/>
  <c r="BB517" i="1"/>
  <c r="BG502" i="1"/>
  <c r="BB484" i="1"/>
  <c r="BB483" i="1" s="1"/>
  <c r="BE476" i="1"/>
  <c r="BH163" i="1"/>
  <c r="BF190" i="1"/>
  <c r="BH190" i="1" s="1"/>
  <c r="BF188" i="1"/>
  <c r="BH188" i="1" s="1"/>
  <c r="BH186" i="1"/>
  <c r="BF130" i="1"/>
  <c r="BH130" i="1" s="1"/>
  <c r="BF119" i="1"/>
  <c r="BH119" i="1" s="1"/>
  <c r="BF207" i="1"/>
  <c r="BH207" i="1" s="1"/>
  <c r="BF206" i="1"/>
  <c r="BH206" i="1" s="1"/>
  <c r="BF205" i="1"/>
  <c r="BH205" i="1" s="1"/>
  <c r="BF204" i="1"/>
  <c r="BH204" i="1" s="1"/>
  <c r="BF203" i="1"/>
  <c r="BH203" i="1" s="1"/>
  <c r="BF202" i="1"/>
  <c r="BH202" i="1" s="1"/>
  <c r="BF201" i="1"/>
  <c r="BH201" i="1" s="1"/>
  <c r="BF200" i="1"/>
  <c r="BH200" i="1" s="1"/>
  <c r="BF169" i="1"/>
  <c r="BH169" i="1" s="1"/>
  <c r="BH167" i="1"/>
  <c r="BF165" i="1"/>
  <c r="BH165" i="1" s="1"/>
  <c r="BF162" i="1"/>
  <c r="BH162" i="1" s="1"/>
  <c r="BH160" i="1"/>
  <c r="BF123" i="1"/>
  <c r="BH104" i="1"/>
  <c r="BF96" i="1"/>
  <c r="BH96" i="1" s="1"/>
  <c r="BH599" i="1"/>
  <c r="BF599" i="1"/>
  <c r="BB557" i="1"/>
  <c r="BG548" i="1"/>
  <c r="BG530" i="1"/>
  <c r="BH616" i="1"/>
  <c r="BH615" i="1" s="1"/>
  <c r="BF615" i="1"/>
  <c r="BF622" i="1"/>
  <c r="BH623" i="1"/>
  <c r="BH622" i="1" s="1"/>
  <c r="BF595" i="1"/>
  <c r="BH595" i="1" s="1"/>
  <c r="BB548" i="1"/>
  <c r="BB547" i="1" s="1"/>
  <c r="BB546" i="1" s="1"/>
  <c r="BG542" i="1"/>
  <c r="BB530" i="1"/>
  <c r="BD622" i="1"/>
  <c r="BC617" i="1"/>
  <c r="BD615" i="1"/>
  <c r="BG586" i="1"/>
  <c r="BG578" i="1"/>
  <c r="BH462" i="1"/>
  <c r="BH414" i="1"/>
  <c r="BH413" i="1"/>
  <c r="BH412" i="1"/>
  <c r="BH372" i="1"/>
  <c r="BB340" i="1"/>
  <c r="BB339" i="1" s="1"/>
  <c r="BB331" i="1" s="1"/>
  <c r="BB603" i="1"/>
  <c r="BB627" i="1" s="1"/>
  <c r="BF614" i="1"/>
  <c r="BH614" i="1" s="1"/>
  <c r="BF612" i="1"/>
  <c r="BH612" i="1" s="1"/>
  <c r="BH611" i="1"/>
  <c r="E548" i="1"/>
  <c r="BB524" i="1"/>
  <c r="BB420" i="1"/>
  <c r="BB419" i="1" s="1"/>
  <c r="BB364" i="1"/>
  <c r="BB363" i="1" s="1"/>
  <c r="BB362" i="1" s="1"/>
  <c r="BG476" i="1"/>
  <c r="BG470" i="1" s="1"/>
  <c r="BG468" i="1" s="1"/>
  <c r="BG452" i="1"/>
  <c r="BG451" i="1" s="1"/>
  <c r="BG450" i="1" s="1"/>
  <c r="BG421" i="1"/>
  <c r="E420" i="1"/>
  <c r="BG410" i="1"/>
  <c r="BG401" i="1"/>
  <c r="BG398" i="1" s="1"/>
  <c r="BG397" i="1" s="1"/>
  <c r="BE395" i="1"/>
  <c r="BE394" i="1" s="1"/>
  <c r="BE393" i="1" s="1"/>
  <c r="BF393" i="1" s="1"/>
  <c r="BH393" i="1" s="1"/>
  <c r="BE388" i="1"/>
  <c r="BE387" i="1" s="1"/>
  <c r="E387" i="1"/>
  <c r="BG383" i="1"/>
  <c r="BE364" i="1"/>
  <c r="BE363" i="1" s="1"/>
  <c r="BE362" i="1" s="1"/>
  <c r="BF365" i="1"/>
  <c r="BH365" i="1" s="1"/>
  <c r="BG356" i="1"/>
  <c r="BE352" i="1"/>
  <c r="BF352" i="1" s="1"/>
  <c r="BH352" i="1" s="1"/>
  <c r="BE348" i="1"/>
  <c r="BF348" i="1" s="1"/>
  <c r="BH348" i="1" s="1"/>
  <c r="BF346" i="1"/>
  <c r="BH346" i="1" s="1"/>
  <c r="BG342" i="1"/>
  <c r="BG341" i="1" s="1"/>
  <c r="BE337" i="1"/>
  <c r="BF338" i="1"/>
  <c r="BF337" i="1" s="1"/>
  <c r="BE322" i="1"/>
  <c r="BF322" i="1" s="1"/>
  <c r="BG318" i="1"/>
  <c r="BG300" i="1"/>
  <c r="BE294" i="1"/>
  <c r="BF294" i="1" s="1"/>
  <c r="BH292" i="1"/>
  <c r="BB251" i="1"/>
  <c r="BF245" i="1"/>
  <c r="BH245" i="1" s="1"/>
  <c r="E244" i="1"/>
  <c r="BF244" i="1" s="1"/>
  <c r="BH244" i="1" s="1"/>
  <c r="BF241" i="1"/>
  <c r="E240" i="1"/>
  <c r="E483" i="1"/>
  <c r="BF477" i="1"/>
  <c r="BH477" i="1" s="1"/>
  <c r="BF473" i="1"/>
  <c r="BH473" i="1" s="1"/>
  <c r="BF453" i="1"/>
  <c r="BH453" i="1" s="1"/>
  <c r="BF422" i="1"/>
  <c r="BH422" i="1" s="1"/>
  <c r="BF411" i="1"/>
  <c r="BH411" i="1" s="1"/>
  <c r="BF404" i="1"/>
  <c r="BH404" i="1" s="1"/>
  <c r="BF402" i="1"/>
  <c r="BH402" i="1" s="1"/>
  <c r="BH396" i="1"/>
  <c r="BH369" i="1"/>
  <c r="BF366" i="1"/>
  <c r="BH366" i="1" s="1"/>
  <c r="E364" i="1"/>
  <c r="BF361" i="1"/>
  <c r="BH350" i="1"/>
  <c r="E342" i="1"/>
  <c r="E341" i="1" s="1"/>
  <c r="BG337" i="1"/>
  <c r="BG332" i="1"/>
  <c r="BE329" i="1"/>
  <c r="BF329" i="1" s="1"/>
  <c r="BH329" i="1" s="1"/>
  <c r="BG322" i="1"/>
  <c r="BE318" i="1"/>
  <c r="BE317" i="1" s="1"/>
  <c r="E316" i="1"/>
  <c r="BE306" i="1"/>
  <c r="BF307" i="1"/>
  <c r="BH307" i="1" s="1"/>
  <c r="BB303" i="1"/>
  <c r="BE300" i="1"/>
  <c r="BH299" i="1"/>
  <c r="BH296" i="1"/>
  <c r="BG294" i="1"/>
  <c r="BB272" i="1"/>
  <c r="BG241" i="1"/>
  <c r="BB233" i="1"/>
  <c r="BB232" i="1" s="1"/>
  <c r="BE288" i="1"/>
  <c r="BE287" i="1" s="1"/>
  <c r="E269" i="1"/>
  <c r="E250" i="1" s="1"/>
  <c r="BF273" i="1"/>
  <c r="BH273" i="1" s="1"/>
  <c r="BH268" i="1"/>
  <c r="BH262" i="1"/>
  <c r="BF261" i="1"/>
  <c r="BF252" i="1"/>
  <c r="BH252" i="1" s="1"/>
  <c r="BF243" i="1"/>
  <c r="BH243" i="1" s="1"/>
  <c r="BH238" i="1"/>
  <c r="BE236" i="1"/>
  <c r="BE235" i="1" s="1"/>
  <c r="BE234" i="1" s="1"/>
  <c r="BH221" i="1"/>
  <c r="BG183" i="1"/>
  <c r="BH184" i="1"/>
  <c r="BB180" i="1"/>
  <c r="BB176" i="1" s="1"/>
  <c r="BG158" i="1"/>
  <c r="BG154" i="1" s="1"/>
  <c r="BB288" i="1"/>
  <c r="BB287" i="1" s="1"/>
  <c r="BF246" i="1"/>
  <c r="BH246" i="1" s="1"/>
  <c r="BF242" i="1"/>
  <c r="BH242" i="1" s="1"/>
  <c r="BE221" i="1"/>
  <c r="BE220" i="1" s="1"/>
  <c r="BF196" i="1"/>
  <c r="BH196" i="1" s="1"/>
  <c r="BE191" i="1"/>
  <c r="BF191" i="1" s="1"/>
  <c r="BE181" i="1"/>
  <c r="BF181" i="1" s="1"/>
  <c r="BG177" i="1"/>
  <c r="BG191" i="1"/>
  <c r="BE183" i="1"/>
  <c r="BG181" i="1"/>
  <c r="BH182" i="1"/>
  <c r="E180" i="1"/>
  <c r="E176" i="1" s="1"/>
  <c r="BF177" i="1"/>
  <c r="BE158" i="1"/>
  <c r="BE154" i="1" s="1"/>
  <c r="BF135" i="1"/>
  <c r="BH135" i="1" s="1"/>
  <c r="BB86" i="1"/>
  <c r="BG82" i="1"/>
  <c r="BE74" i="1"/>
  <c r="BF74" i="1" s="1"/>
  <c r="BF75" i="1"/>
  <c r="BH75" i="1" s="1"/>
  <c r="BH74" i="1" s="1"/>
  <c r="BG71" i="1"/>
  <c r="BE57" i="1"/>
  <c r="BF58" i="1"/>
  <c r="BF178" i="1"/>
  <c r="BH178" i="1" s="1"/>
  <c r="BB158" i="1"/>
  <c r="BB154" i="1" s="1"/>
  <c r="BB150" i="1" s="1"/>
  <c r="BB149" i="1" s="1"/>
  <c r="BE151" i="1"/>
  <c r="BF151" i="1" s="1"/>
  <c r="BF140" i="1"/>
  <c r="BH140" i="1" s="1"/>
  <c r="BG86" i="1"/>
  <c r="BH88" i="1"/>
  <c r="BH61" i="1"/>
  <c r="BB45" i="1"/>
  <c r="BB39" i="1"/>
  <c r="BH99" i="1"/>
  <c r="BE86" i="1"/>
  <c r="BF87" i="1"/>
  <c r="BH87" i="1" s="1"/>
  <c r="BE82" i="1"/>
  <c r="BF83" i="1"/>
  <c r="BH83" i="1" s="1"/>
  <c r="BH82" i="1" s="1"/>
  <c r="BE80" i="1"/>
  <c r="BF80" i="1" s="1"/>
  <c r="BH80" i="1" s="1"/>
  <c r="BF81" i="1"/>
  <c r="BH81" i="1" s="1"/>
  <c r="BH67" i="1"/>
  <c r="BB67" i="1"/>
  <c r="BE59" i="1"/>
  <c r="BF60" i="1"/>
  <c r="BH60" i="1" s="1"/>
  <c r="BF118" i="1"/>
  <c r="BH118" i="1" s="1"/>
  <c r="BF113" i="1"/>
  <c r="BH113" i="1" s="1"/>
  <c r="BF105" i="1"/>
  <c r="BH105" i="1" s="1"/>
  <c r="BF101" i="1"/>
  <c r="BH101" i="1" s="1"/>
  <c r="BF100" i="1"/>
  <c r="BH100" i="1" s="1"/>
  <c r="BF93" i="1"/>
  <c r="BH93" i="1" s="1"/>
  <c r="BB82" i="1"/>
  <c r="BF72" i="1"/>
  <c r="BH72" i="1" s="1"/>
  <c r="E71" i="1"/>
  <c r="BE67" i="1"/>
  <c r="BB59" i="1"/>
  <c r="BE49" i="1"/>
  <c r="BF49" i="1" s="1"/>
  <c r="BE45" i="1"/>
  <c r="BE32" i="1"/>
  <c r="BE31" i="1" s="1"/>
  <c r="BF33" i="1"/>
  <c r="BH33" i="1" s="1"/>
  <c r="E22" i="1"/>
  <c r="E20" i="1" s="1"/>
  <c r="BE23" i="1"/>
  <c r="BE28" i="1"/>
  <c r="BF155" i="1"/>
  <c r="BE451" i="1"/>
  <c r="BE450" i="1" s="1"/>
  <c r="BF139" i="1"/>
  <c r="BH139" i="1" s="1"/>
  <c r="BB125" i="1"/>
  <c r="BF120" i="1"/>
  <c r="BH120" i="1" s="1"/>
  <c r="BF102" i="1"/>
  <c r="BH102" i="1" s="1"/>
  <c r="BF98" i="1"/>
  <c r="BH98" i="1" s="1"/>
  <c r="BE125" i="1"/>
  <c r="BG508" i="1"/>
  <c r="BB513" i="1"/>
  <c r="BF452" i="1"/>
  <c r="BF401" i="1"/>
  <c r="BB398" i="1"/>
  <c r="BB451" i="1"/>
  <c r="BH122" i="1"/>
  <c r="BB138" i="1"/>
  <c r="BF138" i="1" s="1"/>
  <c r="BH138" i="1" s="1"/>
  <c r="BF126" i="1"/>
  <c r="BH126" i="1" s="1"/>
  <c r="BG92" i="1"/>
  <c r="BG91" i="1" s="1"/>
  <c r="BE92" i="1"/>
  <c r="BE91" i="1" s="1"/>
  <c r="BB92" i="1"/>
  <c r="BH500" i="1" l="1"/>
  <c r="BG494" i="1"/>
  <c r="BG493" i="1" s="1"/>
  <c r="BG482" i="1" s="1"/>
  <c r="BG123" i="1"/>
  <c r="BG117" i="1" s="1"/>
  <c r="BH151" i="1"/>
  <c r="BE341" i="1"/>
  <c r="BE340" i="1" s="1"/>
  <c r="BE339" i="1" s="1"/>
  <c r="BE331" i="1" s="1"/>
  <c r="BF476" i="1"/>
  <c r="BH476" i="1" s="1"/>
  <c r="BB22" i="1"/>
  <c r="BB20" i="1" s="1"/>
  <c r="AF315" i="1"/>
  <c r="AF249" i="1" s="1"/>
  <c r="AF248" i="1" s="1"/>
  <c r="BE251" i="1"/>
  <c r="BF42" i="1"/>
  <c r="BB229" i="1"/>
  <c r="BB227" i="1" s="1"/>
  <c r="BF28" i="1"/>
  <c r="BH28" i="1" s="1"/>
  <c r="BF333" i="1"/>
  <c r="BH333" i="1" s="1"/>
  <c r="BF427" i="1"/>
  <c r="BH427" i="1" s="1"/>
  <c r="BF395" i="1"/>
  <c r="BH395" i="1" s="1"/>
  <c r="BE272" i="1"/>
  <c r="BF272" i="1" s="1"/>
  <c r="BH272" i="1" s="1"/>
  <c r="E381" i="1"/>
  <c r="BB214" i="1"/>
  <c r="BG214" i="1"/>
  <c r="BF36" i="1"/>
  <c r="BH32" i="1"/>
  <c r="BF472" i="1"/>
  <c r="BH472" i="1" s="1"/>
  <c r="BE449" i="1"/>
  <c r="BE448" i="1" s="1"/>
  <c r="BE233" i="1"/>
  <c r="BE232" i="1" s="1"/>
  <c r="BF394" i="1"/>
  <c r="BH394" i="1" s="1"/>
  <c r="BE470" i="1"/>
  <c r="BE468" i="1" s="1"/>
  <c r="BE219" i="1"/>
  <c r="BF219" i="1" s="1"/>
  <c r="BH219" i="1" s="1"/>
  <c r="BF195" i="1"/>
  <c r="BH195" i="1" s="1"/>
  <c r="BH36" i="1"/>
  <c r="BH401" i="1"/>
  <c r="BF343" i="1"/>
  <c r="BH343" i="1" s="1"/>
  <c r="BE392" i="1"/>
  <c r="BE381" i="1" s="1"/>
  <c r="BF220" i="1"/>
  <c r="BH220" i="1" s="1"/>
  <c r="BH452" i="1"/>
  <c r="BF236" i="1"/>
  <c r="BH236" i="1" s="1"/>
  <c r="BH424" i="1"/>
  <c r="BH266" i="1"/>
  <c r="BF356" i="1"/>
  <c r="BH356" i="1" s="1"/>
  <c r="BF410" i="1"/>
  <c r="BH410" i="1" s="1"/>
  <c r="BF355" i="1"/>
  <c r="BB493" i="1"/>
  <c r="E141" i="1"/>
  <c r="E112" i="1" s="1"/>
  <c r="BH23" i="1"/>
  <c r="BH45" i="1"/>
  <c r="BF39" i="1"/>
  <c r="BH39" i="1" s="1"/>
  <c r="BE303" i="1"/>
  <c r="BF303" i="1" s="1"/>
  <c r="BH42" i="1"/>
  <c r="AJ212" i="1"/>
  <c r="BF59" i="1"/>
  <c r="BH59" i="1" s="1"/>
  <c r="BB269" i="1"/>
  <c r="BB250" i="1" s="1"/>
  <c r="BF383" i="1"/>
  <c r="BH383" i="1" s="1"/>
  <c r="E482" i="1"/>
  <c r="BB482" i="1"/>
  <c r="BE71" i="1"/>
  <c r="BF71" i="1" s="1"/>
  <c r="BH71" i="1" s="1"/>
  <c r="AB17" i="1"/>
  <c r="BH278" i="1"/>
  <c r="AR398" i="1"/>
  <c r="AR397" i="1" s="1"/>
  <c r="AR392" i="1" s="1"/>
  <c r="AF18" i="1"/>
  <c r="AN45" i="1"/>
  <c r="AR46" i="1"/>
  <c r="AR45" i="1" s="1"/>
  <c r="AJ36" i="1"/>
  <c r="AJ20" i="1" s="1"/>
  <c r="AJ19" i="1" s="1"/>
  <c r="AN37" i="1"/>
  <c r="X16" i="1"/>
  <c r="BH125" i="1"/>
  <c r="BB516" i="1"/>
  <c r="BF221" i="1"/>
  <c r="BH459" i="1"/>
  <c r="BG150" i="1"/>
  <c r="BG149" i="1" s="1"/>
  <c r="BH337" i="1"/>
  <c r="BE354" i="1"/>
  <c r="BB354" i="1"/>
  <c r="AR305" i="1"/>
  <c r="AR303" i="1" s="1"/>
  <c r="AN303" i="1"/>
  <c r="AR24" i="1"/>
  <c r="AR23" i="1" s="1"/>
  <c r="AR22" i="1" s="1"/>
  <c r="AN23" i="1"/>
  <c r="AN22" i="1" s="1"/>
  <c r="AJ191" i="1"/>
  <c r="AJ112" i="1" s="1"/>
  <c r="AN192" i="1"/>
  <c r="AN246" i="1"/>
  <c r="AN245" i="1" s="1"/>
  <c r="AN244" i="1" s="1"/>
  <c r="AN227" i="1" s="1"/>
  <c r="AR247" i="1"/>
  <c r="AR246" i="1" s="1"/>
  <c r="AR245" i="1" s="1"/>
  <c r="AR244" i="1" s="1"/>
  <c r="AR227" i="1" s="1"/>
  <c r="AJ322" i="1"/>
  <c r="AJ316" i="1" s="1"/>
  <c r="AN323" i="1"/>
  <c r="AN392" i="1"/>
  <c r="AN214" i="1"/>
  <c r="AN213" i="1" s="1"/>
  <c r="AR214" i="1"/>
  <c r="AR213" i="1" s="1"/>
  <c r="AJ388" i="1"/>
  <c r="AJ387" i="1" s="1"/>
  <c r="AJ381" i="1" s="1"/>
  <c r="AN389" i="1"/>
  <c r="AJ250" i="1"/>
  <c r="AF594" i="1"/>
  <c r="AB593" i="1"/>
  <c r="AB585" i="1" s="1"/>
  <c r="AB576" i="1" s="1"/>
  <c r="AB481" i="1" s="1"/>
  <c r="AN300" i="1"/>
  <c r="AN291" i="1" s="1"/>
  <c r="AR301" i="1"/>
  <c r="AR300" i="1" s="1"/>
  <c r="AR291" i="1" s="1"/>
  <c r="AN318" i="1"/>
  <c r="AN317" i="1" s="1"/>
  <c r="AR319" i="1"/>
  <c r="AR318" i="1" s="1"/>
  <c r="AR317" i="1" s="1"/>
  <c r="AJ337" i="1"/>
  <c r="AJ331" i="1" s="1"/>
  <c r="AN338" i="1"/>
  <c r="AJ356" i="1"/>
  <c r="AJ355" i="1" s="1"/>
  <c r="AJ354" i="1" s="1"/>
  <c r="AN357" i="1"/>
  <c r="BH338" i="1"/>
  <c r="BF183" i="1"/>
  <c r="BH183" i="1" s="1"/>
  <c r="BB418" i="1"/>
  <c r="BB417" i="1" s="1"/>
  <c r="BB416" i="1" s="1"/>
  <c r="BF133" i="1"/>
  <c r="BH133" i="1" s="1"/>
  <c r="BE132" i="1"/>
  <c r="BF132" i="1" s="1"/>
  <c r="BE22" i="1"/>
  <c r="BE20" i="1" s="1"/>
  <c r="BF251" i="1"/>
  <c r="BH251" i="1" s="1"/>
  <c r="BF67" i="1"/>
  <c r="BF306" i="1"/>
  <c r="BE316" i="1"/>
  <c r="BF316" i="1" s="1"/>
  <c r="BE291" i="1"/>
  <c r="BF291" i="1" s="1"/>
  <c r="BF317" i="1"/>
  <c r="BG79" i="1"/>
  <c r="BG78" i="1" s="1"/>
  <c r="BG70" i="1" s="1"/>
  <c r="BG56" i="1" s="1"/>
  <c r="BF125" i="1"/>
  <c r="BF158" i="1"/>
  <c r="BF318" i="1"/>
  <c r="BH318" i="1" s="1"/>
  <c r="BH332" i="1"/>
  <c r="BF387" i="1"/>
  <c r="BH387" i="1" s="1"/>
  <c r="BB585" i="1"/>
  <c r="BB576" i="1" s="1"/>
  <c r="BF199" i="1"/>
  <c r="BH199" i="1" s="1"/>
  <c r="BF300" i="1"/>
  <c r="BH300" i="1" s="1"/>
  <c r="BH301" i="1"/>
  <c r="BF32" i="1"/>
  <c r="BF31" i="1" s="1"/>
  <c r="BH31" i="1" s="1"/>
  <c r="BF82" i="1"/>
  <c r="BE79" i="1"/>
  <c r="BE420" i="1"/>
  <c r="BE419" i="1" s="1"/>
  <c r="BE418" i="1" s="1"/>
  <c r="BE417" i="1" s="1"/>
  <c r="BE416" i="1" s="1"/>
  <c r="BF368" i="1"/>
  <c r="BH368" i="1" s="1"/>
  <c r="BF288" i="1"/>
  <c r="BH288" i="1" s="1"/>
  <c r="BF117" i="1"/>
  <c r="E70" i="1"/>
  <c r="E56" i="1" s="1"/>
  <c r="E19" i="1" s="1"/>
  <c r="BH92" i="1"/>
  <c r="BH158" i="1"/>
  <c r="BF235" i="1"/>
  <c r="BH235" i="1" s="1"/>
  <c r="BH610" i="1"/>
  <c r="BF154" i="1"/>
  <c r="BH154" i="1" s="1"/>
  <c r="BF45" i="1"/>
  <c r="BF57" i="1"/>
  <c r="BH57" i="1" s="1"/>
  <c r="BH58" i="1"/>
  <c r="BE150" i="1"/>
  <c r="BE149" i="1" s="1"/>
  <c r="BH191" i="1"/>
  <c r="BE180" i="1"/>
  <c r="BE176" i="1" s="1"/>
  <c r="BF176" i="1" s="1"/>
  <c r="BH294" i="1"/>
  <c r="BH322" i="1"/>
  <c r="BF342" i="1"/>
  <c r="BH342" i="1" s="1"/>
  <c r="BF364" i="1"/>
  <c r="BH364" i="1" s="1"/>
  <c r="E363" i="1"/>
  <c r="BG355" i="1"/>
  <c r="E419" i="1"/>
  <c r="BG420" i="1"/>
  <c r="BH421" i="1"/>
  <c r="BG363" i="1"/>
  <c r="BG577" i="1"/>
  <c r="BG585" i="1"/>
  <c r="BE620" i="1"/>
  <c r="BG547" i="1"/>
  <c r="BG546" i="1" s="1"/>
  <c r="BG541" i="1" s="1"/>
  <c r="BG529" i="1" s="1"/>
  <c r="BF23" i="1"/>
  <c r="BF86" i="1"/>
  <c r="BH86" i="1" s="1"/>
  <c r="BH181" i="1"/>
  <c r="BG180" i="1"/>
  <c r="BG176" i="1" s="1"/>
  <c r="BH177" i="1"/>
  <c r="E233" i="1"/>
  <c r="BF234" i="1"/>
  <c r="BF260" i="1"/>
  <c r="BH260" i="1" s="1"/>
  <c r="BH261" i="1"/>
  <c r="BF287" i="1"/>
  <c r="BH287" i="1" s="1"/>
  <c r="BG240" i="1"/>
  <c r="BH241" i="1"/>
  <c r="BF360" i="1"/>
  <c r="BH360" i="1" s="1"/>
  <c r="BH361" i="1"/>
  <c r="BF240" i="1"/>
  <c r="E239" i="1"/>
  <c r="BF239" i="1" s="1"/>
  <c r="BG291" i="1"/>
  <c r="BG317" i="1"/>
  <c r="BG316" i="1" s="1"/>
  <c r="BG382" i="1"/>
  <c r="BH382" i="1" s="1"/>
  <c r="BF388" i="1"/>
  <c r="BH388" i="1" s="1"/>
  <c r="BG409" i="1"/>
  <c r="BH409" i="1" s="1"/>
  <c r="E547" i="1"/>
  <c r="E557" i="1"/>
  <c r="BF610" i="1"/>
  <c r="BF451" i="1"/>
  <c r="BH451" i="1" s="1"/>
  <c r="BB450" i="1"/>
  <c r="BB449" i="1" s="1"/>
  <c r="BB448" i="1" s="1"/>
  <c r="BF398" i="1"/>
  <c r="BH398" i="1" s="1"/>
  <c r="BB397" i="1"/>
  <c r="BB508" i="1"/>
  <c r="BG449" i="1"/>
  <c r="BB541" i="1"/>
  <c r="BF92" i="1"/>
  <c r="BB91" i="1"/>
  <c r="BB79" i="1" s="1"/>
  <c r="BB78" i="1" s="1"/>
  <c r="BB468" i="1"/>
  <c r="BG392" i="1"/>
  <c r="BG507" i="1"/>
  <c r="BG306" i="1" l="1"/>
  <c r="BG303" i="1" s="1"/>
  <c r="BG250" i="1" s="1"/>
  <c r="BE415" i="1"/>
  <c r="BE403" i="1" s="1"/>
  <c r="BH123" i="1"/>
  <c r="BH117" i="1" s="1"/>
  <c r="BE269" i="1"/>
  <c r="BE250" i="1" s="1"/>
  <c r="BF250" i="1" s="1"/>
  <c r="AF17" i="1"/>
  <c r="BF470" i="1"/>
  <c r="BH470" i="1" s="1"/>
  <c r="BB212" i="1"/>
  <c r="BE229" i="1"/>
  <c r="BE227" i="1" s="1"/>
  <c r="BF22" i="1"/>
  <c r="BH22" i="1" s="1"/>
  <c r="BF193" i="1"/>
  <c r="BH193" i="1" s="1"/>
  <c r="BE218" i="1"/>
  <c r="BE217" i="1" s="1"/>
  <c r="BE216" i="1" s="1"/>
  <c r="BE215" i="1" s="1"/>
  <c r="BE214" i="1" s="1"/>
  <c r="AR212" i="1"/>
  <c r="BF20" i="1"/>
  <c r="BH20" i="1" s="1"/>
  <c r="BF468" i="1"/>
  <c r="BH468" i="1" s="1"/>
  <c r="BG141" i="1"/>
  <c r="BG112" i="1" s="1"/>
  <c r="AN212" i="1"/>
  <c r="BE141" i="1"/>
  <c r="AR250" i="1"/>
  <c r="AB16" i="1"/>
  <c r="AJ18" i="1"/>
  <c r="BH291" i="1"/>
  <c r="AJ315" i="1"/>
  <c r="AJ249" i="1" s="1"/>
  <c r="AJ248" i="1" s="1"/>
  <c r="AR37" i="1"/>
  <c r="AR36" i="1" s="1"/>
  <c r="AR20" i="1" s="1"/>
  <c r="AR19" i="1" s="1"/>
  <c r="AN36" i="1"/>
  <c r="AN20" i="1" s="1"/>
  <c r="AN19" i="1" s="1"/>
  <c r="AR357" i="1"/>
  <c r="AR356" i="1" s="1"/>
  <c r="AR355" i="1" s="1"/>
  <c r="AR354" i="1" s="1"/>
  <c r="AN356" i="1"/>
  <c r="AN355" i="1" s="1"/>
  <c r="AN354" i="1" s="1"/>
  <c r="AN250" i="1"/>
  <c r="AN388" i="1"/>
  <c r="AN387" i="1" s="1"/>
  <c r="AN381" i="1" s="1"/>
  <c r="AR389" i="1"/>
  <c r="AR388" i="1" s="1"/>
  <c r="AR387" i="1" s="1"/>
  <c r="AR381" i="1" s="1"/>
  <c r="AR338" i="1"/>
  <c r="AR337" i="1" s="1"/>
  <c r="AR331" i="1" s="1"/>
  <c r="AN337" i="1"/>
  <c r="AN331" i="1" s="1"/>
  <c r="AR323" i="1"/>
  <c r="AR322" i="1" s="1"/>
  <c r="AR316" i="1" s="1"/>
  <c r="AN322" i="1"/>
  <c r="AN316" i="1" s="1"/>
  <c r="AN191" i="1"/>
  <c r="AN112" i="1" s="1"/>
  <c r="AR192" i="1"/>
  <c r="AR191" i="1" s="1"/>
  <c r="AR112" i="1" s="1"/>
  <c r="AJ594" i="1"/>
  <c r="AF593" i="1"/>
  <c r="AF585" i="1" s="1"/>
  <c r="AF576" i="1" s="1"/>
  <c r="AF481" i="1" s="1"/>
  <c r="BE315" i="1"/>
  <c r="BE78" i="1"/>
  <c r="BE70" i="1" s="1"/>
  <c r="BE56" i="1" s="1"/>
  <c r="BE19" i="1" s="1"/>
  <c r="BF79" i="1"/>
  <c r="BF420" i="1"/>
  <c r="BH420" i="1" s="1"/>
  <c r="BH176" i="1"/>
  <c r="BG19" i="1"/>
  <c r="BH317" i="1"/>
  <c r="BH316" i="1"/>
  <c r="BH234" i="1"/>
  <c r="BG233" i="1"/>
  <c r="BG239" i="1"/>
  <c r="BH239" i="1" s="1"/>
  <c r="BH240" i="1"/>
  <c r="E232" i="1"/>
  <c r="E229" i="1" s="1"/>
  <c r="BF233" i="1"/>
  <c r="BE593" i="1"/>
  <c r="BF593" i="1" s="1"/>
  <c r="BH593" i="1" s="1"/>
  <c r="BF594" i="1"/>
  <c r="BH594" i="1" s="1"/>
  <c r="BE592" i="1"/>
  <c r="BF592" i="1" s="1"/>
  <c r="BH592" i="1" s="1"/>
  <c r="BE619" i="1"/>
  <c r="BF620" i="1"/>
  <c r="BH620" i="1" s="1"/>
  <c r="BG362" i="1"/>
  <c r="BG354" i="1" s="1"/>
  <c r="BG419" i="1"/>
  <c r="BH355" i="1"/>
  <c r="BF363" i="1"/>
  <c r="BH363" i="1" s="1"/>
  <c r="E362" i="1"/>
  <c r="BF341" i="1"/>
  <c r="BH341" i="1" s="1"/>
  <c r="E340" i="1"/>
  <c r="BF180" i="1"/>
  <c r="BH180" i="1" s="1"/>
  <c r="BH132" i="1"/>
  <c r="E546" i="1"/>
  <c r="BG576" i="1"/>
  <c r="BG340" i="1"/>
  <c r="BF419" i="1"/>
  <c r="E418" i="1"/>
  <c r="BB141" i="1"/>
  <c r="BB112" i="1" s="1"/>
  <c r="BC113" i="1" s="1"/>
  <c r="BC112" i="1" s="1"/>
  <c r="BC18" i="1" s="1"/>
  <c r="BF150" i="1"/>
  <c r="BH150" i="1" s="1"/>
  <c r="BB529" i="1"/>
  <c r="BG448" i="1"/>
  <c r="BG381" i="1"/>
  <c r="BG528" i="1"/>
  <c r="BF91" i="1"/>
  <c r="BH91" i="1" s="1"/>
  <c r="BG506" i="1"/>
  <c r="BB507" i="1"/>
  <c r="BF397" i="1"/>
  <c r="BH397" i="1" s="1"/>
  <c r="BB392" i="1"/>
  <c r="BF450" i="1"/>
  <c r="BH450" i="1" s="1"/>
  <c r="BH303" i="1" l="1"/>
  <c r="BH306" i="1"/>
  <c r="BG481" i="1"/>
  <c r="BF269" i="1"/>
  <c r="BH269" i="1" s="1"/>
  <c r="AF16" i="1"/>
  <c r="BE212" i="1"/>
  <c r="BE112" i="1"/>
  <c r="BE111" i="1" s="1"/>
  <c r="BE110" i="1" s="1"/>
  <c r="BE109" i="1" s="1"/>
  <c r="BF109" i="1" s="1"/>
  <c r="BH109" i="1" s="1"/>
  <c r="BF218" i="1"/>
  <c r="BH218" i="1" s="1"/>
  <c r="BE249" i="1"/>
  <c r="BE248" i="1" s="1"/>
  <c r="AJ17" i="1"/>
  <c r="AN18" i="1"/>
  <c r="AN315" i="1"/>
  <c r="AN249" i="1" s="1"/>
  <c r="AN248" i="1" s="1"/>
  <c r="BG18" i="1"/>
  <c r="AR18" i="1"/>
  <c r="AR315" i="1"/>
  <c r="AR249" i="1" s="1"/>
  <c r="AR248" i="1" s="1"/>
  <c r="AJ593" i="1"/>
  <c r="AJ585" i="1" s="1"/>
  <c r="AJ576" i="1" s="1"/>
  <c r="AJ481" i="1" s="1"/>
  <c r="AN594" i="1"/>
  <c r="BG339" i="1"/>
  <c r="BH250" i="1"/>
  <c r="E541" i="1"/>
  <c r="BG418" i="1"/>
  <c r="BH419" i="1"/>
  <c r="BE618" i="1"/>
  <c r="BF619" i="1"/>
  <c r="BH619" i="1" s="1"/>
  <c r="BE591" i="1"/>
  <c r="BF591" i="1" s="1"/>
  <c r="BH591" i="1" s="1"/>
  <c r="BH233" i="1"/>
  <c r="BG232" i="1"/>
  <c r="BG229" i="1" s="1"/>
  <c r="BG227" i="1" s="1"/>
  <c r="BF149" i="1"/>
  <c r="BH149" i="1" s="1"/>
  <c r="BF418" i="1"/>
  <c r="E417" i="1"/>
  <c r="BF340" i="1"/>
  <c r="BH340" i="1" s="1"/>
  <c r="E339" i="1"/>
  <c r="BF362" i="1"/>
  <c r="BH362" i="1" s="1"/>
  <c r="E354" i="1"/>
  <c r="BF354" i="1" s="1"/>
  <c r="BH354" i="1" s="1"/>
  <c r="BF232" i="1"/>
  <c r="BF449" i="1"/>
  <c r="BH449" i="1" s="1"/>
  <c r="BB415" i="1"/>
  <c r="BF392" i="1"/>
  <c r="BH392" i="1" s="1"/>
  <c r="BB381" i="1"/>
  <c r="BB506" i="1"/>
  <c r="BB528" i="1"/>
  <c r="BF78" i="1"/>
  <c r="BH79" i="1"/>
  <c r="E216" i="1"/>
  <c r="BF217" i="1"/>
  <c r="BH217" i="1" s="1"/>
  <c r="E18" i="1"/>
  <c r="BE18" i="1" l="1"/>
  <c r="BE17" i="1" s="1"/>
  <c r="BF110" i="1"/>
  <c r="BH110" i="1" s="1"/>
  <c r="AJ16" i="1"/>
  <c r="AR17" i="1"/>
  <c r="AN17" i="1"/>
  <c r="AN593" i="1"/>
  <c r="AN585" i="1" s="1"/>
  <c r="AN576" i="1" s="1"/>
  <c r="AN481" i="1" s="1"/>
  <c r="AR594" i="1"/>
  <c r="AR593" i="1" s="1"/>
  <c r="AR585" i="1" s="1"/>
  <c r="AR576" i="1" s="1"/>
  <c r="AR481" i="1" s="1"/>
  <c r="BG331" i="1"/>
  <c r="BF229" i="1"/>
  <c r="E227" i="1"/>
  <c r="BF227" i="1" s="1"/>
  <c r="BF339" i="1"/>
  <c r="BH339" i="1" s="1"/>
  <c r="E331" i="1"/>
  <c r="E315" i="1" s="1"/>
  <c r="E416" i="1"/>
  <c r="BF417" i="1"/>
  <c r="BF112" i="1"/>
  <c r="BH112" i="1" s="1"/>
  <c r="BF141" i="1"/>
  <c r="BH141" i="1" s="1"/>
  <c r="BH232" i="1"/>
  <c r="BG212" i="1"/>
  <c r="BE590" i="1"/>
  <c r="BF590" i="1" s="1"/>
  <c r="BH590" i="1" s="1"/>
  <c r="BE617" i="1"/>
  <c r="BE627" i="1" s="1"/>
  <c r="BF618" i="1"/>
  <c r="BG417" i="1"/>
  <c r="BG416" i="1" s="1"/>
  <c r="BH418" i="1"/>
  <c r="E529" i="1"/>
  <c r="BB481" i="1"/>
  <c r="BF381" i="1"/>
  <c r="BH381" i="1" s="1"/>
  <c r="BB315" i="1"/>
  <c r="BF448" i="1"/>
  <c r="BH448" i="1" s="1"/>
  <c r="BH78" i="1"/>
  <c r="BB70" i="1"/>
  <c r="BF216" i="1"/>
  <c r="BH216" i="1" s="1"/>
  <c r="E215" i="1"/>
  <c r="E214" i="1" s="1"/>
  <c r="BG415" i="1" l="1"/>
  <c r="BG403" i="1" s="1"/>
  <c r="BH229" i="1"/>
  <c r="BH227" i="1" s="1"/>
  <c r="AR16" i="1"/>
  <c r="AN16" i="1"/>
  <c r="E415" i="1"/>
  <c r="E403" i="1" s="1"/>
  <c r="BF416" i="1"/>
  <c r="BH416" i="1" s="1"/>
  <c r="E528" i="1"/>
  <c r="BF617" i="1"/>
  <c r="BH618" i="1"/>
  <c r="BE589" i="1"/>
  <c r="BF589" i="1" s="1"/>
  <c r="BH589" i="1" s="1"/>
  <c r="BH417" i="1"/>
  <c r="BF331" i="1"/>
  <c r="BH331" i="1" s="1"/>
  <c r="E249" i="1"/>
  <c r="BG315" i="1"/>
  <c r="BG249" i="1" s="1"/>
  <c r="BB56" i="1"/>
  <c r="BF70" i="1"/>
  <c r="BH70" i="1" s="1"/>
  <c r="BH56" i="1" s="1"/>
  <c r="BB403" i="1"/>
  <c r="BC403" i="1" s="1"/>
  <c r="BC248" i="1" s="1"/>
  <c r="BC17" i="1" s="1"/>
  <c r="BC16" i="1" s="1"/>
  <c r="BB249" i="1"/>
  <c r="BF215" i="1"/>
  <c r="BH215" i="1" s="1"/>
  <c r="BG248" i="1" l="1"/>
  <c r="BF415" i="1"/>
  <c r="BH415" i="1" s="1"/>
  <c r="E248" i="1"/>
  <c r="BF403" i="1"/>
  <c r="BH403" i="1" s="1"/>
  <c r="BF315" i="1"/>
  <c r="BH315" i="1" s="1"/>
  <c r="E481" i="1"/>
  <c r="BE588" i="1"/>
  <c r="BF588" i="1" s="1"/>
  <c r="BH588" i="1" s="1"/>
  <c r="BB248" i="1"/>
  <c r="BF249" i="1"/>
  <c r="BH249" i="1" s="1"/>
  <c r="BB19" i="1"/>
  <c r="BF56" i="1"/>
  <c r="BF214" i="1"/>
  <c r="BH214" i="1" s="1"/>
  <c r="BG17" i="1" l="1"/>
  <c r="BG16" i="1" s="1"/>
  <c r="BF248" i="1"/>
  <c r="BH248" i="1" s="1"/>
  <c r="BE587" i="1"/>
  <c r="BB18" i="1"/>
  <c r="BF19" i="1"/>
  <c r="BH19" i="1" s="1"/>
  <c r="BF213" i="1"/>
  <c r="BH213" i="1" s="1"/>
  <c r="E212" i="1"/>
  <c r="BE586" i="1" l="1"/>
  <c r="BF587" i="1"/>
  <c r="BH587" i="1" s="1"/>
  <c r="BE584" i="1"/>
  <c r="BF584" i="1" s="1"/>
  <c r="BH584" i="1" s="1"/>
  <c r="BB17" i="1"/>
  <c r="BB16" i="1" s="1"/>
  <c r="BF18" i="1"/>
  <c r="BH18" i="1" s="1"/>
  <c r="BF212" i="1"/>
  <c r="E17" i="1"/>
  <c r="BE583" i="1" l="1"/>
  <c r="BF583" i="1" s="1"/>
  <c r="BH583" i="1" s="1"/>
  <c r="BE585" i="1"/>
  <c r="BF585" i="1" s="1"/>
  <c r="BH585" i="1" s="1"/>
  <c r="BF586" i="1"/>
  <c r="BH586" i="1" s="1"/>
  <c r="E16" i="1"/>
  <c r="BF17" i="1"/>
  <c r="BH212" i="1"/>
  <c r="BE582" i="1" l="1"/>
  <c r="BF582" i="1" s="1"/>
  <c r="BH582" i="1" s="1"/>
  <c r="BH17" i="1"/>
  <c r="BE581" i="1" l="1"/>
  <c r="BF581" i="1" s="1"/>
  <c r="BH581" i="1" s="1"/>
  <c r="BE580" i="1" l="1"/>
  <c r="BF580" i="1" s="1"/>
  <c r="BH580" i="1" s="1"/>
  <c r="BE579" i="1" l="1"/>
  <c r="BE578" i="1" l="1"/>
  <c r="BF579" i="1"/>
  <c r="BH579" i="1" s="1"/>
  <c r="BE575" i="1"/>
  <c r="BF575" i="1" s="1"/>
  <c r="BH575" i="1" s="1"/>
  <c r="BE574" i="1" l="1"/>
  <c r="BF574" i="1" s="1"/>
  <c r="BH574" i="1" s="1"/>
  <c r="BE577" i="1"/>
  <c r="BF578" i="1"/>
  <c r="BH578" i="1" s="1"/>
  <c r="BE576" i="1" l="1"/>
  <c r="BF576" i="1" s="1"/>
  <c r="BH576" i="1" s="1"/>
  <c r="BF577" i="1"/>
  <c r="BH577" i="1" s="1"/>
  <c r="BE573" i="1"/>
  <c r="BF573" i="1" l="1"/>
  <c r="BH573" i="1" s="1"/>
  <c r="BE572" i="1"/>
  <c r="BF572" i="1" s="1"/>
  <c r="BH572" i="1" s="1"/>
  <c r="BE568" i="1"/>
  <c r="BF568" i="1" s="1"/>
  <c r="BH568" i="1" s="1"/>
  <c r="BE567" i="1" l="1"/>
  <c r="BF567" i="1" s="1"/>
  <c r="BH567" i="1" s="1"/>
  <c r="BE566" i="1" l="1"/>
  <c r="BF566" i="1" s="1"/>
  <c r="BH566" i="1" s="1"/>
  <c r="BE565" i="1" l="1"/>
  <c r="BE564" i="1" l="1"/>
  <c r="BF564" i="1" s="1"/>
  <c r="BH564" i="1" s="1"/>
  <c r="BF565" i="1"/>
  <c r="BH565" i="1" s="1"/>
  <c r="BE563" i="1"/>
  <c r="BF563" i="1" s="1"/>
  <c r="BH563" i="1" s="1"/>
  <c r="BE562" i="1" l="1"/>
  <c r="BF562" i="1" s="1"/>
  <c r="BH562" i="1" s="1"/>
  <c r="BE561" i="1" l="1"/>
  <c r="BF561" i="1" s="1"/>
  <c r="BH561" i="1" s="1"/>
  <c r="BE560" i="1" l="1"/>
  <c r="BF560" i="1" s="1"/>
  <c r="BH560" i="1" s="1"/>
  <c r="BE559" i="1" l="1"/>
  <c r="BE558" i="1" s="1"/>
  <c r="BF559" i="1" l="1"/>
  <c r="BH559" i="1" s="1"/>
  <c r="BE555" i="1"/>
  <c r="BF555" i="1" s="1"/>
  <c r="BH555" i="1" s="1"/>
  <c r="BE554" i="1" l="1"/>
  <c r="BF554" i="1" s="1"/>
  <c r="BH554" i="1" s="1"/>
  <c r="BE557" i="1"/>
  <c r="BF557" i="1" s="1"/>
  <c r="BH557" i="1" s="1"/>
  <c r="BF558" i="1"/>
  <c r="BH558" i="1" s="1"/>
  <c r="BE553" i="1" l="1"/>
  <c r="BE552" i="1" s="1"/>
  <c r="BF553" i="1" l="1"/>
  <c r="BH553" i="1" s="1"/>
  <c r="BE550" i="1"/>
  <c r="BF550" i="1" l="1"/>
  <c r="BH550" i="1" s="1"/>
  <c r="BE549" i="1"/>
  <c r="BE551" i="1"/>
  <c r="BF551" i="1" s="1"/>
  <c r="BH551" i="1" s="1"/>
  <c r="BF552" i="1"/>
  <c r="BH552" i="1" s="1"/>
  <c r="BE548" i="1" l="1"/>
  <c r="BF549" i="1"/>
  <c r="BH549" i="1" s="1"/>
  <c r="BE545" i="1" l="1"/>
  <c r="BF545" i="1" s="1"/>
  <c r="BH545" i="1" s="1"/>
  <c r="BE547" i="1"/>
  <c r="BF548" i="1"/>
  <c r="BH548" i="1" s="1"/>
  <c r="BE546" i="1" l="1"/>
  <c r="BF547" i="1"/>
  <c r="BH547" i="1" s="1"/>
  <c r="BE544" i="1"/>
  <c r="BE543" i="1" l="1"/>
  <c r="BF544" i="1"/>
  <c r="BH544" i="1" s="1"/>
  <c r="BE540" i="1"/>
  <c r="BF546" i="1"/>
  <c r="BH546" i="1" s="1"/>
  <c r="BF540" i="1" l="1"/>
  <c r="BH540" i="1" s="1"/>
  <c r="BE539" i="1"/>
  <c r="BF539" i="1" s="1"/>
  <c r="BH539" i="1" s="1"/>
  <c r="BE538" i="1"/>
  <c r="BF538" i="1" s="1"/>
  <c r="BH538" i="1" s="1"/>
  <c r="BE542" i="1"/>
  <c r="BF543" i="1"/>
  <c r="BH543" i="1" s="1"/>
  <c r="BF542" i="1" l="1"/>
  <c r="BH542" i="1" s="1"/>
  <c r="BE541" i="1"/>
  <c r="BE537" i="1"/>
  <c r="BF541" i="1" l="1"/>
  <c r="BH541" i="1" s="1"/>
  <c r="BE536" i="1"/>
  <c r="BF536" i="1" s="1"/>
  <c r="BH536" i="1" s="1"/>
  <c r="BF537" i="1"/>
  <c r="BH537" i="1" s="1"/>
  <c r="BE535" i="1"/>
  <c r="BF535" i="1" s="1"/>
  <c r="BH535" i="1" s="1"/>
  <c r="BE534" i="1" l="1"/>
  <c r="BF534" i="1" s="1"/>
  <c r="BH534" i="1" s="1"/>
  <c r="BE533" i="1" l="1"/>
  <c r="BF533" i="1" l="1"/>
  <c r="BH533" i="1" s="1"/>
  <c r="BE532" i="1"/>
  <c r="BE527" i="1"/>
  <c r="BF527" i="1" s="1"/>
  <c r="BH527" i="1" s="1"/>
  <c r="BE531" i="1" l="1"/>
  <c r="BF532" i="1"/>
  <c r="BH532" i="1" s="1"/>
  <c r="BE526" i="1"/>
  <c r="BF526" i="1" s="1"/>
  <c r="BH526" i="1" s="1"/>
  <c r="BE525" i="1" l="1"/>
  <c r="BE530" i="1"/>
  <c r="BF531" i="1"/>
  <c r="BH531" i="1" s="1"/>
  <c r="BE524" i="1" l="1"/>
  <c r="BF524" i="1" s="1"/>
  <c r="BH524" i="1" s="1"/>
  <c r="BF525" i="1"/>
  <c r="BH525" i="1" s="1"/>
  <c r="BF530" i="1"/>
  <c r="BH530" i="1" s="1"/>
  <c r="BE529" i="1"/>
  <c r="BE523" i="1"/>
  <c r="BF523" i="1" s="1"/>
  <c r="BH523" i="1" s="1"/>
  <c r="BE528" i="1" l="1"/>
  <c r="BF528" i="1" s="1"/>
  <c r="BH528" i="1" s="1"/>
  <c r="BF529" i="1"/>
  <c r="BH529" i="1" s="1"/>
  <c r="BE522" i="1"/>
  <c r="BF522" i="1" s="1"/>
  <c r="BH522" i="1" s="1"/>
  <c r="BE521" i="1" l="1"/>
  <c r="BF521" i="1" s="1"/>
  <c r="BH521" i="1" s="1"/>
  <c r="BE520" i="1" l="1"/>
  <c r="BF520" i="1" s="1"/>
  <c r="BH520" i="1" s="1"/>
  <c r="BE519" i="1" l="1"/>
  <c r="BF519" i="1" s="1"/>
  <c r="BH519" i="1" s="1"/>
  <c r="BE518" i="1" l="1"/>
  <c r="BE517" i="1" l="1"/>
  <c r="BF518" i="1"/>
  <c r="BH518" i="1" s="1"/>
  <c r="BE515" i="1"/>
  <c r="BE514" i="1" l="1"/>
  <c r="BF515" i="1"/>
  <c r="BH515" i="1" s="1"/>
  <c r="BE512" i="1"/>
  <c r="BF512" i="1" s="1"/>
  <c r="BH512" i="1" s="1"/>
  <c r="BE516" i="1"/>
  <c r="BF516" i="1" s="1"/>
  <c r="BH516" i="1" s="1"/>
  <c r="BF517" i="1"/>
  <c r="BH517" i="1" s="1"/>
  <c r="BE511" i="1" l="1"/>
  <c r="BF511" i="1" s="1"/>
  <c r="BH511" i="1" s="1"/>
  <c r="BE513" i="1"/>
  <c r="BF514" i="1"/>
  <c r="BH514" i="1" s="1"/>
  <c r="BF513" i="1" l="1"/>
  <c r="BH513" i="1" s="1"/>
  <c r="BE510" i="1"/>
  <c r="BF510" i="1" s="1"/>
  <c r="BH510" i="1" s="1"/>
  <c r="BE509" i="1" l="1"/>
  <c r="BF509" i="1" l="1"/>
  <c r="BH509" i="1" s="1"/>
  <c r="BE508" i="1"/>
  <c r="BE505" i="1"/>
  <c r="BF505" i="1" s="1"/>
  <c r="BH505" i="1" s="1"/>
  <c r="BE507" i="1" l="1"/>
  <c r="BF508" i="1"/>
  <c r="BH508" i="1" s="1"/>
  <c r="BE504" i="1"/>
  <c r="BF504" i="1" s="1"/>
  <c r="BH504" i="1" s="1"/>
  <c r="BE503" i="1" l="1"/>
  <c r="BE506" i="1"/>
  <c r="BF506" i="1" s="1"/>
  <c r="BH506" i="1" s="1"/>
  <c r="BF507" i="1"/>
  <c r="BH507" i="1" s="1"/>
  <c r="BF503" i="1" l="1"/>
  <c r="BH503" i="1" s="1"/>
  <c r="BE502" i="1"/>
  <c r="BF502" i="1" s="1"/>
  <c r="BH502" i="1" s="1"/>
  <c r="BE499" i="1"/>
  <c r="BF499" i="1" s="1"/>
  <c r="BH499" i="1" s="1"/>
  <c r="BE498" i="1" l="1"/>
  <c r="BF498" i="1" s="1"/>
  <c r="BH498" i="1" s="1"/>
  <c r="BE497" i="1" l="1"/>
  <c r="BF497" i="1" s="1"/>
  <c r="BH497" i="1" s="1"/>
  <c r="BE496" i="1" l="1"/>
  <c r="BF496" i="1" s="1"/>
  <c r="BH496" i="1" s="1"/>
  <c r="BE495" i="1" l="1"/>
  <c r="BE494" i="1" s="1"/>
  <c r="BF495" i="1" l="1"/>
  <c r="BH495" i="1" s="1"/>
  <c r="BE492" i="1"/>
  <c r="BF492" i="1" s="1"/>
  <c r="BH492" i="1" s="1"/>
  <c r="BE491" i="1" l="1"/>
  <c r="BF491" i="1" s="1"/>
  <c r="BH491" i="1" s="1"/>
  <c r="BE493" i="1"/>
  <c r="BF493" i="1" s="1"/>
  <c r="BH493" i="1" s="1"/>
  <c r="BF494" i="1"/>
  <c r="BH494" i="1" s="1"/>
  <c r="BE490" i="1" l="1"/>
  <c r="BF490" i="1" s="1"/>
  <c r="BH490" i="1" s="1"/>
  <c r="BE489" i="1" l="1"/>
  <c r="BF489" i="1" s="1"/>
  <c r="BH489" i="1" s="1"/>
  <c r="BE488" i="1" l="1"/>
  <c r="BF488" i="1" s="1"/>
  <c r="BH488" i="1" s="1"/>
  <c r="BE487" i="1" l="1"/>
  <c r="BF487" i="1" s="1"/>
  <c r="BH487" i="1" s="1"/>
  <c r="BE486" i="1" l="1"/>
  <c r="BF486" i="1" s="1"/>
  <c r="BH486" i="1" s="1"/>
  <c r="BE485" i="1" l="1"/>
  <c r="BE484" i="1" l="1"/>
  <c r="BE483" i="1" s="1"/>
  <c r="BE482" i="1" s="1"/>
  <c r="BE481" i="1" s="1"/>
  <c r="BF485" i="1"/>
  <c r="BH485" i="1" s="1"/>
  <c r="BF484" i="1" l="1"/>
  <c r="BH484" i="1" s="1"/>
  <c r="BF483" i="1" l="1"/>
  <c r="BH483" i="1" s="1"/>
  <c r="BF482" i="1" l="1"/>
  <c r="BH482" i="1" s="1"/>
  <c r="BE16" i="1" l="1"/>
  <c r="BF481" i="1"/>
  <c r="BH481" i="1" s="1"/>
  <c r="BF16" i="1" l="1"/>
  <c r="BC603" i="1"/>
  <c r="BC627" i="1" s="1"/>
  <c r="BD603" i="1"/>
  <c r="BD627" i="1" s="1"/>
  <c r="BF627" i="1" l="1"/>
  <c r="BH16" i="1"/>
  <c r="BF609" i="1"/>
  <c r="BF603" i="1" l="1"/>
  <c r="BH609" i="1"/>
  <c r="BH603" i="1" s="1"/>
  <c r="BG617" i="1"/>
  <c r="BG627" i="1" s="1"/>
  <c r="BH617" i="1"/>
  <c r="BH627" i="1" l="1"/>
  <c r="BG629" i="1"/>
  <c r="BH629" i="1" l="1"/>
</calcChain>
</file>

<file path=xl/sharedStrings.xml><?xml version="1.0" encoding="utf-8"?>
<sst xmlns="http://schemas.openxmlformats.org/spreadsheetml/2006/main" count="1622" uniqueCount="1168">
  <si>
    <t xml:space="preserve">                                                                                          SECRETARIA DE HACIENDA DEPARTAMENTAL       </t>
  </si>
  <si>
    <t xml:space="preserve">                                                                EJECUCION DE  RENTAS, INGRESOS, RECURSOS DE CAPITAL Y GASTOS  </t>
  </si>
  <si>
    <t xml:space="preserve">                            SECRETARIA DE HACIENDA</t>
  </si>
  <si>
    <t xml:space="preserve">                                                                                                         DEPARTAMENTO DEL HUILA</t>
  </si>
  <si>
    <t>ESTRUCTURA PRESUPUESTAL</t>
  </si>
  <si>
    <t>FUENTE</t>
  </si>
  <si>
    <t>DESCRIPCION FUENTE</t>
  </si>
  <si>
    <t xml:space="preserve">APROPIACION INICIAL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</si>
  <si>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</si>
  <si>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</si>
  <si>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</si>
  <si>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</si>
  <si>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</si>
  <si>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</si>
  <si>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</si>
  <si>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</si>
  <si>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</si>
  <si>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</si>
  <si>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</si>
  <si>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</si>
  <si>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A DICIEMBRE</t>
  </si>
  <si>
    <t>ADICION</t>
  </si>
  <si>
    <t>REDUCION</t>
  </si>
  <si>
    <t>APROPIACION DEFINIVIVA ACUMULADO</t>
  </si>
  <si>
    <t>RECAUDO MES</t>
  </si>
  <si>
    <t>DEFINITIVO ACUMULADO</t>
  </si>
  <si>
    <t>RECAUDO ACUMULADO</t>
  </si>
  <si>
    <t>SALDO POR EJECUTAR</t>
  </si>
  <si>
    <t xml:space="preserve">TI                                                                                                                      </t>
  </si>
  <si>
    <t>INGRESOS TOTALES</t>
  </si>
  <si>
    <t xml:space="preserve">TI    A                                                                                                                 </t>
  </si>
  <si>
    <t>INGRESOS CORRIENTES</t>
  </si>
  <si>
    <t xml:space="preserve">TI    A     1                                                                                                           </t>
  </si>
  <si>
    <t>Tributarios</t>
  </si>
  <si>
    <t xml:space="preserve">TI    A     1     13                                                                                                    </t>
  </si>
  <si>
    <t>Impuesto de Registro</t>
  </si>
  <si>
    <t>Ingresos Corrientes de Libre Destino</t>
  </si>
  <si>
    <t xml:space="preserve">TI    A     1     14                                                                                                    </t>
  </si>
  <si>
    <t>Impuesto al Consumo de Licores, Iva, Aperitivos y Similares</t>
  </si>
  <si>
    <t xml:space="preserve">TI    A     1     14    1                                                                                               </t>
  </si>
  <si>
    <t>Licores</t>
  </si>
  <si>
    <t xml:space="preserve">TI    A     1     14    1     1                                                                                         </t>
  </si>
  <si>
    <t>Licores Producidos en el Departamento</t>
  </si>
  <si>
    <t xml:space="preserve">TI    A     1     14    1     2                                                                                         </t>
  </si>
  <si>
    <t>Licores de Producción Nacional</t>
  </si>
  <si>
    <t xml:space="preserve">TI    A     1     14    1     3                                                                                         </t>
  </si>
  <si>
    <t>Licores de Producción Extranjera</t>
  </si>
  <si>
    <t xml:space="preserve">TI    A     1     14    1     4                                                                                         </t>
  </si>
  <si>
    <t>Licores Producidos en el Departamento - Utilidad</t>
  </si>
  <si>
    <t xml:space="preserve">TI    A     1     14    2                                                                                               </t>
  </si>
  <si>
    <t>Vinos, Aperitivos y Similares</t>
  </si>
  <si>
    <t xml:space="preserve">TI    A     1     14    2     1                                                                                         </t>
  </si>
  <si>
    <t>Vinos de Producción Nacional</t>
  </si>
  <si>
    <t xml:space="preserve">TI    A     1     14    2     2                                                                                         </t>
  </si>
  <si>
    <t>Vinos de Producción Extranjera</t>
  </si>
  <si>
    <t xml:space="preserve">TI    A     1     15                                                                                                    </t>
  </si>
  <si>
    <t>Iva Licores</t>
  </si>
  <si>
    <t xml:space="preserve">TI    A     1     15    2                                                                                               </t>
  </si>
  <si>
    <t>Licores Deporte</t>
  </si>
  <si>
    <t xml:space="preserve">TI    A     1     15    2     1                                                                                         </t>
  </si>
  <si>
    <t>Iva Licores de Producción Extranjera</t>
  </si>
  <si>
    <t xml:space="preserve">TI    A     1     15    2     2                                                                                         </t>
  </si>
  <si>
    <t>Iva Vinos de Producción Nacional</t>
  </si>
  <si>
    <t xml:space="preserve">TI    A     1     15    2     3                                                                                         </t>
  </si>
  <si>
    <t>Iva Vinos de Producción Extranjera</t>
  </si>
  <si>
    <t xml:space="preserve">TI    A     1     16                                                                                                    </t>
  </si>
  <si>
    <t>Impuesto al Consumo de Cervezas - Libre Destinación</t>
  </si>
  <si>
    <t xml:space="preserve">TI    A     1     16    1                                                                                               </t>
  </si>
  <si>
    <t>Impuesto al Consumo de Cervezas - De Producción Nacional</t>
  </si>
  <si>
    <t xml:space="preserve">TI    A     1     16    2                                                                                               </t>
  </si>
  <si>
    <t>Impuesto al Consumo de Cervezas - De Producción Extranjera</t>
  </si>
  <si>
    <t xml:space="preserve">TI    A     1     18                                                                                                    </t>
  </si>
  <si>
    <t>Impuestos al Consumo de Cigarrillos y Tabaco</t>
  </si>
  <si>
    <t xml:space="preserve">TI    A     1     18    1                                                                                               </t>
  </si>
  <si>
    <t>Impuesto al Consumo de Cigarrillos y Tabaco - De Producción Nacional</t>
  </si>
  <si>
    <t xml:space="preserve">TI    A     1     18    2                                                                                               </t>
  </si>
  <si>
    <t>Impuesto al Consumo de Cigarrillos y Tabaco - De Producción Extranjera</t>
  </si>
  <si>
    <t xml:space="preserve">TI    A     1     19                                                                                                    </t>
  </si>
  <si>
    <t>Impuesto al Consumo de Cigarrillos y Tabaco - Destino Deporte - Ley 181/95</t>
  </si>
  <si>
    <t xml:space="preserve">TI    A     1     19    1                                                                                               </t>
  </si>
  <si>
    <t xml:space="preserve">TI    A     1     19    2                                                                                               </t>
  </si>
  <si>
    <t xml:space="preserve">TI    A     1     2                                                                                                     </t>
  </si>
  <si>
    <t>Vehiculos Automotores</t>
  </si>
  <si>
    <t xml:space="preserve">TI    A     1     2     1                                                                                               </t>
  </si>
  <si>
    <t>Vehiculos Automotores - Vigencia Actual</t>
  </si>
  <si>
    <t xml:space="preserve">TI    A     1     2     2                                                                                               </t>
  </si>
  <si>
    <t>Vehiculos Automotores - Vigencias Anteriores</t>
  </si>
  <si>
    <t xml:space="preserve">TI    A     1     26                                                                                                    </t>
  </si>
  <si>
    <t>Sobretasa a la Gasolina</t>
  </si>
  <si>
    <t xml:space="preserve">TI    A     1     28                                                                                                    </t>
  </si>
  <si>
    <t>Estampillas</t>
  </si>
  <si>
    <t xml:space="preserve">TI    A     1     28    2                                                                                               </t>
  </si>
  <si>
    <t>Proelectrificación Rural</t>
  </si>
  <si>
    <t>Estampilla Proelectrificación Rural</t>
  </si>
  <si>
    <t xml:space="preserve">TI    A     1     28    4                                                                                               </t>
  </si>
  <si>
    <t>Procultura</t>
  </si>
  <si>
    <t>Estampilla Procultura</t>
  </si>
  <si>
    <t xml:space="preserve">TI    A     1     28    5                                                                                               </t>
  </si>
  <si>
    <t>Prodesarrollo Departamental</t>
  </si>
  <si>
    <t>Estampilla Prodesarrollo Departamental</t>
  </si>
  <si>
    <t xml:space="preserve">TI    A     1     28    8                                                                                               </t>
  </si>
  <si>
    <t>Pro Universidad</t>
  </si>
  <si>
    <t>Estampilla Prouniversidad</t>
  </si>
  <si>
    <t xml:space="preserve">TI    A     1     30                                                                                                    </t>
  </si>
  <si>
    <t>Contribución Sobre Contratos de Obras Públicas</t>
  </si>
  <si>
    <t>Contribución Sobre Contratos de Obras Publica</t>
  </si>
  <si>
    <t xml:space="preserve">TI    A     2                                                                                                           </t>
  </si>
  <si>
    <t>No Tributarios</t>
  </si>
  <si>
    <t xml:space="preserve">TI    A     2     1                                                                                                     </t>
  </si>
  <si>
    <t>Tasas y Derechos</t>
  </si>
  <si>
    <t xml:space="preserve">TI    A     2     1     10                                                                                              </t>
  </si>
  <si>
    <t>Publicaciones</t>
  </si>
  <si>
    <t xml:space="preserve">TI    A     2     2                                                                                                     </t>
  </si>
  <si>
    <t>Multas y Sanciones</t>
  </si>
  <si>
    <t xml:space="preserve">TI    A     2     2     2                                                                                               </t>
  </si>
  <si>
    <t>Multas de Control Fiscal</t>
  </si>
  <si>
    <t xml:space="preserve">TI    A     2     2     3                                                                                               </t>
  </si>
  <si>
    <t>Multas de Control Disciplinario</t>
  </si>
  <si>
    <t xml:space="preserve">TI    A     2     2     4                                                                                               </t>
  </si>
  <si>
    <t>Otras Multas de Gobierno</t>
  </si>
  <si>
    <t xml:space="preserve">TI    A     2     4                                                                                                     </t>
  </si>
  <si>
    <t>Venta de Bienes y Servicios</t>
  </si>
  <si>
    <t xml:space="preserve">TI    A     2     4     10                                                                                              </t>
  </si>
  <si>
    <t>Otros Ingresos de Venta de Bienes y Servicios</t>
  </si>
  <si>
    <t>Servicios Educativos</t>
  </si>
  <si>
    <t xml:space="preserve">TI    A     2     5                                                                                                     </t>
  </si>
  <si>
    <t>Rentas Contractuales</t>
  </si>
  <si>
    <t xml:space="preserve">TI    A     2     5     1                                                                                               </t>
  </si>
  <si>
    <t>Arrendamientos</t>
  </si>
  <si>
    <t xml:space="preserve">TI    A     2     5     2                                                                                               </t>
  </si>
  <si>
    <t>Alquiler de Maquinaria y Equipo</t>
  </si>
  <si>
    <t xml:space="preserve">TI    A     2     6                                                                                                     </t>
  </si>
  <si>
    <t>Transferencias</t>
  </si>
  <si>
    <t xml:space="preserve">TI    A     2     6     1                                                                                               </t>
  </si>
  <si>
    <t>Transferencias de Libre Destinación</t>
  </si>
  <si>
    <t xml:space="preserve">TI    A     2     6     1     1                                                                                         </t>
  </si>
  <si>
    <t>Del Nivel Nacional</t>
  </si>
  <si>
    <t xml:space="preserve">TI    A     2     6     1     1     6                                                                                   </t>
  </si>
  <si>
    <t>Transferencias Men para Pago de Pensiones</t>
  </si>
  <si>
    <t>Transferencias Men para Pago Pensiones</t>
  </si>
  <si>
    <t xml:space="preserve">TI    A     2     6     1     3                                                                                         </t>
  </si>
  <si>
    <t>Cuotas de Fiscalización</t>
  </si>
  <si>
    <t xml:space="preserve">TI    A     2     6     1     3     1                                                                                   </t>
  </si>
  <si>
    <t>Provenientes del Eice, Sociedades del Estado y de Servicios Publicos</t>
  </si>
  <si>
    <t xml:space="preserve">TI    A     2     6     1     3     2                                                                                   </t>
  </si>
  <si>
    <t>Provenientes de Establecimientos Públicos</t>
  </si>
  <si>
    <t xml:space="preserve">TI    A     2     6     1     5                                                                                         </t>
  </si>
  <si>
    <t>Cuotas Partes Pensionales</t>
  </si>
  <si>
    <t xml:space="preserve">TI    A     2     6     2                                                                                               </t>
  </si>
  <si>
    <t>Tranferencias para Inversión</t>
  </si>
  <si>
    <t xml:space="preserve">TI    A     2     6     2     1                                                                                         </t>
  </si>
  <si>
    <t xml:space="preserve">TI    A     2     6     2     1     1                                                                                   </t>
  </si>
  <si>
    <t>Sistema General de Participaciones</t>
  </si>
  <si>
    <t xml:space="preserve">TI    A     2     6     2     1     1     5                                                                             </t>
  </si>
  <si>
    <t>Sgp - Participación para Agua Potable y Saneamiento Básico</t>
  </si>
  <si>
    <t>Sgp-part.para Agua Potable y Saneamiento Bas</t>
  </si>
  <si>
    <t xml:space="preserve">TI    A     2     6     2     1     5                                                                                   </t>
  </si>
  <si>
    <t>Iva Telefonia Celular</t>
  </si>
  <si>
    <t xml:space="preserve">TI    A     2     6     2     1     5     1                                                                             </t>
  </si>
  <si>
    <t>Iva Telefonia Celular Deportes</t>
  </si>
  <si>
    <t>Iva Telefonía Celular Deporte</t>
  </si>
  <si>
    <t xml:space="preserve">TI    A     2     6     2     1     5     2                                                                             </t>
  </si>
  <si>
    <t>Iva Telefonia Celular Cultura</t>
  </si>
  <si>
    <t>Iva Telefonía Celular Cultura</t>
  </si>
  <si>
    <t xml:space="preserve">TI    A     2     6     2     1     6                                                                                   </t>
  </si>
  <si>
    <t>Sobretasa al Acpm</t>
  </si>
  <si>
    <t>Sobretasa al A.C.P.M.</t>
  </si>
  <si>
    <t xml:space="preserve">TI    A     2     6     2     1     7                                                                                   </t>
  </si>
  <si>
    <t>Regalias y Compensaciones</t>
  </si>
  <si>
    <t xml:space="preserve">TI    A     2     6     2     1     7     1                                                                             </t>
  </si>
  <si>
    <t>Regalias por Hidrocarburos Petroleo y Gas</t>
  </si>
  <si>
    <t xml:space="preserve">TI    A     2     6     2     1     7     3                                                                           </t>
  </si>
  <si>
    <t>Regalías por Niquel, Hierro,cobre y Demás Minerales Metálicos</t>
  </si>
  <si>
    <t>Regalías Ni,fe,cu y Minerales No Metálicos</t>
  </si>
  <si>
    <t xml:space="preserve">TI    A     2     6     2     1     7     4                                                                             </t>
  </si>
  <si>
    <t>Regalias por Oro, Plata, Platino y Piedras Preciosas</t>
  </si>
  <si>
    <t>Regalias por Oro, Plata, Platino y Piedras Pr</t>
  </si>
  <si>
    <t xml:space="preserve">TI    A     2     6     2     1     7     5                                                                             </t>
  </si>
  <si>
    <t>Regalías por Calizas, Yesos, Arcillas, Gravas, Minerales No Metalicos y Materiales de Construcción</t>
  </si>
  <si>
    <t>Regalías por Materiales de Construcción</t>
  </si>
  <si>
    <t xml:space="preserve">TI    A     2     6     2     1     8                                                                                   </t>
  </si>
  <si>
    <t>Otras Transferencias del Nivel Nacional para Inversion</t>
  </si>
  <si>
    <t xml:space="preserve">TI    A     2     6     2     1     8     3                                                                             </t>
  </si>
  <si>
    <t>En Otros Sectores</t>
  </si>
  <si>
    <t xml:space="preserve">TI    A     2     6     2     1     8     3     1                                                                       </t>
  </si>
  <si>
    <t>Convenio 1549 Invias-via San Agustin-el Estrecho-obando</t>
  </si>
  <si>
    <t>Recursos INVIAS</t>
  </si>
  <si>
    <t xml:space="preserve">TI    A     2     6     2     1     8     3     10                                                                     </t>
  </si>
  <si>
    <t>Convenio 1084/2011 - Apoyo Actividades Artísticas y Culturales Programa Nacional de Concertación.</t>
  </si>
  <si>
    <t>Ministerio de Cultura</t>
  </si>
  <si>
    <t xml:space="preserve">TI    A     2     6     2     1     8     3     11                                                                       </t>
  </si>
  <si>
    <t>Invias - Adicional (1) Convenio 1814 de 2008 Via Isnos-paletará-popayán</t>
  </si>
  <si>
    <t xml:space="preserve">TI    A     2     6     2     1     8     3     2                                                                       </t>
  </si>
  <si>
    <t>Convenio 1521 Invias-obras de Emergencia,mtto Puentes y Vias Red Terciaria</t>
  </si>
  <si>
    <t xml:space="preserve">TI    A     2     6     2     1     8     3     3                                                                       </t>
  </si>
  <si>
    <t>Convenio 1520 Invias-puente Fátima y Vias Rurales de Garzón</t>
  </si>
  <si>
    <t xml:space="preserve">TI    A     2     6     2     1     8     3     4                                                                       </t>
  </si>
  <si>
    <t>Fondo Nal de Regalias</t>
  </si>
  <si>
    <t xml:space="preserve">TI    A     2     6     2     1     8     3     5                                                                       </t>
  </si>
  <si>
    <t>Fnr- Proyecto Bpin004101678000 - Construccion Pavimento Flexible Via Guacacallo-oritoguaz Hasta el Cruce Oporapa -saladoblanco.</t>
  </si>
  <si>
    <t xml:space="preserve">TI    A     2     6     2     1     8     3     6                                                                       </t>
  </si>
  <si>
    <t>Fnr-proyecto Bpin0041016050 - Construccion Puente Sobre la Quebrada Bateas Via Cucara -villavieja</t>
  </si>
  <si>
    <t xml:space="preserve">TI    A     2     6     2     1     8     3     7                                                                       </t>
  </si>
  <si>
    <t>Convenio 142/2011 para Proyecto Apoyo al Festival Folclórico Nacional y Muestra Internacional para el Fortalecimiento de la Huilensidad en el Departamento</t>
  </si>
  <si>
    <t xml:space="preserve">TI    A     2     6     2     1     8     3     8                                                                       </t>
  </si>
  <si>
    <t>Convenio 169/2011 para Proyecto Salón Regional de Artistas Zona Sur Departamento del Huila</t>
  </si>
  <si>
    <t xml:space="preserve">TI    A     2     6     2     1     8     3     9                                                                       </t>
  </si>
  <si>
    <t>Convenio 185 Cam- Acciones de Gestión del Riesgo en el Dpto.</t>
  </si>
  <si>
    <t>Convenios - Cam</t>
  </si>
  <si>
    <t xml:space="preserve">TI    B                                                                                                                 </t>
  </si>
  <si>
    <t>INGRESOS DE CAPITAL</t>
  </si>
  <si>
    <t xml:space="preserve">TI    B     11                                                                                                          </t>
  </si>
  <si>
    <t>Utilidades y Excedentes Financieros (empresas Industriales, Comerciales y Establecimientos Públicos)</t>
  </si>
  <si>
    <t>Dividendos Surgas</t>
  </si>
  <si>
    <t>Dividendos Alcanos</t>
  </si>
  <si>
    <t>Dividendos Electrificadora del Huila S.a</t>
  </si>
  <si>
    <t>Excedentes Infihuila</t>
  </si>
  <si>
    <t>Superávit Fiscal Fonvihuila</t>
  </si>
  <si>
    <t>Dividendos Ceagrodex,fondo Ganadero,ttn</t>
  </si>
  <si>
    <t xml:space="preserve">TI    B     13                                                                                                          </t>
  </si>
  <si>
    <t>Reintegros</t>
  </si>
  <si>
    <t xml:space="preserve">TI    B     13    01                                                                                                    </t>
  </si>
  <si>
    <t>Saldos No Ejecutados - Pensiones Adtivos</t>
  </si>
  <si>
    <t>Reintegros Recursos Propios Departamento</t>
  </si>
  <si>
    <t xml:space="preserve">TI    B     13    02                                                                                                    </t>
  </si>
  <si>
    <t xml:space="preserve">TI    B     13    03                                                                                                    </t>
  </si>
  <si>
    <t>Saldos No Ejecutados - Licores</t>
  </si>
  <si>
    <t xml:space="preserve">TI    B     13    04                                                                                                    </t>
  </si>
  <si>
    <t>Saldos No Ejecutados - Regalías Petrolíferas</t>
  </si>
  <si>
    <t>Saldos No Ejecutados Regalías</t>
  </si>
  <si>
    <t xml:space="preserve">TI    B     13    05                                                                                                    </t>
  </si>
  <si>
    <t>Saldos No Ejecutados - Recursos Propios Dpto.</t>
  </si>
  <si>
    <t xml:space="preserve">TI    B     13    06                                                                                                  </t>
  </si>
  <si>
    <t>Saldos No Ejecutados - Estampilla Proelectrificación</t>
  </si>
  <si>
    <t xml:space="preserve">TI    B     14                                                                                                          </t>
  </si>
  <si>
    <t>Otros Ingresos de Capital</t>
  </si>
  <si>
    <t>Rvas Ley 819/03 - Regalías Petrolíferas</t>
  </si>
  <si>
    <t>Rvas Ley 819/03 - Recursos del Crédito P.v.r.</t>
  </si>
  <si>
    <t>Vigencias Expiradas - Cuentas por Pagar</t>
  </si>
  <si>
    <t>Reservas - Regalias Petroliferas</t>
  </si>
  <si>
    <t xml:space="preserve">TI    B     4                                                                                                           </t>
  </si>
  <si>
    <t>Recursos del Credito</t>
  </si>
  <si>
    <t xml:space="preserve">TI    B     4     1                                                                                                     </t>
  </si>
  <si>
    <t>Interno</t>
  </si>
  <si>
    <t xml:space="preserve">TI    B     4     1     5                                                                                               </t>
  </si>
  <si>
    <t>Banca Comercial Privada</t>
  </si>
  <si>
    <t>Recursos del Crédito</t>
  </si>
  <si>
    <t xml:space="preserve">TI    B     6                                                                                                           </t>
  </si>
  <si>
    <t>Recursos del Balance</t>
  </si>
  <si>
    <t xml:space="preserve">TI    B     6     2                                                                                                     </t>
  </si>
  <si>
    <t>Superavit Fiscal</t>
  </si>
  <si>
    <t xml:space="preserve">TI    B     6     2     1                                                                                               </t>
  </si>
  <si>
    <t>Superavit Fiscal de la Vigencia Anterior</t>
  </si>
  <si>
    <t xml:space="preserve">TI    B     6     2     1     1                                                                                         </t>
  </si>
  <si>
    <t>Recursos de Libre Destinación</t>
  </si>
  <si>
    <t xml:space="preserve">TI    B     6     2     1     1     1                                                                                   </t>
  </si>
  <si>
    <t>Superávit fiscal recursos de libre destino</t>
  </si>
  <si>
    <t xml:space="preserve">TI    B     6     2     1     1     2                                                                                   </t>
  </si>
  <si>
    <t>Superavit Fiscal Sobretasa a la Gasolina</t>
  </si>
  <si>
    <t xml:space="preserve">TI    B     6     2     1     2                                                                                         </t>
  </si>
  <si>
    <t xml:space="preserve">TI    B     6     2     1     2     1                                                                                   </t>
  </si>
  <si>
    <t>Recursos de Forzosa Inversion Sgp (con Destinacion Especifica)</t>
  </si>
  <si>
    <t xml:space="preserve">TI    B     6     2     1     2     1     5                                                                             </t>
  </si>
  <si>
    <t>Superavit Fiscal Participacion para Agua Potable y Saneamiento Basico</t>
  </si>
  <si>
    <t>Superávit Sgp Part. Agua Potable y Saneamient</t>
  </si>
  <si>
    <t xml:space="preserve">TI    B     6     2     1     2     3                                                                                   </t>
  </si>
  <si>
    <t>Otros Recursos de Forzosa Inversion Diferentes al Sgp (con Destinacion Especifica)</t>
  </si>
  <si>
    <t xml:space="preserve">TI    B     6     2     1     2     3     10                                                                            </t>
  </si>
  <si>
    <t>Superávit Fiscal Estampilla Prodesarrollo</t>
  </si>
  <si>
    <t>Superávit Fiscal Estampilla Prodesarrollo Dpt</t>
  </si>
  <si>
    <t xml:space="preserve">TI    B     6     2     1     2     3     11                                                                            </t>
  </si>
  <si>
    <t>Superávit Fiscal Estampilla Proelectrificación</t>
  </si>
  <si>
    <t>Superávit Fiscal Estampilla Pro-electrificaci</t>
  </si>
  <si>
    <t xml:space="preserve">TI    B     6     2     1     2     3     12                                                                            </t>
  </si>
  <si>
    <t>Superávit Fiscal Recuperación de Cartera Cuotas Partes</t>
  </si>
  <si>
    <t>Superavit Fiscal Recup. Cartera Cuotas Partes</t>
  </si>
  <si>
    <t xml:space="preserve">TI    B     6     2     1     2     3     13                                                                            </t>
  </si>
  <si>
    <t>Superávit Fiscal Sobretasa al Acpm</t>
  </si>
  <si>
    <t>Superávit Sobretasa ACPM</t>
  </si>
  <si>
    <t xml:space="preserve">TI    B     6     2     1     2     3     14                                                                            </t>
  </si>
  <si>
    <t>Superávit Fiscal Recursos Fonsahuila</t>
  </si>
  <si>
    <t>Recursos FONSA Huila</t>
  </si>
  <si>
    <t xml:space="preserve">TI    B     6     2     1     2     3     2                                                                             </t>
  </si>
  <si>
    <t>Superávit Fiscal Monopolio de Licores</t>
  </si>
  <si>
    <t xml:space="preserve">TI    B     6     2     1     2     3     5                                                                             </t>
  </si>
  <si>
    <t>Superávit Fiscal Iva Licores Deportes</t>
  </si>
  <si>
    <t>Superávit Fiscal Iva Licores</t>
  </si>
  <si>
    <t xml:space="preserve">TI    B     6     2     1     2     3     6                                                                             </t>
  </si>
  <si>
    <t>Superávit Fiscal Consumo de Cigarrillos Deportes</t>
  </si>
  <si>
    <t xml:space="preserve">TI    B     6     2     1     2     3     7                                                                             </t>
  </si>
  <si>
    <t>Superávit Fiscal Contribución Sobre Contratos de Obra Pública</t>
  </si>
  <si>
    <t xml:space="preserve">TI    B     6     2     1     2     3     8                                                                             </t>
  </si>
  <si>
    <t>Superávit Fiscal Estampilla Procultura</t>
  </si>
  <si>
    <t xml:space="preserve">TI    B     6     2     1     2     3     9                                                                             </t>
  </si>
  <si>
    <t>Superávit Fiscal Estampilla Prouniversidad</t>
  </si>
  <si>
    <t xml:space="preserve">TI    B     6     3                                                                                                     </t>
  </si>
  <si>
    <t>Recursos que Financian Reservas Presupuestales Excepcionales (ley 819/03)</t>
  </si>
  <si>
    <t xml:space="preserve">TI    B     6     3     1                                                                                               </t>
  </si>
  <si>
    <t xml:space="preserve">TI    B     6     3     1     3                                                                                         </t>
  </si>
  <si>
    <t>Ingresos Ctes de Libre Destinacion Diferentes a la Participacion de Libre Destinacion Proposito General</t>
  </si>
  <si>
    <t xml:space="preserve">TI    B     6     3     1     3     01                                                                                  </t>
  </si>
  <si>
    <t>Reservas Ley 819/03 Libre Destino</t>
  </si>
  <si>
    <t>Rvas Ley 819/03 - Libre Destino</t>
  </si>
  <si>
    <t xml:space="preserve">TI    B     6     3     2                                                                                               </t>
  </si>
  <si>
    <t>Recursos de Forzosa Inversion (con Destinacion Especifica)</t>
  </si>
  <si>
    <t xml:space="preserve">TI    B     6     3     2     2                                                                                         </t>
  </si>
  <si>
    <t xml:space="preserve">TI    B     6     3     2     2     01                                                                                  </t>
  </si>
  <si>
    <t>Rvas Ley 819/03 - Regalías y Compensaciones</t>
  </si>
  <si>
    <t xml:space="preserve">TI    B     6     3     2     3                                                                                         </t>
  </si>
  <si>
    <t>Otros Recursos de Forzosa Inversion Diferentes al Sgp (con Destinación Específica)</t>
  </si>
  <si>
    <t xml:space="preserve">TI    B     6     3     2     3     01                                                                                  </t>
  </si>
  <si>
    <t>Rvas Ley 819/03 - Monopolio de Licores</t>
  </si>
  <si>
    <t>Rvas Ley 819/03 - Licores</t>
  </si>
  <si>
    <t xml:space="preserve">TI    B     6     3     2     3     02                                                                                  </t>
  </si>
  <si>
    <t>Rvas Ley 819/03 - Acpm</t>
  </si>
  <si>
    <t>Rvas Ley 819/03 - Sobretasa Acpm</t>
  </si>
  <si>
    <t xml:space="preserve">TI    B     6     3     2     3     03                                                                                  </t>
  </si>
  <si>
    <t>Rvas Ley 819/03 - Fondo Nacional de Regalias</t>
  </si>
  <si>
    <t>Rvas Ley 819/03 - Fondo Nal de Regalías</t>
  </si>
  <si>
    <t xml:space="preserve">TI    B     6     3     2     3     04                                                                                  </t>
  </si>
  <si>
    <t xml:space="preserve">TI    B     6     3     2     3     05                                                                                  </t>
  </si>
  <si>
    <t xml:space="preserve">TI    B     6     3     2     3     06                                                                                  </t>
  </si>
  <si>
    <t>Rvas Ley 819/03 - Recursos del Crédito Isnos-paletará-popayan</t>
  </si>
  <si>
    <t>Rvas Ley 819/03 -recursos Crédito Isnos-palet</t>
  </si>
  <si>
    <t xml:space="preserve">TI    B     6     3     2     3     07                                                                                  </t>
  </si>
  <si>
    <t>Rvas Ley 819/03 - Fondo de Vigilancia</t>
  </si>
  <si>
    <t>Rvas Ley 819/03 - Fondo Vigilancia</t>
  </si>
  <si>
    <t xml:space="preserve">TI    B     7                                                                                                           </t>
  </si>
  <si>
    <t>Venta de Activos</t>
  </si>
  <si>
    <t xml:space="preserve">TI    B     7     2                                                                                                     </t>
  </si>
  <si>
    <t>Al Sector Privado- Venta de Activos</t>
  </si>
  <si>
    <t xml:space="preserve">TI    B     8                                                                                                           </t>
  </si>
  <si>
    <t>Rendimientos por Operaciones Financieras</t>
  </si>
  <si>
    <t xml:space="preserve">TI    B     8     1                                                                                                     </t>
  </si>
  <si>
    <t>Provenientes de Recurso de Libre Destinacion</t>
  </si>
  <si>
    <t xml:space="preserve">TI    B     8     2                                                                                                     </t>
  </si>
  <si>
    <t>Provenientes de Recursos con Destinacion Específica</t>
  </si>
  <si>
    <t xml:space="preserve">TI    B     8     2     1                                                                                               </t>
  </si>
  <si>
    <t>Provenientes de Recursos Sgp con Destinación Específica</t>
  </si>
  <si>
    <t xml:space="preserve">TI    B     8     2     1     5                                                                                         </t>
  </si>
  <si>
    <t>Provenientes de Recurso Sgp con Destinación Especifica Agua Potable y Saneamiento Básico</t>
  </si>
  <si>
    <t xml:space="preserve">TI    B     8     2     2                                                                                               </t>
  </si>
  <si>
    <t>Provenientes de Regalias y Compensaciones</t>
  </si>
  <si>
    <t xml:space="preserve">TI    B     8     2     3                                                                                               </t>
  </si>
  <si>
    <t xml:space="preserve">TI    B     8     2     3     1                                                                                         </t>
  </si>
  <si>
    <t>Provenientes de Estampilla Proelectrificación</t>
  </si>
  <si>
    <t xml:space="preserve">TI    B     8     2     3     2                                                                                         </t>
  </si>
  <si>
    <t>Provenientes de Estampilla Prodesarrollo</t>
  </si>
  <si>
    <t xml:space="preserve">TI    B     8     2     3     3                                                                                         </t>
  </si>
  <si>
    <t>Provenientes de Estampilla Prouniversidad</t>
  </si>
  <si>
    <t xml:space="preserve">TI    B     8     2     3     4                                                                                         </t>
  </si>
  <si>
    <t>Provenientes de Estampilla Procultura</t>
  </si>
  <si>
    <t xml:space="preserve">TI    B     8     2     3     5                                                                                         </t>
  </si>
  <si>
    <t>Provenientes de Contribución Sobre Contratos de Obras Públicas</t>
  </si>
  <si>
    <t xml:space="preserve">TI    B     8     2     3     6                                                                                         </t>
  </si>
  <si>
    <t>Provenientes de Monopolio de Licores</t>
  </si>
  <si>
    <t xml:space="preserve">TI    B     8     2     3     7                                                                                         </t>
  </si>
  <si>
    <t>Provenientes de Fondos de Pensiones</t>
  </si>
  <si>
    <t xml:space="preserve">TI    B     8     2     3     8                                                                                         </t>
  </si>
  <si>
    <t>Provenientes de Acpm</t>
  </si>
  <si>
    <t xml:space="preserve">TI    B     8     2     3     9                                                                                         </t>
  </si>
  <si>
    <t xml:space="preserve">TIFE                                                                                                                    </t>
  </si>
  <si>
    <t>INGRESOS TOTALES FONDO DEPARTAMENTAL DE EDUCACION</t>
  </si>
  <si>
    <t xml:space="preserve">TIFE  A                                                                                                                 </t>
  </si>
  <si>
    <t>INGRESOS CORRIENTES FONDO DEPARTAMENTAL DE EDUCACION</t>
  </si>
  <si>
    <t xml:space="preserve">TIFE  A     2                                                                                                           </t>
  </si>
  <si>
    <t>Ingresos No Tributarios Fondo Dptal de Educacion</t>
  </si>
  <si>
    <t xml:space="preserve">TIFE  A     2     6                                                                                                     </t>
  </si>
  <si>
    <t xml:space="preserve">TIFE  A     2     6     2                                                                                               </t>
  </si>
  <si>
    <t>Transferencias para Inversion</t>
  </si>
  <si>
    <t xml:space="preserve">TIFE  A     2     6     2     1                                                                                         </t>
  </si>
  <si>
    <t xml:space="preserve">TIFE  A     2     6     2     1     1                                                                                   </t>
  </si>
  <si>
    <t xml:space="preserve">TIFE  A     2     6     2     1     1     1                                                                             </t>
  </si>
  <si>
    <t>Sistema General de Participaciones Educacion</t>
  </si>
  <si>
    <t xml:space="preserve">TIFE  A     2     6     2     1     1     1     1                                                                       </t>
  </si>
  <si>
    <t>Sgp Educacion Poblacion Atendida</t>
  </si>
  <si>
    <t xml:space="preserve">TIFE  A     2     6     2     1     1     1     1     3                                                                 </t>
  </si>
  <si>
    <t>Sgp Educacion Poblacion Atendida con y Sin Situacion de Fondos</t>
  </si>
  <si>
    <t xml:space="preserve">TIFE  A     2     6     2     1     1     1     1     3     1                                                           </t>
  </si>
  <si>
    <t>Sgp Educacion Poblacion Atendida con Situacion de Fondos</t>
  </si>
  <si>
    <t>S.G.P. Sector Educación</t>
  </si>
  <si>
    <t xml:space="preserve">TIFE  A     2     6     2     1     1     1     1     3     2                                                           </t>
  </si>
  <si>
    <t>Sgp Educacion Poblacion Atendida Sin Situacion de Fondos</t>
  </si>
  <si>
    <t>Otros Ingresos No Tributarios</t>
  </si>
  <si>
    <t xml:space="preserve">TIFE  B                                                                                                                 </t>
  </si>
  <si>
    <t>INGRESOS DE CAPITAL FONDO DEPARTAMENTAL  DE EDUCACION</t>
  </si>
  <si>
    <t xml:space="preserve">TIFE  B     13                                                                                                            </t>
  </si>
  <si>
    <t>Reintegros Educacion</t>
  </si>
  <si>
    <t>Reintegros Educación</t>
  </si>
  <si>
    <t xml:space="preserve">TIFE  B     6                                                                                                           </t>
  </si>
  <si>
    <t xml:space="preserve">TIFE  B     6     1                                                                                                     </t>
  </si>
  <si>
    <t>Cancelación de Reservas</t>
  </si>
  <si>
    <t>Cancelación de Reservas - Sgp Educación</t>
  </si>
  <si>
    <t xml:space="preserve">TIFE  B     6     2                                                                                                    </t>
  </si>
  <si>
    <t>Superávit S.G.P. Educación</t>
  </si>
  <si>
    <t>Superávit Rendimientos Financieros S.g.p. Edu</t>
  </si>
  <si>
    <t xml:space="preserve">TIFE  B     6     2                                                                                                     </t>
  </si>
  <si>
    <t xml:space="preserve">TIFE  B     6     2     1                                                                        </t>
  </si>
  <si>
    <t>Superávit Fiscal de la Vigencia Anterior</t>
  </si>
  <si>
    <t xml:space="preserve">TIFE  B     6     2     1     2                                                                       </t>
  </si>
  <si>
    <t>Recursos de Forzosa Inversion con Destinación Específica</t>
  </si>
  <si>
    <t xml:space="preserve">TIFE  B     6     2     1     2     1                                                                     </t>
  </si>
  <si>
    <t>Recursos de Forzosa Inversión Sgp (con Destinación Específica)</t>
  </si>
  <si>
    <t xml:space="preserve">TIFE  B     6     2     1     2     1     1                                                                          </t>
  </si>
  <si>
    <t>Recursos de Forzosa Inversión Educación</t>
  </si>
  <si>
    <t xml:space="preserve">TIFE  B     6     2     1     2     1     1     1                                                                       </t>
  </si>
  <si>
    <t>Superávit Fiscal - Educación</t>
  </si>
  <si>
    <t xml:space="preserve">TIFE  B     6     2     1     2     1     1     2                                                                       </t>
  </si>
  <si>
    <t>Superávit Fiscal - Rendimientos</t>
  </si>
  <si>
    <t xml:space="preserve">TIFE  B     6     3                                                                                                     </t>
  </si>
  <si>
    <t>Recursos que Financian Reservas Presupuestales Excepcionales (ley 819/2003)</t>
  </si>
  <si>
    <t xml:space="preserve">TIFE  B     6     3     2                                                                                               </t>
  </si>
  <si>
    <t xml:space="preserve">TIFE  B     6     3     2     1                                                                                         </t>
  </si>
  <si>
    <t xml:space="preserve">TIFE  B     6     3     2     1     1                                                                                   </t>
  </si>
  <si>
    <t>Recursos de Forzosa Inversion - Educacion</t>
  </si>
  <si>
    <t xml:space="preserve">TIFE  B     6     3     2     1     1     01                                                                            </t>
  </si>
  <si>
    <t>Rvas Ley 819/03 - Sgp Sector Educacion</t>
  </si>
  <si>
    <t>Rvas Ley 819/03 - Sgp - Sector Educación</t>
  </si>
  <si>
    <t xml:space="preserve">TIFE  B     8                                                                                                           </t>
  </si>
  <si>
    <t xml:space="preserve">TIFE  B     8     2                                                                                                     </t>
  </si>
  <si>
    <t>Provenientes de Recursos de Destinacion Especifica</t>
  </si>
  <si>
    <t xml:space="preserve">TIFE  B     8     2     1                                                                                               </t>
  </si>
  <si>
    <t>Provenientes de Recursos Sgp con Destinacion Especifica</t>
  </si>
  <si>
    <t xml:space="preserve">TIFE  B     8     2     1     1                                                                                         </t>
  </si>
  <si>
    <t>Provenientes de Recursos Sgp con Destinacion Especifica- Educacion</t>
  </si>
  <si>
    <t>Rendimientos Financieros-fed</t>
  </si>
  <si>
    <t xml:space="preserve">TIFS                                                                                                                    </t>
  </si>
  <si>
    <t>INGRESOS TOTALES FONDO DEPARTAMENTAL DE SALUD</t>
  </si>
  <si>
    <t xml:space="preserve">TIFS  A                                                                                                                 </t>
  </si>
  <si>
    <t>INGRESOS CORRIENTES FONDO DEPARTAMENTAL DE SALUD</t>
  </si>
  <si>
    <t xml:space="preserve">TIFS  A     1                                                                                                           </t>
  </si>
  <si>
    <t>Ingresos Tributarios Fondo Dptal de Salud</t>
  </si>
  <si>
    <t xml:space="preserve">TIFS  A     1     1                                                                                                     </t>
  </si>
  <si>
    <t>Subcuenta Regimen Subsidiado en Salud</t>
  </si>
  <si>
    <t xml:space="preserve">TIFS  A     1     1     11                                                                                              </t>
  </si>
  <si>
    <t>Impuesto a Ganadores de Sorteos Ordinarios</t>
  </si>
  <si>
    <t>Loterias</t>
  </si>
  <si>
    <t xml:space="preserve">TIFS  A     1     1     12                                                                                              </t>
  </si>
  <si>
    <t>Impuesto de Loterias Foraneas</t>
  </si>
  <si>
    <t xml:space="preserve">TIFS  A     1     1     15                                                                                              </t>
  </si>
  <si>
    <t xml:space="preserve">TIFS  A     1     1     15    1                                                                                         </t>
  </si>
  <si>
    <t>Iva Licores Producidos en el Departamento</t>
  </si>
  <si>
    <t>Iva Licores-salud</t>
  </si>
  <si>
    <t xml:space="preserve">TIFS  A     1     1     15    2                                                                                         </t>
  </si>
  <si>
    <t>Iva de Producciòn Nacional</t>
  </si>
  <si>
    <t xml:space="preserve">TIFS  A     1     1     15    3                                                                                         </t>
  </si>
  <si>
    <t>Iva de Produccion Extranjera</t>
  </si>
  <si>
    <t xml:space="preserve">TIFS  A     1     1     15    4                                                                                         </t>
  </si>
  <si>
    <t>Iva Vinos de Producciòn Nacional</t>
  </si>
  <si>
    <t xml:space="preserve">TIFS  A     1     1     15    5                                                                                         </t>
  </si>
  <si>
    <t>Iva Vinos de Producciòn Extranjera</t>
  </si>
  <si>
    <t xml:space="preserve">TIFS  A     1     1     17                                                                                              </t>
  </si>
  <si>
    <t>Iva Cervezas</t>
  </si>
  <si>
    <t xml:space="preserve">TIFS  A     1     1     17    1                                                                                         </t>
  </si>
  <si>
    <t>De Produccion Nacional</t>
  </si>
  <si>
    <t xml:space="preserve">TIFS  A     1     1     17    2                                                                                         </t>
  </si>
  <si>
    <t>De Produccion Extranjera</t>
  </si>
  <si>
    <t xml:space="preserve">TIFS  A     1     2                                                                                                     </t>
  </si>
  <si>
    <t>Subcuenta de Prestacion de Servicios en lo No Cubierto con Subsidios a la Demanda</t>
  </si>
  <si>
    <t xml:space="preserve">TIFS  A     1     2     11                                                                                              </t>
  </si>
  <si>
    <t xml:space="preserve">TIFS  A     1     2     12                                                                                              </t>
  </si>
  <si>
    <t>Impuesto de Loterìas Foràneas</t>
  </si>
  <si>
    <t xml:space="preserve">TIFS  A     1     2     15                                                                                              </t>
  </si>
  <si>
    <t xml:space="preserve">TIFS  A     1     2     15    1                                                                                         </t>
  </si>
  <si>
    <t xml:space="preserve">TIFS  A     1     2     15    2                                                                                         </t>
  </si>
  <si>
    <t>Iva de Produccion Nacional</t>
  </si>
  <si>
    <t xml:space="preserve">TIFS  A     1     2     15    3                                                                                         </t>
  </si>
  <si>
    <t xml:space="preserve">TIFS  A     1     2     15    4                                                                                         </t>
  </si>
  <si>
    <t>Iva Vinos de Produccion Nacional</t>
  </si>
  <si>
    <t xml:space="preserve">TIFS  A     1     2     15    5                                                                                         </t>
  </si>
  <si>
    <t>Iva Vinos de Produccion Extranjera</t>
  </si>
  <si>
    <t xml:space="preserve">TIFS  A     1     2     15    6                                                                                         </t>
  </si>
  <si>
    <t>Distribucion 6%- Participacion Licores- Sgsss</t>
  </si>
  <si>
    <t xml:space="preserve">TIFS  A     1     2     15    6     1                                                                                   </t>
  </si>
  <si>
    <t>Distribucion 6% Participacion Licores Producidos en el Dpto</t>
  </si>
  <si>
    <t>Licores -sgsss</t>
  </si>
  <si>
    <t xml:space="preserve">TIFS  A     1     2     15    6     2                                                                                   </t>
  </si>
  <si>
    <t>Distribucion 6% Participacion Licores de Produccion Nacional</t>
  </si>
  <si>
    <t xml:space="preserve">TIFS  A     1     2     15    6     3                                                                                   </t>
  </si>
  <si>
    <t>Distribucion 6% Participacion Licores de Produccion Extranjera</t>
  </si>
  <si>
    <t xml:space="preserve">TIFS  A     1     2     15    6     4                                                                                   </t>
  </si>
  <si>
    <t>Distribucion 6% Impuesto Vinos de Produccion Nacional</t>
  </si>
  <si>
    <t xml:space="preserve">TIFS  A     1     2     15    6     5                                                                                   </t>
  </si>
  <si>
    <t>Distribucion 6% Impuesto Vinos de Produccion Extranjera</t>
  </si>
  <si>
    <t xml:space="preserve">TIFS  A     1     2     17                                                                                              </t>
  </si>
  <si>
    <t xml:space="preserve">TIFS  A     1     2     17    1                                                                                         </t>
  </si>
  <si>
    <t xml:space="preserve">TIFS  A     1     2     17    2                                                                                         </t>
  </si>
  <si>
    <t xml:space="preserve">TIFS  A     1     2     18                                                                                              </t>
  </si>
  <si>
    <t>Impuesto al Consumo de Cigarrillos y Tabaco- Sobretasa</t>
  </si>
  <si>
    <t xml:space="preserve">TIFS  A     1     2     18    1                                                                                         </t>
  </si>
  <si>
    <t>Sobretasa al Consumo de Cigarrillos y Tabaco -sgsss</t>
  </si>
  <si>
    <t xml:space="preserve">TIFS  A     1     2     18    1     1                                                                                   </t>
  </si>
  <si>
    <t>Sobretasa al Consumo de Cigarrillos y Tabaco de Produccion Nacional - Sgsss</t>
  </si>
  <si>
    <t>Sobretasa Consumo Cigarrillos y Tabaco</t>
  </si>
  <si>
    <t xml:space="preserve">TIFS  A     1     2     18    1     2                                                                                   </t>
  </si>
  <si>
    <t>Sobretasa al Consumo de Cigarrillos y Tabaco de Produccion Extranjera- Sgsss</t>
  </si>
  <si>
    <t xml:space="preserve">TIFS  A     1     3                                                                                                     </t>
  </si>
  <si>
    <t>Subcuenta de Salud Publica Colectiva</t>
  </si>
  <si>
    <t xml:space="preserve">TIFS  A     1     3     11                                                                                              </t>
  </si>
  <si>
    <t xml:space="preserve">TIFS  A     1     3     12                                                                                              </t>
  </si>
  <si>
    <t xml:space="preserve">TIFS  A     1     3     15                                                                                              </t>
  </si>
  <si>
    <t xml:space="preserve">TIFS  A     1     3     15    1                                                                                         </t>
  </si>
  <si>
    <t xml:space="preserve">TIFS  A     1     3     15    2                                                                                         </t>
  </si>
  <si>
    <t xml:space="preserve">TIFS  A     1     3     15    3                                                                                         </t>
  </si>
  <si>
    <t xml:space="preserve">TIFS  A     1     3     15    4                                                                                         </t>
  </si>
  <si>
    <t xml:space="preserve">TIFS  A     1     3     15    5                                                                                         </t>
  </si>
  <si>
    <t xml:space="preserve">TIFS  A     1     3     17                                                                                              </t>
  </si>
  <si>
    <t xml:space="preserve">TIFS  A     1     3     17    1                                                                                         </t>
  </si>
  <si>
    <t xml:space="preserve">TIFS  A     1     3     17    2                                                                                         </t>
  </si>
  <si>
    <t xml:space="preserve">TIFS  A     1     4                                                                                                     </t>
  </si>
  <si>
    <t>Subcuenta de Otros Gastos en Salud</t>
  </si>
  <si>
    <t xml:space="preserve">TIFS  A     1     4     11                                                                                              </t>
  </si>
  <si>
    <t xml:space="preserve">TIFS  A     1     4     12                                                                                              </t>
  </si>
  <si>
    <t>Impuesto de Loterias Foràneas</t>
  </si>
  <si>
    <t xml:space="preserve">TIFS  A     1     4     15                                                                                              </t>
  </si>
  <si>
    <t xml:space="preserve">TIFS  A     1     4     15    1                                                                                         </t>
  </si>
  <si>
    <t xml:space="preserve">TIFS  A     1     4     15    2                                                                                         </t>
  </si>
  <si>
    <t xml:space="preserve">TIFS  A     1     4     15    3                                                                                         </t>
  </si>
  <si>
    <t xml:space="preserve">TIFS  A     1     4     15    4                                                                                         </t>
  </si>
  <si>
    <t xml:space="preserve">TIFS  A     1     4     15    5                                                                                         </t>
  </si>
  <si>
    <t xml:space="preserve">TIFS  A     1     4     17                                                                                              </t>
  </si>
  <si>
    <t xml:space="preserve">TIFS  A     1     4     17    1                                                                                         </t>
  </si>
  <si>
    <t xml:space="preserve">TIFS  A     1     4     17    2                                                                                         </t>
  </si>
  <si>
    <t xml:space="preserve">TIFS  A     2                                                                                                           </t>
  </si>
  <si>
    <t>Ingresos No Tributarios Fondo Dptal de Salud</t>
  </si>
  <si>
    <t xml:space="preserve">TIFS  A     2     1                                                                                                     </t>
  </si>
  <si>
    <t xml:space="preserve">TIFS  A     2     1     1                                                                                               </t>
  </si>
  <si>
    <t xml:space="preserve">TIFS  A     2     1     1     11                                                                                        </t>
  </si>
  <si>
    <t>Derechos de Explotacion de Juegos de Suerte y Azar</t>
  </si>
  <si>
    <t>Juegos de Loterias</t>
  </si>
  <si>
    <t xml:space="preserve">TIFS  A     2     1     1     11    2                                                                                   </t>
  </si>
  <si>
    <t>Juegos de Apuestas Permanentes o Chance</t>
  </si>
  <si>
    <t xml:space="preserve">TIFS  A     2     1     1     11    8                                                                                   </t>
  </si>
  <si>
    <t>Juegos de Suerte y Azar Novedosos</t>
  </si>
  <si>
    <t xml:space="preserve">TIFS  A     2     1     4                                                                                               </t>
  </si>
  <si>
    <t xml:space="preserve">TIFS  A     2     1     4     8                                                                                         </t>
  </si>
  <si>
    <t>Servicios de Salud y Prevision Social</t>
  </si>
  <si>
    <t xml:space="preserve">TIFS  A     2     1     7                                                                                       </t>
  </si>
  <si>
    <t xml:space="preserve">TIFS  A     2     1     7      4                                                                                 </t>
  </si>
  <si>
    <t>Premios de Juegos de Suerte y Azar No Reclamados</t>
  </si>
  <si>
    <t>Premios de Juegos de Suerte y Azar No Reclama</t>
  </si>
  <si>
    <t xml:space="preserve">TIFS  A     2     2                                                                                                     </t>
  </si>
  <si>
    <t xml:space="preserve">TIFS  A     2     2     1                                                                                               </t>
  </si>
  <si>
    <t xml:space="preserve">TIFS  A     2     2     1     11                                                                                        </t>
  </si>
  <si>
    <t xml:space="preserve">TIFS  A     2     2     1     11    1                                                                                   </t>
  </si>
  <si>
    <t xml:space="preserve">TIFS  A     2     2     1     11    2                                                                                   </t>
  </si>
  <si>
    <t xml:space="preserve">TIFS  A     2     2     1     11    8                                                                                   </t>
  </si>
  <si>
    <t>Juegos de Suertey Azar Novedosos</t>
  </si>
  <si>
    <t xml:space="preserve">TIFS  A     2     2     4                                                                                               </t>
  </si>
  <si>
    <t xml:space="preserve">TIFS  A     2     2     4     8                                                                                         </t>
  </si>
  <si>
    <t xml:space="preserve">TIFS  A     2     2     6                                                                                               </t>
  </si>
  <si>
    <t xml:space="preserve">TIFS  A     2     2     6     2                                                                                         </t>
  </si>
  <si>
    <t xml:space="preserve">TIFS  A     2     2     6     2     1                                                                                   </t>
  </si>
  <si>
    <t xml:space="preserve">TIFS  A     2     2     6     2     1     1                                                                             </t>
  </si>
  <si>
    <t xml:space="preserve">TIFS  A     2     2     6     2     1     1     2                                                                       </t>
  </si>
  <si>
    <t>Sistema General de Participaciones Salud</t>
  </si>
  <si>
    <t xml:space="preserve">TIFS  A     2     2     6     2     1     1     2     3                                                                 </t>
  </si>
  <si>
    <t>S.g.p. Salud Complemento Prestacion de Servicios a la Poblacion No Afiliada</t>
  </si>
  <si>
    <t>S.g.p. Salud Complemento Prestacion de Servic</t>
  </si>
  <si>
    <t xml:space="preserve">TIFS  A     2     2     6     2     1     1     2     4                                                                 </t>
  </si>
  <si>
    <t>S.g.p. Salud Aportes Patronales (sin Situacion de Fondos)</t>
  </si>
  <si>
    <t xml:space="preserve">TIFS  A     2     2     6     2     1     3                                                                             </t>
  </si>
  <si>
    <t>Fondo de Solidaridad y Garantía Fosyga</t>
  </si>
  <si>
    <t xml:space="preserve">TIFS  A     2     2     6     2     1     3     1                                                                       </t>
  </si>
  <si>
    <t>Ecat-fosyga -para Atención de Población en Situación de Desplazamiento</t>
  </si>
  <si>
    <t>Recursos Ecat - Fosyga</t>
  </si>
  <si>
    <t>Etesa 75% Inversion en Salud -art 60- Ley 715</t>
  </si>
  <si>
    <t>Recursos Etesa</t>
  </si>
  <si>
    <t xml:space="preserve">TIFS  A     2     2     6     2     1     8                                                                             </t>
  </si>
  <si>
    <t>Otras Transferencias del Nivel Nacional para Inversión</t>
  </si>
  <si>
    <t xml:space="preserve">TIFS  A     2     2     6     2     1     8     01                                                                      </t>
  </si>
  <si>
    <t>Transferencia Minproteccion - Saneamiento Cartera Eses Dptales,eps e Ips-ssf</t>
  </si>
  <si>
    <t>Transferencias Minprotección -ssf</t>
  </si>
  <si>
    <t xml:space="preserve">TIFS  A     2     2     6     2     1     8     02                                                                      </t>
  </si>
  <si>
    <t xml:space="preserve">TIFS  A     2     2     7                                                                   </t>
  </si>
  <si>
    <t xml:space="preserve">TIFS  A     2     2     7     4                                                              </t>
  </si>
  <si>
    <t xml:space="preserve">TIFS  A     2     3                                                                                                     </t>
  </si>
  <si>
    <t xml:space="preserve">TIFS  A     2     3     1                                                                                               </t>
  </si>
  <si>
    <t xml:space="preserve">TIFS  A     2     3     1     11                                                                                        </t>
  </si>
  <si>
    <t xml:space="preserve">TIFS  A     2     3     1     11    1                                                                                   </t>
  </si>
  <si>
    <t xml:space="preserve">TIFS  A     2     3     1     11    2                                                                                   </t>
  </si>
  <si>
    <t xml:space="preserve">TIFS  A     2     3     1     11    8                                                                                   </t>
  </si>
  <si>
    <t xml:space="preserve">TIFS  A     2     3     4                                                                                               </t>
  </si>
  <si>
    <t xml:space="preserve">TIFS  A     2     3     4     8                                                                                         </t>
  </si>
  <si>
    <t>Servicios de Salud y Prevision Social - Laboratorio</t>
  </si>
  <si>
    <t xml:space="preserve">TIFS  A     2     3     6                                                                                               </t>
  </si>
  <si>
    <t xml:space="preserve">TIFS  A     2     3     6     2                                                                                         </t>
  </si>
  <si>
    <t xml:space="preserve">TIFS  A     2     3     6     2     1                                                                                   </t>
  </si>
  <si>
    <t>De Nivel Nacional</t>
  </si>
  <si>
    <t xml:space="preserve">TIFS  A     2     3     6     2     1     1                                                                             </t>
  </si>
  <si>
    <t xml:space="preserve">TIFS  A     2     3     6     2     1     1     2                                                                       </t>
  </si>
  <si>
    <t>Sistema General de Participacion Salud</t>
  </si>
  <si>
    <t xml:space="preserve">TIFS  A     2     3     6     2     1     1     2     1                                                                 </t>
  </si>
  <si>
    <t>S.g.p Salud Publica- Subcuenta Salud Publica</t>
  </si>
  <si>
    <t>S.g.p. Salud Pública-subcuenta Salud Publica</t>
  </si>
  <si>
    <t xml:space="preserve">TIFS  A     2     3     6     2     1     8                                                                             </t>
  </si>
  <si>
    <t xml:space="preserve">TIFS  A     2     3     6     2     1     8     01                                                                      </t>
  </si>
  <si>
    <t>Transferencias Nacionales - Minprotección</t>
  </si>
  <si>
    <t xml:space="preserve">TIFS  A     2     3     6     2     1     8     02                                                                      </t>
  </si>
  <si>
    <t>Transferencia Minprotección - Etv</t>
  </si>
  <si>
    <t xml:space="preserve">TIFS  A     2     3     6     2     1     8     03                                                                      </t>
  </si>
  <si>
    <t xml:space="preserve">TIFS  A     2     3     6     2     1     8     04                                                                      </t>
  </si>
  <si>
    <t xml:space="preserve">TIFS  A     2     3     6     2     1     8     05                                                                      </t>
  </si>
  <si>
    <t xml:space="preserve">TIFS  A     2     4                                                                                                     </t>
  </si>
  <si>
    <t xml:space="preserve">TIFS  A     2     4     1                                                                                               </t>
  </si>
  <si>
    <t xml:space="preserve">TIFS  A     2     4     1     11                                                                                        </t>
  </si>
  <si>
    <t xml:space="preserve">TIFS  A     2     4     1     11    2                                                                                   </t>
  </si>
  <si>
    <t xml:space="preserve">TIFS  A     2     4     1     11    3                                                                                   </t>
  </si>
  <si>
    <t xml:space="preserve">TIFS  A     2     4     1     11    8                                                                                   </t>
  </si>
  <si>
    <t xml:space="preserve">TIFS  A     2     4     4                                                                                               </t>
  </si>
  <si>
    <t xml:space="preserve">TIFS  A     2     4     4     10                                                                                        </t>
  </si>
  <si>
    <t>Otros Ingresos de Venta de Bienes y Servicios Diferentes a la Venta de Activos</t>
  </si>
  <si>
    <t xml:space="preserve">TIFS  A     2     4     4     10    01                                                                                  </t>
  </si>
  <si>
    <t>Venta de Medicamentos de Control</t>
  </si>
  <si>
    <t>Venta Medicamentos de Control</t>
  </si>
  <si>
    <t xml:space="preserve">TIFS  A     2     4     4     8                                                                                         </t>
  </si>
  <si>
    <t xml:space="preserve">TIFS  A     2     4     6                                                                                               </t>
  </si>
  <si>
    <t xml:space="preserve">TIFS  A     2     4     6     1                                                                                         </t>
  </si>
  <si>
    <t>Transferencias de Libre Destinacion</t>
  </si>
  <si>
    <t xml:space="preserve">TIFS  A     2     4     6     1     1                                                                                   </t>
  </si>
  <si>
    <t xml:space="preserve">TIFS  A     2     4     6     1     1     2                                                                             </t>
  </si>
  <si>
    <t>Empresa Territorial Etesa</t>
  </si>
  <si>
    <t xml:space="preserve">TIFS  A     2     4     6     1     1     2     4                                                                       </t>
  </si>
  <si>
    <t>Etesa Subcuenta de Otros Gastos en Salud</t>
  </si>
  <si>
    <t xml:space="preserve">TIFS  A     2     4     6     2                                                                                         </t>
  </si>
  <si>
    <t xml:space="preserve">TIFS  A     2     4     6     2     1                                                                                   </t>
  </si>
  <si>
    <t xml:space="preserve">TIFS  A     2     4     6     2     1     3                                                                             </t>
  </si>
  <si>
    <t>Fondo de Solidaridad y Garantia Fosyga</t>
  </si>
  <si>
    <t xml:space="preserve">TIFS  A     2     4     6     2     1     4                                                                             </t>
  </si>
  <si>
    <t xml:space="preserve">TIFS  A     2     4     6     2     1     8                                                                             </t>
  </si>
  <si>
    <t>Otras Transfrencias del Nivel Nacional para Inversion</t>
  </si>
  <si>
    <t xml:space="preserve">TIFS  A     2     4     6     2     1     8     1                                                                       </t>
  </si>
  <si>
    <t>En Salud</t>
  </si>
  <si>
    <t xml:space="preserve">TIFS  B                                                                                                                 </t>
  </si>
  <si>
    <t>INGRESOS DE CAPITAL FONDO DEPARTAMENTAL DE SALUD</t>
  </si>
  <si>
    <t xml:space="preserve">TIFS  B     13                                                                                                          </t>
  </si>
  <si>
    <t xml:space="preserve">TIFS  B     13    1                                                                                                     </t>
  </si>
  <si>
    <t xml:space="preserve">TIFS  B     14                                                                                                          </t>
  </si>
  <si>
    <t xml:space="preserve">TIFS  B     14    02                                                                                                    </t>
  </si>
  <si>
    <t xml:space="preserve">TIFS  B     14    02    01                                                                                              </t>
  </si>
  <si>
    <t>Proveniente Rvas. Regalías Petrolíferas</t>
  </si>
  <si>
    <t xml:space="preserve">TIFS  B     14    02    02                                                                                              </t>
  </si>
  <si>
    <t>Proveniente de Regalías</t>
  </si>
  <si>
    <t xml:space="preserve">TIFS  B     14    02    03                                                                                              </t>
  </si>
  <si>
    <t>Proveniente Sgp Salud Oferta</t>
  </si>
  <si>
    <t xml:space="preserve">TIFS  B     14    02    04                                                                                              </t>
  </si>
  <si>
    <t>Proveniente Rvas. Sgp Salud Oferta</t>
  </si>
  <si>
    <t>Reservas S.g.p. Salud Oferta</t>
  </si>
  <si>
    <t xml:space="preserve">TIFS  B     6                                                                                                           </t>
  </si>
  <si>
    <t xml:space="preserve">TIFS  B     6     2                                                                                                     </t>
  </si>
  <si>
    <t xml:space="preserve">TIFS  B     6     2     1                                                                                               </t>
  </si>
  <si>
    <t xml:space="preserve">TIFS  B     6     2     1     2                                                                                         </t>
  </si>
  <si>
    <t xml:space="preserve">TIFS  B     6     2     1     2     1                                                                                   </t>
  </si>
  <si>
    <t xml:space="preserve">TIFS  B     6     2     1     2     1     2                                                                             </t>
  </si>
  <si>
    <t>Recursos de Forzosa Inversión - Salud</t>
  </si>
  <si>
    <t xml:space="preserve">TIFS  B     6     2     1     2     1     2     1                                                                       </t>
  </si>
  <si>
    <t>Recursos de Forzosa Inversión - Salud:régimen Subsidiado</t>
  </si>
  <si>
    <t xml:space="preserve">TIFS  B     6     2     1     2     1     2     1     01                                                                </t>
  </si>
  <si>
    <t>Superávit Fiscal Régimen Subsidiado</t>
  </si>
  <si>
    <t>Superávit Fiscal Regimen Subsidiado</t>
  </si>
  <si>
    <t xml:space="preserve">TIFS  B     6     2     1     2     1     2     1     02                                                                </t>
  </si>
  <si>
    <t>Superávit Fiscal Rendimientos Financieros Regimen Subsidiado</t>
  </si>
  <si>
    <t>Rendimientos Subc. Regimen Subsidiado Salud</t>
  </si>
  <si>
    <t xml:space="preserve">TIFS  B     6     2     1     2     1     2     2                                                                       </t>
  </si>
  <si>
    <t>Recursos de Forzosa Inversión - Salud:pública</t>
  </si>
  <si>
    <t xml:space="preserve">TIFS  B     6     2     1     2     1     2     2     01                                                                </t>
  </si>
  <si>
    <t>Superávit Fiscal -sgp Salud Pública</t>
  </si>
  <si>
    <t>Superávit S.G.P. Salud Pública</t>
  </si>
  <si>
    <t xml:space="preserve">TIFS  B     6     2     1     2     1     2     2     02                                                                </t>
  </si>
  <si>
    <t>Superávit Fiscal - Rendimientos Financieros Sgp Salud Pública</t>
  </si>
  <si>
    <t>Rendimientos S.g.p. Salud Publica</t>
  </si>
  <si>
    <t>Otros Recursos de Forzosa Inversion Diferentes al Sgp (con Dest. Especifica)</t>
  </si>
  <si>
    <t xml:space="preserve">TIFS  B     6     2     1     2     3     03                                                                            </t>
  </si>
  <si>
    <t xml:space="preserve">TIFS  B     6     2     1     2     3     04                                                                            </t>
  </si>
  <si>
    <t xml:space="preserve">TIFS  B     6     2     1     2     3     05                                                                            </t>
  </si>
  <si>
    <t xml:space="preserve">TIFS  B     6     2     1     2     3     06                                                                            </t>
  </si>
  <si>
    <t xml:space="preserve">TIFS  B     6     2     1     2     3     07                                                                            </t>
  </si>
  <si>
    <t xml:space="preserve">TIFS  B     6     2     1     2     3     08                                                                            </t>
  </si>
  <si>
    <t xml:space="preserve">TIFS  B     6     2     1     2     3     09                                                                            </t>
  </si>
  <si>
    <t xml:space="preserve">TIFS  B     6     2     1     2     3     10                                                                            </t>
  </si>
  <si>
    <t>Superávit Salud Licores</t>
  </si>
  <si>
    <t xml:space="preserve">TIFS  B     6     2     1     2     3     11                                                                            </t>
  </si>
  <si>
    <t xml:space="preserve">TIFS  B     6     3                                                                                                     </t>
  </si>
  <si>
    <t xml:space="preserve">TIFS  B     6     3     2                                                                                               </t>
  </si>
  <si>
    <t xml:space="preserve">TIFS  B     6     3     2     1                                                                                         </t>
  </si>
  <si>
    <t xml:space="preserve">TIFS  B     6     3     2     1     2                                                                                   </t>
  </si>
  <si>
    <t>Recursos de Forzosa Inversion - Salud</t>
  </si>
  <si>
    <t xml:space="preserve">TIFS  B     6     3     2     1     2     2                                                                             </t>
  </si>
  <si>
    <t>Recursos de Forzosa Inversión -salud:publica</t>
  </si>
  <si>
    <t xml:space="preserve">TIFS  B     6     3     2     1     2     2     01                                                                      </t>
  </si>
  <si>
    <t>Rvas Ley 819/03 - Sgp Salud Pública</t>
  </si>
  <si>
    <t xml:space="preserve">TIFS  B     6     3     2     1     2     3                                                                             </t>
  </si>
  <si>
    <t>Recursos de Forzosa Inversion - Salud: Prestación del Servicio a la Población Pobre No Afiliada</t>
  </si>
  <si>
    <t xml:space="preserve">TIFS  B     6     3     2     1     2     3     01                                                                      </t>
  </si>
  <si>
    <t>Rvas Ley 819/03 - Sgp Salud Oferta</t>
  </si>
  <si>
    <t xml:space="preserve">TIFS  B     6     3     2     3                                                                                         </t>
  </si>
  <si>
    <t xml:space="preserve">TIFS  B     6     3     2     3     01                                                                                  </t>
  </si>
  <si>
    <t xml:space="preserve">TIFS  B     6     3     2     3     02                                                                                  </t>
  </si>
  <si>
    <t>Rvas Ley 819/03 - Ipoconsumo de Cervezas</t>
  </si>
  <si>
    <t>Rvas Ley 819/03 - Ipoconsumo Cervezas</t>
  </si>
  <si>
    <t xml:space="preserve">TIFS  B     6     3     2     3     03                                                                                  </t>
  </si>
  <si>
    <t>Rvas Ley 819/03 - Licores e Iva Vinos</t>
  </si>
  <si>
    <t>Rvas Ley 819/03 - Part. Licores e Iva Vinos</t>
  </si>
  <si>
    <t xml:space="preserve">TIFS  B     6     3     2     3     04                                                                                  </t>
  </si>
  <si>
    <t>Rvas Ley 819/03 - Transf. Nales Minprotección</t>
  </si>
  <si>
    <t>Rvas Ley 819/03 - Transf. Nales Minproteccion</t>
  </si>
  <si>
    <t xml:space="preserve">TIFS  B     6     3     2     3     05                                                                                  </t>
  </si>
  <si>
    <t>Rvas Ley 819/03 - Loterías</t>
  </si>
  <si>
    <t>Rvas Ley 819/03 - Loterias</t>
  </si>
  <si>
    <t xml:space="preserve">TIFS  B     8                                                                                                           </t>
  </si>
  <si>
    <t xml:space="preserve">TIFS  B     8     1                                                                                                     </t>
  </si>
  <si>
    <t>Provenientes de Recursos de Libre Destinacion</t>
  </si>
  <si>
    <t>Rendimientos Fros.proven.recursos L.destinaci</t>
  </si>
  <si>
    <t xml:space="preserve">TIFS  B     8     2                                                                                                     </t>
  </si>
  <si>
    <t xml:space="preserve">TIFS  B     8     2     1                                                                                               </t>
  </si>
  <si>
    <t xml:space="preserve">TIFS  B     8     2     1     2                                                                                         </t>
  </si>
  <si>
    <t>Provenientes de Recursos Sgp con Destinacion Especifica- Salud</t>
  </si>
  <si>
    <t xml:space="preserve">TIFS  B     8     2     1     2     1                                                                                   </t>
  </si>
  <si>
    <t>Provenientes de Recursos Sgp con Destinacion Especifica- Salud Regimen Subsidiado</t>
  </si>
  <si>
    <t xml:space="preserve">TIFS  B     8     2     1     2     2                                                                                   </t>
  </si>
  <si>
    <t>Provenientes de Recursos Sgp con Destinacion Especifica -salud Pùblica</t>
  </si>
  <si>
    <t xml:space="preserve">TIFS  B     8     2     1     2     3                                                                                   </t>
  </si>
  <si>
    <t>Provenientes de Recursos Sgp con Destinacion Especifica-salud Servicios a la Poblacion Pobre No Afiliada</t>
  </si>
  <si>
    <t>Rendimientos S.g.p.dest Espec.salud Servicios</t>
  </si>
  <si>
    <t xml:space="preserve">TIFS  B     8     2     3                                                                                               </t>
  </si>
  <si>
    <t>Otros Recursos Diferentes al Sgp con Destinacion Especifica</t>
  </si>
  <si>
    <t xml:space="preserve">TIFS  B     8     2     3     1                                                                                         </t>
  </si>
  <si>
    <t>Provenientes de Loterias</t>
  </si>
  <si>
    <t xml:space="preserve">TIFS  B     8     2     3     2                                                                                         </t>
  </si>
  <si>
    <t>Provenientes de Iva Cervezas</t>
  </si>
  <si>
    <t xml:space="preserve">TIFS  B     8     2     3     3                                                                                         </t>
  </si>
  <si>
    <t>Provenientes de Iva Licores</t>
  </si>
  <si>
    <t xml:space="preserve">TIFS  B     8     2     3     4                                                                                         </t>
  </si>
  <si>
    <t>Provenientes de Venta de Medicamentos de Control</t>
  </si>
  <si>
    <t xml:space="preserve">TE                                                                                                                      </t>
  </si>
  <si>
    <t>TOTAL ESTABLECIMIENTOS PUBLICOS  DEPARTAMENTALES</t>
  </si>
  <si>
    <t xml:space="preserve">TE    1                                                                                                                 </t>
  </si>
  <si>
    <t>INFIHUILA</t>
  </si>
  <si>
    <t xml:space="preserve">TE    1     1                                                                                                           </t>
  </si>
  <si>
    <t>Ingresos Corrientes</t>
  </si>
  <si>
    <t xml:space="preserve">TE    1     1     1                                                                                                     </t>
  </si>
  <si>
    <t>Ingresos No Tributarios</t>
  </si>
  <si>
    <t xml:space="preserve">TE    1     1     1     1                                                                                               </t>
  </si>
  <si>
    <t>Ingresos Propios INFIHUILA</t>
  </si>
  <si>
    <t xml:space="preserve">TE    1     1     1     10                                                                                              </t>
  </si>
  <si>
    <t>Descuentos de Actas</t>
  </si>
  <si>
    <t xml:space="preserve">TE    1     1     1     11                                                                                              </t>
  </si>
  <si>
    <t>Amortizacion de Creditos de Mediano y Largo Plazo</t>
  </si>
  <si>
    <t xml:space="preserve">TE    1     1     1     2                                                                                               </t>
  </si>
  <si>
    <t>Aporte de Otras Entidades</t>
  </si>
  <si>
    <t xml:space="preserve">TE    1     1     1     3                                                                                               </t>
  </si>
  <si>
    <t xml:space="preserve">TE    1     1     1     4                                                                                               </t>
  </si>
  <si>
    <t>Otros Ingresos</t>
  </si>
  <si>
    <t xml:space="preserve">TE    1     1     1     8                                                                                               </t>
  </si>
  <si>
    <t>Intereses Credito Fomento</t>
  </si>
  <si>
    <t xml:space="preserve">TE    1     1     1     9                                                                                               </t>
  </si>
  <si>
    <t>Intereses Credito Tesoreria</t>
  </si>
  <si>
    <t xml:space="preserve">TE    1     2                                                                                                           </t>
  </si>
  <si>
    <t>Recursos de Capital</t>
  </si>
  <si>
    <t xml:space="preserve">TE    1     2     1                                                                                                     </t>
  </si>
  <si>
    <t xml:space="preserve">TE    1     2     1     1                                                                                               </t>
  </si>
  <si>
    <t>Recuperacion de Cartera</t>
  </si>
  <si>
    <t xml:space="preserve">TE    1     2     1     2                                                                                               </t>
  </si>
  <si>
    <t>Excedentes Financieros</t>
  </si>
  <si>
    <t xml:space="preserve">TE    1     2     1     3                                                                                               </t>
  </si>
  <si>
    <t>Cancelacion de Reservas</t>
  </si>
  <si>
    <t xml:space="preserve">TE    1     2     1     4                                                                                               </t>
  </si>
  <si>
    <t xml:space="preserve">TE    1     2     1     5                                                                                               </t>
  </si>
  <si>
    <t>Otros Recursos del Balance</t>
  </si>
  <si>
    <t xml:space="preserve">TE    1     2     2                                                                                                     </t>
  </si>
  <si>
    <t>Rendimientos por Operaciones Financieras y Servicios Financieros</t>
  </si>
  <si>
    <t xml:space="preserve">TE    1     2     2     1                                                                                               </t>
  </si>
  <si>
    <t xml:space="preserve">TE    1     2     2     2                                                                                               </t>
  </si>
  <si>
    <t>Dividendos y Participaciones</t>
  </si>
  <si>
    <t xml:space="preserve">TE    1     2     2     3                                                                                               </t>
  </si>
  <si>
    <t>Servicios Financieros</t>
  </si>
  <si>
    <t xml:space="preserve">TE    2                                                                                                                 </t>
  </si>
  <si>
    <t>INSTITUTO DE TRANSPORTES Y TRANSITO DEL HUILA</t>
  </si>
  <si>
    <t xml:space="preserve">TE    2     1                                                                                                           </t>
  </si>
  <si>
    <t xml:space="preserve">TE    2     1     1                                                                                                     </t>
  </si>
  <si>
    <t xml:space="preserve">TE    2     1     1     1                                                                                               </t>
  </si>
  <si>
    <t>Recursos Propios Transporte y Transito</t>
  </si>
  <si>
    <t xml:space="preserve">TE    2     1     1     2                                                                                               </t>
  </si>
  <si>
    <t xml:space="preserve">TE    2     1     1     3                                                                                               </t>
  </si>
  <si>
    <t xml:space="preserve">TE    2     1     1     4                                                                                               </t>
  </si>
  <si>
    <t xml:space="preserve">TE    2     1     1     5                                                                                               </t>
  </si>
  <si>
    <t xml:space="preserve">TE    2     1     1     5     01                                                                                        </t>
  </si>
  <si>
    <t>Otras Rentas Contractuales</t>
  </si>
  <si>
    <t xml:space="preserve">TE    2     1     1     5     01    01                                                                                  </t>
  </si>
  <si>
    <t>Contratos Interadministrativos con el Departamento del Huila</t>
  </si>
  <si>
    <t xml:space="preserve">TE    2     2                                                                                                           </t>
  </si>
  <si>
    <t xml:space="preserve">TE    2     2     1                                                                                                     </t>
  </si>
  <si>
    <t xml:space="preserve">TE    2     2     1     1                                                                                               </t>
  </si>
  <si>
    <t xml:space="preserve">TE    2     2     1     2                                                                                               </t>
  </si>
  <si>
    <t xml:space="preserve">TE    2     2     1     3                                                                                               </t>
  </si>
  <si>
    <t xml:space="preserve">TE    2     2     1     4                                                                                               </t>
  </si>
  <si>
    <t xml:space="preserve">TE    2     2     1     5                                                                                               </t>
  </si>
  <si>
    <t xml:space="preserve">TE    2     2     1     6                                                                                               </t>
  </si>
  <si>
    <t>Recursos que Financian Reservas Presupuestales Excepcionales (ley 819 de 2003)</t>
  </si>
  <si>
    <t xml:space="preserve">TE    2     2     2                                                                                                     </t>
  </si>
  <si>
    <t xml:space="preserve">TE    2     2     2     1                                                                                               </t>
  </si>
  <si>
    <t xml:space="preserve">TE    2     2     2     2                                                                                               </t>
  </si>
  <si>
    <t xml:space="preserve">TE    2     2     2     3                                                                                               </t>
  </si>
  <si>
    <t xml:space="preserve">TE    3                                                                                                                 </t>
  </si>
  <si>
    <t>INDERHUILA</t>
  </si>
  <si>
    <t xml:space="preserve">TE    3     1                                                                                                           </t>
  </si>
  <si>
    <t xml:space="preserve">TE    3     1     1                                                                                                     </t>
  </si>
  <si>
    <t xml:space="preserve">TE    3     1     1     15                                                                                              </t>
  </si>
  <si>
    <t xml:space="preserve">TE    3     1     1     15    2                                                                                         </t>
  </si>
  <si>
    <t>Iva Licores Deportes</t>
  </si>
  <si>
    <t xml:space="preserve">TE    3     1     1     15    2     1                                                                                   </t>
  </si>
  <si>
    <t>Iva Licores de Produccion Extranjera</t>
  </si>
  <si>
    <t>Ingresos Propios Inderhuila</t>
  </si>
  <si>
    <t xml:space="preserve">TE    3     1     1     15    2     2                                                                                   </t>
  </si>
  <si>
    <t>Iva Licores de Produccion Nacional</t>
  </si>
  <si>
    <t xml:space="preserve">TE    3     1     1     15    2     3                                                                                   </t>
  </si>
  <si>
    <t xml:space="preserve">TE    3     1     1     19                                                                                              </t>
  </si>
  <si>
    <t>Impuesto al Consumo de Cigarrillos y Tabaco Destino Deportes Ley 181/95</t>
  </si>
  <si>
    <t xml:space="preserve">TE    3     1     1     19    1                                                                                         </t>
  </si>
  <si>
    <t>Impuesto al Consumo de Cigarrillos y Tabaco- De Produccion Nacional</t>
  </si>
  <si>
    <t xml:space="preserve">TE    3     1     1     19    2                                                                                         </t>
  </si>
  <si>
    <t>Impuesto al Consumo de Cigarrillos y Tabaco - De Produccion Extranjera</t>
  </si>
  <si>
    <t xml:space="preserve">TE    3     1     1     28                                                                                              </t>
  </si>
  <si>
    <t xml:space="preserve">TE    3     1     1     28    5                                                                                         </t>
  </si>
  <si>
    <t xml:space="preserve">TE    3     1     2                                                                                                     </t>
  </si>
  <si>
    <t xml:space="preserve">TE    3     1     2     5                                                                                               </t>
  </si>
  <si>
    <t xml:space="preserve">TE    3     1     2     5     3                                                                                         </t>
  </si>
  <si>
    <t xml:space="preserve">TE    3     1     2     5     3     01                                                                                  </t>
  </si>
  <si>
    <t xml:space="preserve">TE    3     1     2     5     3     02                                                                                  </t>
  </si>
  <si>
    <t xml:space="preserve">TE    3     1     2     6                                                                                               </t>
  </si>
  <si>
    <t xml:space="preserve">TE    3     1     2     6     2                                                                                         </t>
  </si>
  <si>
    <t xml:space="preserve">TE    3     1     2     6     2     1                                                                                   </t>
  </si>
  <si>
    <t xml:space="preserve">TE    3     1     2     6     2     1     5                                                                             </t>
  </si>
  <si>
    <t xml:space="preserve">TE    3     1     2     6     2     1     5     1                                                                       </t>
  </si>
  <si>
    <t>Iva Telefonia Celular- Deportes</t>
  </si>
  <si>
    <t xml:space="preserve">TE    3     1     2     6     2     1     8                                                                             </t>
  </si>
  <si>
    <t xml:space="preserve">TE    3     1     2     6     2     1     8     03                                                                      </t>
  </si>
  <si>
    <t xml:space="preserve">TE    3     1     2     6     2     1     8     03    01                                                                </t>
  </si>
  <si>
    <t xml:space="preserve">TE    3     1     2     6     2     1     8     03    02                                                                </t>
  </si>
  <si>
    <t xml:space="preserve">TE    3     1     2     6     2     1     8     03    03                                                                </t>
  </si>
  <si>
    <t xml:space="preserve">TE    3     2                                                                                                           </t>
  </si>
  <si>
    <t xml:space="preserve">TE    3     2     1                                                                                                     </t>
  </si>
  <si>
    <t xml:space="preserve">TE    3     2     1     1                                                                                               </t>
  </si>
  <si>
    <t xml:space="preserve">TE    3     2     1     2                                                                                               </t>
  </si>
  <si>
    <t xml:space="preserve">TE    3     2     1     3                                                                                               </t>
  </si>
  <si>
    <t xml:space="preserve">TE    3     2     1     4                                                                                               </t>
  </si>
  <si>
    <t xml:space="preserve">TE    3     2     1     5                                                                                               </t>
  </si>
  <si>
    <t xml:space="preserve">TE    3     2     1     6                                                                                               </t>
  </si>
  <si>
    <t>Superávit Fiscal</t>
  </si>
  <si>
    <t xml:space="preserve">TE    3     2     1     6     1                                                                                         </t>
  </si>
  <si>
    <t>Superávit Fiscal Telefonía Móvil</t>
  </si>
  <si>
    <t xml:space="preserve">TE    3     2     1     6     2                                                                                         </t>
  </si>
  <si>
    <t xml:space="preserve">TE    3     2     2                                                                                                     </t>
  </si>
  <si>
    <t xml:space="preserve">TE    3     2     2     1                                                                                               </t>
  </si>
  <si>
    <t xml:space="preserve">TE    3     2     2     2                                                                                               </t>
  </si>
  <si>
    <t xml:space="preserve">TE    3     2     2     3                                                                                               </t>
  </si>
  <si>
    <t xml:space="preserve">TE    4                                                                                                                 </t>
  </si>
  <si>
    <t>FONVIHUILA</t>
  </si>
  <si>
    <t xml:space="preserve">TE    4     1                                                                                                           </t>
  </si>
  <si>
    <t xml:space="preserve">TE    4     1     1                                                                                                     </t>
  </si>
  <si>
    <t xml:space="preserve">TE    4     1     1     1                                                                                               </t>
  </si>
  <si>
    <t>Recursos Propios Fonvihuila</t>
  </si>
  <si>
    <t xml:space="preserve">TE    4     1     1     12                                                                                              </t>
  </si>
  <si>
    <t>Transferencias del Departamento</t>
  </si>
  <si>
    <t xml:space="preserve">TE    4     1     1     13                                                                                              </t>
  </si>
  <si>
    <t>Transferencias del Departamento - Proyectos de Inversión</t>
  </si>
  <si>
    <t xml:space="preserve">TE    4     1     1     2                                                                                               </t>
  </si>
  <si>
    <t xml:space="preserve">TE    4     1     1     3                                                                                               </t>
  </si>
  <si>
    <t xml:space="preserve">TE    4     1     1     4                                                                                               </t>
  </si>
  <si>
    <t xml:space="preserve">TE    4     2                                                                                                           </t>
  </si>
  <si>
    <t xml:space="preserve">TE    4     2     1                                                                                                     </t>
  </si>
  <si>
    <t xml:space="preserve">TE    4     2     1     1                                                                                               </t>
  </si>
  <si>
    <t xml:space="preserve">TE    4     2     1     2                                                                                               </t>
  </si>
  <si>
    <t xml:space="preserve">TE    4     2     1     3                                                                                               </t>
  </si>
  <si>
    <t xml:space="preserve">TE    4     2     1     4                                                                                               </t>
  </si>
  <si>
    <t xml:space="preserve">TE    4     2     1     5                                                                                               </t>
  </si>
  <si>
    <t xml:space="preserve">TE    4     2     1     6                                                                                               </t>
  </si>
  <si>
    <t>DETALLE DE LOS GASTOS</t>
  </si>
  <si>
    <t>APROPIACION INICIAL</t>
  </si>
  <si>
    <t>CREDITOS</t>
  </si>
  <si>
    <t>CONTRACREDITOS</t>
  </si>
  <si>
    <t>REDUCCION</t>
  </si>
  <si>
    <t>APROPIACION DEFINITIVA</t>
  </si>
  <si>
    <t>PRESUPUESTO COMPROMETIDO</t>
  </si>
  <si>
    <t>PRESUPUESTO POR EJECUTAR</t>
  </si>
  <si>
    <t>ASAMBLEA DEPARTAMENTAL</t>
  </si>
  <si>
    <t>Gastos de Personal</t>
  </si>
  <si>
    <t>Gastos Generales</t>
  </si>
  <si>
    <t>NIVEL CENTRAL</t>
  </si>
  <si>
    <t>Servicio Deuda</t>
  </si>
  <si>
    <t>Aportes fonpet +pasivo pensional</t>
  </si>
  <si>
    <t>Inversión</t>
  </si>
  <si>
    <t>FONDO DEPARTAMENTAL DE SALUD</t>
  </si>
  <si>
    <t>FONDO DEPARTAMENTAL DE EDUCACION</t>
  </si>
  <si>
    <t>ESTABLECIMIENTOS PUBLICOS</t>
  </si>
  <si>
    <t>CONTRALORIA DEPARTAMENTAL</t>
  </si>
  <si>
    <t>TOTAL GASTOS</t>
  </si>
  <si>
    <t>SUPERAVIT Y/O DEFICIT PRESUPUESTAL</t>
  </si>
  <si>
    <t>EBERT BARRERA ALVAREZ</t>
  </si>
  <si>
    <t>Profesional Especializado - Area Financiera</t>
  </si>
  <si>
    <t>DESCRIPCION ESTRUCTURA</t>
  </si>
  <si>
    <t xml:space="preserve">                                                                                    VIGENCIA DEL 01 DE ENERO AL 31 DE DICIEMBRE 2012</t>
  </si>
  <si>
    <t xml:space="preserve">TI    A     2     2     6                                                                                              </t>
  </si>
  <si>
    <t>Sanciones tributarias</t>
  </si>
  <si>
    <t>Convenio 0236/2012 Apoyo actividades artisticas y culturales</t>
  </si>
  <si>
    <t>TI    A     2     6     2     1     8     3     13</t>
  </si>
  <si>
    <t>Fondo Nacional de Regalias - Res 690/04 Construccion</t>
  </si>
  <si>
    <t>Fondo Nal de regalias</t>
  </si>
  <si>
    <t>TI    A     2     6     2      4</t>
  </si>
  <si>
    <t>Del Nivel Municipal</t>
  </si>
  <si>
    <t>TI    A     2     6     2      4  10</t>
  </si>
  <si>
    <t>otras Transferencias del Nivel Municipal</t>
  </si>
  <si>
    <t>TI    A     2     6     2      4  10    1</t>
  </si>
  <si>
    <t>Municipio de Neiva Convenio 202 de 2011 repavimentacion</t>
  </si>
  <si>
    <t>Aportes Municipios</t>
  </si>
  <si>
    <t>TI    A     2     6     2      5</t>
  </si>
  <si>
    <t>Sector descentralizado</t>
  </si>
  <si>
    <t xml:space="preserve">TI    A     2     6     2      5    1 </t>
  </si>
  <si>
    <t>Nacional</t>
  </si>
  <si>
    <t>TI    A     2     6     2      5    1   1</t>
  </si>
  <si>
    <t>Convenio Especial de Cooperación 0331 de 2012 .Sena</t>
  </si>
  <si>
    <t>Recursos Sena</t>
  </si>
  <si>
    <t>TI    B     1</t>
  </si>
  <si>
    <t>Cofinanciacion</t>
  </si>
  <si>
    <t>TI    B     1     1</t>
  </si>
  <si>
    <t xml:space="preserve">Cofinanciacion Nacional - Nivel Central </t>
  </si>
  <si>
    <t>Cofinanciacion Men</t>
  </si>
  <si>
    <t>TI    B     1     1     2</t>
  </si>
  <si>
    <t>TI    B     1     1     2    1</t>
  </si>
  <si>
    <t>Programas de Educacion</t>
  </si>
  <si>
    <t>Recursos para Cofinanciacion de Coberturas en Educacion</t>
  </si>
  <si>
    <t xml:space="preserve">TI    B     14    1                                                                                                    </t>
  </si>
  <si>
    <t>Recursos Regalías Causadas a Favor y no recaudados en la Vigencia de 2011</t>
  </si>
  <si>
    <t>Superávit fiscal regalias</t>
  </si>
  <si>
    <t xml:space="preserve">TI    B     14    2                                                                                                 </t>
  </si>
  <si>
    <t>Recursos regalias margen de Comercializacion</t>
  </si>
  <si>
    <t>TI    B     2</t>
  </si>
  <si>
    <t>Regalías Indirectas</t>
  </si>
  <si>
    <t xml:space="preserve">TI    B     2    1   </t>
  </si>
  <si>
    <t>Fondo nacional de Regalias -FNR-</t>
  </si>
  <si>
    <t>TI    B     2    1    1</t>
  </si>
  <si>
    <t>FNR- Transferencia para la Construccion Acueducto regional del Libano Municipio de Suaza Dpto del Huila</t>
  </si>
  <si>
    <t xml:space="preserve">TI    B     6     1                                                                                                     </t>
  </si>
  <si>
    <t>De regalias</t>
  </si>
  <si>
    <t xml:space="preserve">TI    B     6     1   1                                                                                                  </t>
  </si>
  <si>
    <t>Provenientes de reservas -Regalias petroliferas</t>
  </si>
  <si>
    <t>TI    B     6     1   1    2</t>
  </si>
  <si>
    <t xml:space="preserve">TI    B     6     1   1    1                                                                                               </t>
  </si>
  <si>
    <t>Provenientes de Cuentas por Pagar -Regalias Petroliferas</t>
  </si>
  <si>
    <t>Reservas Ley 819/03 regalias</t>
  </si>
  <si>
    <t>Vigencias expiradas</t>
  </si>
  <si>
    <t>TI    B     6     1   3</t>
  </si>
  <si>
    <t>De Otros recursos</t>
  </si>
  <si>
    <t>TI    B     6     1   3   1</t>
  </si>
  <si>
    <t>TI    B     6     1   3   2</t>
  </si>
  <si>
    <t>Provenientes de reservas - Licores</t>
  </si>
  <si>
    <t>Reservas Ley 819/03 Licores</t>
  </si>
  <si>
    <t>Provenientes de reservas - recursos del Credito -Isnos paletara- Popayan</t>
  </si>
  <si>
    <t>Reservas Ley 819/03 R. Credito</t>
  </si>
  <si>
    <t>Superavit Fiscal Recursos de Libre destinación</t>
  </si>
  <si>
    <t>Superávit fiscal Sobretasa</t>
  </si>
  <si>
    <t>Recursos de Forzosa Inversión con destinacion especifica</t>
  </si>
  <si>
    <t>TI    B     6     2     1     2     2</t>
  </si>
  <si>
    <t>Superávit Fiscal Regalias</t>
  </si>
  <si>
    <t>TI    B     6     2     1     2     3     15</t>
  </si>
  <si>
    <t>Superavit Telefonia Movil</t>
  </si>
  <si>
    <t>Superávit Fiscal Iva Telefonía Movil Cultura</t>
  </si>
  <si>
    <t>Rvas Ley 819/03 - Convenios Cam</t>
  </si>
  <si>
    <t>Rvas Ley 819/03 - Convenio cam</t>
  </si>
  <si>
    <t>Rendimientos Otros Recursos con Destinacion Especifica Diferentes al SGP</t>
  </si>
  <si>
    <t xml:space="preserve">Provenientes del Sistema General de Regalias </t>
  </si>
  <si>
    <t>S.G.R.</t>
  </si>
  <si>
    <t>TI    B     8     2     3     10</t>
  </si>
  <si>
    <t xml:space="preserve">TI    B     8     2     3     11                                                                            </t>
  </si>
  <si>
    <t xml:space="preserve">TI    B     8     2     3     12                                                                               </t>
  </si>
  <si>
    <t>Provenientes del Margen de Comercializacion Art 156 Decreto 4956/11</t>
  </si>
  <si>
    <t>Margen de Comercializacion</t>
  </si>
  <si>
    <t>Provenientes Cofinanciacion Coberturas Alimentacion Escolar Entidades Territoriales Productores</t>
  </si>
  <si>
    <t>Provenientes de Telefonia Movil</t>
  </si>
  <si>
    <t xml:space="preserve">TIFS  A     1     1     14                                                                                              </t>
  </si>
  <si>
    <t>Distribucion 6% -Participacion Licores -sgsss</t>
  </si>
  <si>
    <t xml:space="preserve">TIFS  A     1     1     14     1                                                                                         </t>
  </si>
  <si>
    <t xml:space="preserve">TIFS  A     1     1     14     2                                                                                        </t>
  </si>
  <si>
    <t xml:space="preserve">TIFS  A     1     1     14     3                                                                                        </t>
  </si>
  <si>
    <t xml:space="preserve">TIFS  A     1     1     14     4                                                                                         </t>
  </si>
  <si>
    <t xml:space="preserve">TIFS  A     1     1     14     5                                                                                         </t>
  </si>
  <si>
    <t>Distribucion 6% -Participacion Licores -producción en el Departamento</t>
  </si>
  <si>
    <t>Distribucion 6% -Participacion Licores -de Producción Nacional</t>
  </si>
  <si>
    <t>Distribucion 6% -Participacion Licores -de Producción Extranjera</t>
  </si>
  <si>
    <t>Distribucion 6% -impuestos vinos de produccion nacional</t>
  </si>
  <si>
    <t>Distribucion 6% -impuestos vinos de produccion extranjera</t>
  </si>
  <si>
    <t xml:space="preserve">TIFS  A     2     1     1     11    3                                                                                   </t>
  </si>
  <si>
    <t>TIFS  A     2     1     6</t>
  </si>
  <si>
    <t>TIFS  A     2     1     6     2</t>
  </si>
  <si>
    <t>TIFS  A     2     1     6     2    1</t>
  </si>
  <si>
    <t>TIFS  A     2     1     6     2    1    4</t>
  </si>
  <si>
    <t>TIFS  A     2     1     6     2    1    4    1</t>
  </si>
  <si>
    <t>Recuros etesa</t>
  </si>
  <si>
    <t>Transferencia Minproteccion Social -crue</t>
  </si>
  <si>
    <t xml:space="preserve">TIFS  A     2     2     6     2     1     8     03                                                                     </t>
  </si>
  <si>
    <t>Transferencia Minprotección Social - Discapacidad</t>
  </si>
  <si>
    <t>Transferencia Minprotección - Contención sarampion</t>
  </si>
  <si>
    <t>Transferencia Minprotección - salud mental</t>
  </si>
  <si>
    <t>Trans.minpro salud mental</t>
  </si>
  <si>
    <t>Transferencias Minprotección -Etv</t>
  </si>
  <si>
    <t>Transferencia Minprotección - vigilancia enfermedades Esi-Ira</t>
  </si>
  <si>
    <t>Transferencias Minprotección - Salvaguardia Etnica</t>
  </si>
  <si>
    <t>TIFS  A     2     3    6      2     1     8     06</t>
  </si>
  <si>
    <t>TIFS  A     2     3    6      2     1     8     07</t>
  </si>
  <si>
    <t>TIFS  A     2     3    6      2     1     8     08</t>
  </si>
  <si>
    <t>TIFS  A     2     3    6      2     1     8     09</t>
  </si>
  <si>
    <t>TIFS  A     2     3    6      2     1     8     10</t>
  </si>
  <si>
    <t>TIFS  A     2     3    6      2     1     8     11</t>
  </si>
  <si>
    <t>TIFS  A     2     3    6      2     1     8     12</t>
  </si>
  <si>
    <t>Transferencias Minprotección - Grupos vulnerables priorizados</t>
  </si>
  <si>
    <t>Transferencias Minprotección - Tuberculosis</t>
  </si>
  <si>
    <t>Transferencias Minprotección - Lepra</t>
  </si>
  <si>
    <t>Transferencias Minprotección - Vacunación phv</t>
  </si>
  <si>
    <t>Transferencias Minprotección - Etv Promoción y prevención</t>
  </si>
  <si>
    <t>Transferencias Minprotección Etv</t>
  </si>
  <si>
    <t>Transferencias Minprotección - Dia "d"</t>
  </si>
  <si>
    <t>Otra Venta de Bienes y Servicios salud registro</t>
  </si>
  <si>
    <t xml:space="preserve">TIFS  A     2     4     4     10    02                                                                                  </t>
  </si>
  <si>
    <t xml:space="preserve">Reintegros </t>
  </si>
  <si>
    <t>Salud</t>
  </si>
  <si>
    <t>TIFS  B     13    1     3</t>
  </si>
  <si>
    <t>Reintegro saldos no ejecutados -Recursos sgp-salud publica</t>
  </si>
  <si>
    <t>TIFS  B     13    1     1</t>
  </si>
  <si>
    <t>TIFS  B     13    1     2</t>
  </si>
  <si>
    <t>Reintegro por ajuste de tarifa Energia electrica</t>
  </si>
  <si>
    <t>Reintegro saldos liquidacion contratosRegimen subsidiado</t>
  </si>
  <si>
    <t>Reintegro ajuste tarifas</t>
  </si>
  <si>
    <t>Reintegro saldos no ejecutados</t>
  </si>
  <si>
    <t>Reintegro saldos no ejecutados Sgp</t>
  </si>
  <si>
    <t>Superávit Minproteccion social adulto mayor</t>
  </si>
  <si>
    <t>Superávit Rendimientos Fros -Sgp salud servicios</t>
  </si>
  <si>
    <t>Rendimientos sgp</t>
  </si>
  <si>
    <t xml:space="preserve">Superávit S.g.p. Salud </t>
  </si>
  <si>
    <t xml:space="preserve">Superavit trasnsferencias </t>
  </si>
  <si>
    <t>Superávit cigarrillos 12%</t>
  </si>
  <si>
    <t>Superávit licores 8%</t>
  </si>
  <si>
    <t>Superávit Etesa</t>
  </si>
  <si>
    <t>Superavit etesa</t>
  </si>
  <si>
    <t>Superávit Salud Recursos Propios Venta de Servicios</t>
  </si>
  <si>
    <t>Superávit venta de bienes y servicios</t>
  </si>
  <si>
    <t>Superávit Fiscal rendimientos fros trans Nales</t>
  </si>
  <si>
    <t>Superavit salud rend. Fros</t>
  </si>
  <si>
    <t>Superávit Saldos de liquidación contratos regimen subsidiado</t>
  </si>
  <si>
    <t>Superavít Saldos contratos</t>
  </si>
  <si>
    <t>Superávit Fiscal Sgp salud servicios</t>
  </si>
  <si>
    <t>Superávit Salud - otros gastos en salud inversion</t>
  </si>
  <si>
    <t>Superávit Salud - otros gastos en salud funcionamiento</t>
  </si>
  <si>
    <t>Superávit Salud otros gastos funcionamiento</t>
  </si>
  <si>
    <t xml:space="preserve">TIFS  B     6     2     1     2     3    1                                                                            </t>
  </si>
  <si>
    <t>Superávit Fiscal Transferencias nacionales- discapacidad</t>
  </si>
  <si>
    <t>Superavit salud Trans Nales disc.</t>
  </si>
  <si>
    <t xml:space="preserve">TIFS  B     6     2     1     2    1   2     3                                                                                   </t>
  </si>
  <si>
    <t xml:space="preserve">TIFS  B     6     2     1     2     1    2    3     01                                                                            </t>
  </si>
  <si>
    <t xml:space="preserve">TIFS  B     6     2     1     2     1     2    3     02                                                                            </t>
  </si>
  <si>
    <t xml:space="preserve">TIFS  B     6     2     1     2     3                                                                               </t>
  </si>
  <si>
    <t>Recursos de Forzosa Inversion salud: Servicios de la salud</t>
  </si>
  <si>
    <t>TIFS  B     6     2     1     2     3     12</t>
  </si>
  <si>
    <t>TIFS  B     6     2     1     2     3     13</t>
  </si>
  <si>
    <t>TIFS  B     6     2     1     2     3     14</t>
  </si>
  <si>
    <t>TIFS  B     6     2     1     2     3     15</t>
  </si>
  <si>
    <t>TIFS  B     6     2     1     2     3     16</t>
  </si>
  <si>
    <t>TIFS  B     6     2     1     2     3     17</t>
  </si>
  <si>
    <t>Superavit recursos propios venta de registros</t>
  </si>
  <si>
    <t>Superavit Salud recursos propios</t>
  </si>
  <si>
    <t>Superavit recursos medicamentos de control</t>
  </si>
  <si>
    <t>Venta de medicamentos</t>
  </si>
  <si>
    <t>Superavit nominas de salud</t>
  </si>
  <si>
    <t>Superavit salud cervezas</t>
  </si>
  <si>
    <t>Superavit Salud cerveza</t>
  </si>
  <si>
    <t>Superavit salud licores</t>
  </si>
  <si>
    <t>Superavit salud loterias</t>
  </si>
  <si>
    <t>Superavit Salud licores</t>
  </si>
  <si>
    <t>Superavit Salud loteria</t>
  </si>
  <si>
    <t>TIFS  B     6     2     1     2     3     2</t>
  </si>
  <si>
    <t xml:space="preserve">Superavit Transferencia Minproteccion Social - Operatividad </t>
  </si>
  <si>
    <t>Superavit Salud Operatividad</t>
  </si>
  <si>
    <t xml:space="preserve">TIFS  B     6     3     2     1     2     3     02                                                                      </t>
  </si>
  <si>
    <t xml:space="preserve">Rvas Ley 819/03 - Rend Sgp destino Salud </t>
  </si>
  <si>
    <t xml:space="preserve">Rvas Ley 819/03 - rend. Sgp Salud </t>
  </si>
  <si>
    <t>Rvas Ley 819/03 - venta de bienes y servicios</t>
  </si>
  <si>
    <t>Rvas Ley 819/03 - Venta de bienes y servicios</t>
  </si>
  <si>
    <t>TIFS  B     6     3     2     3     06</t>
  </si>
  <si>
    <t>TIFS  B     6     3     2     3     07</t>
  </si>
  <si>
    <t>TIFS  B     6     3     2     3     08</t>
  </si>
  <si>
    <t>Rvas Ley 819/03 - recursos propios salud</t>
  </si>
  <si>
    <t>Rvas Ley 819/03 - Recursos propios salud</t>
  </si>
  <si>
    <t>Rvas Ley 819/03 - Convenio unicef</t>
  </si>
  <si>
    <t>Rvas Ley 819/03 - Convenio Unicef</t>
  </si>
  <si>
    <t>Rvas Ley 819/03 - Reintegros saldos liquidados reg. Subsidiado</t>
  </si>
  <si>
    <t>Rvas Ley 819/03 - Reintegros saldos liq. Reg. Sub</t>
  </si>
  <si>
    <t>Excedentes financieros</t>
  </si>
  <si>
    <t>TE    1     2     1     6</t>
  </si>
  <si>
    <t>TE    1     2     1     6     1</t>
  </si>
  <si>
    <t>Recursos que Financian reservas presupuestales</t>
  </si>
  <si>
    <t>Reservas ley 819/03 recursos propios</t>
  </si>
  <si>
    <t>Convenio No.026 de 2012 Dpto del Huila -</t>
  </si>
  <si>
    <t>Convenio No.068 de 2012 Dpto del Huila - Centros de Educacion fisica</t>
  </si>
  <si>
    <t>Coldeportes Convenio 224/2012 - Huila Activo y Saludable</t>
  </si>
  <si>
    <t>Coldeportes - Conv.350/2012 - Campamentos Juveniles</t>
  </si>
  <si>
    <t>Coldeportes - Conv.356/2012</t>
  </si>
  <si>
    <t>TE    3     1     2     6     2     1     8     03    04</t>
  </si>
  <si>
    <t>Coldeportes - Conv.379/2012 - Superate</t>
  </si>
  <si>
    <t>Recursos de forzosa inversion con destinacion especifica</t>
  </si>
  <si>
    <t>Otros Recursos de forzosa inversion diferentes al sgp con destinacion especifica</t>
  </si>
  <si>
    <t>TE    3     2     1     6     2      3</t>
  </si>
  <si>
    <t>Reservas Ley 819/03 Recursos Propios Inderhuila</t>
  </si>
  <si>
    <t>TE    3     2     1     7</t>
  </si>
  <si>
    <t>TE    3     2     1     7    01</t>
  </si>
  <si>
    <t>TE    3     2     1     7    02</t>
  </si>
  <si>
    <t>TE    3     2     1     6     2      3     01</t>
  </si>
  <si>
    <t>Superávit Fiscal Iva Licores - deporte</t>
  </si>
  <si>
    <t>Superávit Fiscal Estampilla Pro Desarrollo</t>
  </si>
  <si>
    <t>TE    4     2     1      6</t>
  </si>
  <si>
    <t>Recursos que financian reservas presupuestales</t>
  </si>
  <si>
    <t xml:space="preserve">TE    4     2     1     6      2                                                                                               </t>
  </si>
  <si>
    <t>TE    4     2     1     6      3</t>
  </si>
  <si>
    <t>Otros recursos de forzosa inversion diferentes al sgg</t>
  </si>
  <si>
    <t xml:space="preserve">TIFS  B     6     3     2     2                                                                                        </t>
  </si>
  <si>
    <t>TIFS  B     6     3     2     1</t>
  </si>
  <si>
    <t>Reservas ley 819/03 Regalias y Compensaciones</t>
  </si>
  <si>
    <t>Reservas leuy 819/03 Regalias</t>
  </si>
  <si>
    <t xml:space="preserve">TI    B     6     2     2                                                                                                     </t>
  </si>
  <si>
    <t>Superavit Fiscal de Vigencias Anteriores No Incorporado</t>
  </si>
  <si>
    <t xml:space="preserve">TI    B     6     2     2    2                                                                                                     </t>
  </si>
  <si>
    <t>Recursos de Forzosa Inversión con Destinación Especifica</t>
  </si>
  <si>
    <t xml:space="preserve">TI    B     6     2     2    2    3                                                                                                     </t>
  </si>
  <si>
    <t xml:space="preserve">TI    B     6     2     2    2    3      1                                                                                                     </t>
  </si>
  <si>
    <t xml:space="preserve">TI    B     6     2     2    2    3      2                                                                                                     </t>
  </si>
  <si>
    <t>Superavti Recursos Fonpet</t>
  </si>
  <si>
    <t>Superavti Recursos del Credito</t>
  </si>
  <si>
    <t>Superavit ffiscal R. del credito</t>
  </si>
  <si>
    <t>Superávit fiscal R. Fonpet</t>
  </si>
  <si>
    <t>GRAN TOTAL DE INGRESOS DEPARTAMENTO NIVEL CENTRAL</t>
  </si>
  <si>
    <t>GRAN TOTAL DE INGRESOS CON ESTABLECIMIENTOS PUBLICOS</t>
  </si>
  <si>
    <t>Saldos No Ejecutados - Pensionados Nacionalizados</t>
  </si>
  <si>
    <t>Estampilla Proelectrific. Rural</t>
  </si>
  <si>
    <t>Estampilla Prodes. Deptal</t>
  </si>
  <si>
    <t>I. C.L.D.</t>
  </si>
  <si>
    <t>Transf. Men  Pago Pensiones</t>
  </si>
  <si>
    <t>Cuota de Fisc. Estab.  Publicos</t>
  </si>
  <si>
    <t>Fondo Nacional de Regalias - Acuerdo 050 de 2009 Centro de Gestión y Apoyo Integral Mineroambiental</t>
  </si>
  <si>
    <t>Saldos No Ejec, Estamp. Proelect.</t>
  </si>
  <si>
    <t>Regalías margen de comercializac.</t>
  </si>
  <si>
    <t>Sgp-part.para Agua Potable y Saneam. Basico</t>
  </si>
  <si>
    <t>Rendimientos Financieros de Regalías y Compensaciones</t>
  </si>
  <si>
    <t>Transferencias para inversion</t>
  </si>
  <si>
    <t>Empresa Territorial para la Salud Etesa</t>
  </si>
  <si>
    <t>Secretario de Hacienda</t>
  </si>
  <si>
    <t xml:space="preserve">Contribución Sobre Contratos </t>
  </si>
  <si>
    <t xml:space="preserve">Fondo Educación </t>
  </si>
  <si>
    <t>Cuota de Fiscalización</t>
  </si>
  <si>
    <t xml:space="preserve">Recuperación Cartera </t>
  </si>
  <si>
    <t>Superávit Monopolio liocres</t>
  </si>
  <si>
    <t xml:space="preserve">superávit fiscal </t>
  </si>
  <si>
    <t xml:space="preserve">Superávit Fiscal </t>
  </si>
  <si>
    <t>Superávit Sobretasa consumo cigarrillos sgsss</t>
  </si>
  <si>
    <t>Superávit distribución 6% licores sgsss</t>
  </si>
  <si>
    <t>TIFE  A     2     7</t>
  </si>
  <si>
    <t>TIFE  A     2     7      10</t>
  </si>
  <si>
    <t>Otros No Tributarios</t>
  </si>
  <si>
    <t>TIFE  A     2     7      10       1</t>
  </si>
  <si>
    <t>Otros Ingresos del Fondo Educativo Departamental</t>
  </si>
  <si>
    <t>LUIS SUAZA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</si>
</sst>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0"/>
    <xf numFmtId="0" fontId="1" fillId="0" borderId="0"/>
  </cellStyleXfs>
  <cellXfs count="212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4" fontId="3" fillId="0" borderId="0" xfId="0" applyNumberFormat="1" applyFont="1" applyFill="1"/>
    <xf numFmtId="0" fontId="3" fillId="0" borderId="1" xfId="0" applyFont="1" applyFill="1" applyBorder="1"/>
    <xf numFmtId="0" fontId="3" fillId="0" borderId="2" xfId="0" applyFont="1" applyFill="1" applyBorder="1"/>
    <xf numFmtId="4" fontId="3" fillId="0" borderId="3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4" fillId="0" borderId="0" xfId="0" applyFont="1" applyFill="1"/>
    <xf numFmtId="0" fontId="1" fillId="0" borderId="2" xfId="0" applyFont="1" applyFill="1" applyBorder="1"/>
    <xf numFmtId="4" fontId="6" fillId="0" borderId="0" xfId="0" applyNumberFormat="1" applyFont="1"/>
    <xf numFmtId="0" fontId="2" fillId="0" borderId="2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2" fillId="0" borderId="1" xfId="0" applyFont="1" applyFill="1" applyBorder="1"/>
    <xf numFmtId="0" fontId="1" fillId="0" borderId="1" xfId="0" applyFont="1" applyFill="1" applyBorder="1"/>
    <xf numFmtId="0" fontId="0" fillId="3" borderId="0" xfId="0" applyFill="1"/>
    <xf numFmtId="4" fontId="0" fillId="3" borderId="0" xfId="0" applyNumberFormat="1" applyFill="1"/>
    <xf numFmtId="4" fontId="0" fillId="3" borderId="0" xfId="0" applyNumberFormat="1" applyFill="1" applyAlignment="1">
      <alignment horizontal="centerContinuous"/>
    </xf>
    <xf numFmtId="0" fontId="7" fillId="3" borderId="0" xfId="3" applyFont="1" applyFill="1" applyBorder="1" applyAlignment="1">
      <alignment horizontal="left"/>
    </xf>
    <xf numFmtId="0" fontId="7" fillId="3" borderId="0" xfId="3" applyFont="1" applyFill="1" applyBorder="1" applyAlignment="1">
      <alignment horizontal="center"/>
    </xf>
    <xf numFmtId="0" fontId="2" fillId="3" borderId="0" xfId="3" applyFont="1" applyFill="1" applyBorder="1"/>
    <xf numFmtId="164" fontId="6" fillId="3" borderId="0" xfId="3" applyNumberFormat="1" applyFont="1" applyFill="1" applyBorder="1"/>
    <xf numFmtId="164" fontId="8" fillId="3" borderId="0" xfId="3" applyNumberFormat="1" applyFont="1" applyFill="1" applyBorder="1" applyAlignment="1">
      <alignment horizontal="center"/>
    </xf>
    <xf numFmtId="0" fontId="7" fillId="3" borderId="0" xfId="3" applyFont="1" applyFill="1" applyBorder="1"/>
    <xf numFmtId="164" fontId="9" fillId="3" borderId="0" xfId="3" applyNumberFormat="1" applyFont="1" applyFill="1" applyBorder="1"/>
    <xf numFmtId="41" fontId="6" fillId="3" borderId="0" xfId="1" applyNumberFormat="1" applyFont="1" applyFill="1" applyBorder="1"/>
    <xf numFmtId="164" fontId="6" fillId="3" borderId="6" xfId="3" applyNumberFormat="1" applyFont="1" applyFill="1" applyBorder="1"/>
    <xf numFmtId="0" fontId="6" fillId="3" borderId="0" xfId="3" applyFont="1" applyFill="1" applyBorder="1"/>
    <xf numFmtId="164" fontId="2" fillId="3" borderId="0" xfId="1" applyNumberFormat="1" applyFont="1" applyFill="1" applyBorder="1"/>
    <xf numFmtId="164" fontId="10" fillId="3" borderId="0" xfId="3" applyNumberFormat="1" applyFont="1" applyFill="1" applyBorder="1"/>
    <xf numFmtId="0" fontId="0" fillId="3" borderId="7" xfId="0" applyFill="1" applyBorder="1"/>
    <xf numFmtId="0" fontId="0" fillId="3" borderId="0" xfId="0" applyFill="1" applyBorder="1" applyAlignment="1">
      <alignment horizontal="centerContinuous"/>
    </xf>
    <xf numFmtId="0" fontId="2" fillId="0" borderId="8" xfId="0" applyFont="1" applyFill="1" applyBorder="1"/>
    <xf numFmtId="0" fontId="2" fillId="0" borderId="9" xfId="0" applyFont="1" applyFill="1" applyBorder="1"/>
    <xf numFmtId="0" fontId="1" fillId="3" borderId="10" xfId="4" applyFill="1" applyBorder="1"/>
    <xf numFmtId="4" fontId="1" fillId="3" borderId="10" xfId="4" applyNumberFormat="1" applyFill="1" applyBorder="1"/>
    <xf numFmtId="0" fontId="1" fillId="3" borderId="11" xfId="4" applyFill="1" applyBorder="1"/>
    <xf numFmtId="0" fontId="2" fillId="3" borderId="10" xfId="2" applyFont="1" applyFill="1" applyBorder="1" applyAlignment="1">
      <alignment vertical="center"/>
    </xf>
    <xf numFmtId="0" fontId="2" fillId="3" borderId="10" xfId="4" applyFont="1" applyFill="1" applyBorder="1"/>
    <xf numFmtId="4" fontId="2" fillId="3" borderId="10" xfId="4" applyNumberFormat="1" applyFont="1" applyFill="1" applyBorder="1"/>
    <xf numFmtId="0" fontId="1" fillId="3" borderId="9" xfId="4" applyFill="1" applyBorder="1"/>
    <xf numFmtId="4" fontId="1" fillId="3" borderId="9" xfId="4" applyNumberFormat="1" applyFill="1" applyBorder="1"/>
    <xf numFmtId="0" fontId="7" fillId="3" borderId="2" xfId="2" applyFont="1" applyFill="1" applyBorder="1" applyAlignment="1">
      <alignment horizontal="justify" vertical="justify" wrapText="1"/>
    </xf>
    <xf numFmtId="0" fontId="1" fillId="3" borderId="1" xfId="4" applyFill="1" applyBorder="1"/>
    <xf numFmtId="4" fontId="1" fillId="3" borderId="1" xfId="4" applyNumberFormat="1" applyFill="1" applyBorder="1"/>
    <xf numFmtId="0" fontId="3" fillId="3" borderId="2" xfId="2" applyFont="1" applyFill="1" applyBorder="1" applyAlignment="1">
      <alignment horizontal="justify" vertical="justify" wrapText="1"/>
    </xf>
    <xf numFmtId="0" fontId="2" fillId="3" borderId="2" xfId="2" applyFont="1" applyFill="1" applyBorder="1" applyAlignment="1">
      <alignment horizontal="justify" vertical="justify" wrapText="1"/>
    </xf>
    <xf numFmtId="0" fontId="3" fillId="3" borderId="1" xfId="4" applyFont="1" applyFill="1" applyBorder="1"/>
    <xf numFmtId="4" fontId="3" fillId="3" borderId="1" xfId="4" applyNumberFormat="1" applyFont="1" applyFill="1" applyBorder="1"/>
    <xf numFmtId="0" fontId="1" fillId="3" borderId="2" xfId="2" applyFont="1" applyFill="1" applyBorder="1" applyAlignment="1">
      <alignment horizontal="justify" vertical="justify" wrapText="1"/>
    </xf>
    <xf numFmtId="0" fontId="11" fillId="3" borderId="2" xfId="2" applyFont="1" applyFill="1" applyBorder="1" applyAlignment="1">
      <alignment horizontal="justify" vertical="justify" wrapText="1"/>
    </xf>
    <xf numFmtId="0" fontId="12" fillId="3" borderId="2" xfId="2" applyFont="1" applyFill="1" applyBorder="1" applyAlignment="1">
      <alignment horizontal="justify" vertical="justify" wrapText="1"/>
    </xf>
    <xf numFmtId="0" fontId="2" fillId="3" borderId="5" xfId="4" applyFont="1" applyFill="1" applyBorder="1"/>
    <xf numFmtId="4" fontId="2" fillId="3" borderId="5" xfId="4" applyNumberFormat="1" applyFont="1" applyFill="1" applyBorder="1"/>
    <xf numFmtId="0" fontId="2" fillId="0" borderId="1" xfId="0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justify" wrapText="1"/>
    </xf>
    <xf numFmtId="0" fontId="2" fillId="0" borderId="9" xfId="0" applyFont="1" applyFill="1" applyBorder="1" applyAlignment="1">
      <alignment horizontal="justify" vertical="justify" wrapText="1"/>
    </xf>
    <xf numFmtId="0" fontId="1" fillId="3" borderId="8" xfId="4" applyFill="1" applyBorder="1" applyAlignment="1">
      <alignment horizontal="justify" vertical="justify" wrapText="1"/>
    </xf>
    <xf numFmtId="0" fontId="2" fillId="3" borderId="4" xfId="2" applyFont="1" applyFill="1" applyBorder="1" applyAlignment="1">
      <alignment horizontal="justify" vertical="justify" wrapText="1"/>
    </xf>
    <xf numFmtId="4" fontId="14" fillId="3" borderId="1" xfId="4" applyNumberFormat="1" applyFont="1" applyFill="1" applyBorder="1"/>
    <xf numFmtId="0" fontId="1" fillId="3" borderId="15" xfId="4" applyFont="1" applyFill="1" applyBorder="1"/>
    <xf numFmtId="0" fontId="1" fillId="3" borderId="0" xfId="4" applyFont="1" applyFill="1" applyBorder="1"/>
    <xf numFmtId="4" fontId="1" fillId="3" borderId="0" xfId="4" applyNumberFormat="1" applyFont="1" applyFill="1" applyBorder="1"/>
    <xf numFmtId="0" fontId="1" fillId="3" borderId="0" xfId="0" applyFont="1" applyFill="1"/>
    <xf numFmtId="4" fontId="1" fillId="3" borderId="0" xfId="0" applyNumberFormat="1" applyFont="1" applyFill="1"/>
    <xf numFmtId="4" fontId="6" fillId="3" borderId="0" xfId="0" applyNumberFormat="1" applyFont="1" applyFill="1"/>
    <xf numFmtId="0" fontId="2" fillId="3" borderId="0" xfId="4" applyFont="1" applyFill="1" applyBorder="1"/>
    <xf numFmtId="4" fontId="2" fillId="3" borderId="0" xfId="4" applyNumberFormat="1" applyFont="1" applyFill="1" applyBorder="1"/>
    <xf numFmtId="0" fontId="6" fillId="3" borderId="0" xfId="4" applyFont="1" applyFill="1" applyBorder="1"/>
    <xf numFmtId="4" fontId="6" fillId="3" borderId="0" xfId="4" applyNumberFormat="1" applyFont="1" applyFill="1" applyBorder="1"/>
    <xf numFmtId="4" fontId="15" fillId="0" borderId="16" xfId="0" applyNumberFormat="1" applyFont="1" applyFill="1" applyBorder="1"/>
    <xf numFmtId="4" fontId="15" fillId="0" borderId="17" xfId="0" applyNumberFormat="1" applyFont="1" applyFill="1" applyBorder="1"/>
    <xf numFmtId="4" fontId="15" fillId="0" borderId="15" xfId="0" applyNumberFormat="1" applyFont="1" applyFill="1" applyBorder="1"/>
    <xf numFmtId="4" fontId="15" fillId="0" borderId="12" xfId="0" applyNumberFormat="1" applyFont="1" applyFill="1" applyBorder="1"/>
    <xf numFmtId="4" fontId="15" fillId="0" borderId="0" xfId="0" applyNumberFormat="1" applyFont="1" applyFill="1"/>
    <xf numFmtId="4" fontId="15" fillId="0" borderId="16" xfId="0" applyNumberFormat="1" applyFont="1" applyFill="1" applyBorder="1" applyAlignment="1">
      <alignment horizontal="center" vertical="justify" wrapText="1"/>
    </xf>
    <xf numFmtId="4" fontId="15" fillId="0" borderId="22" xfId="0" applyNumberFormat="1" applyFont="1" applyFill="1" applyBorder="1" applyAlignment="1">
      <alignment horizontal="center" vertical="justify" wrapText="1"/>
    </xf>
    <xf numFmtId="4" fontId="15" fillId="0" borderId="23" xfId="0" applyNumberFormat="1" applyFont="1" applyFill="1" applyBorder="1" applyAlignment="1">
      <alignment horizontal="center" vertical="justify" wrapText="1"/>
    </xf>
    <xf numFmtId="4" fontId="15" fillId="0" borderId="19" xfId="0" applyNumberFormat="1" applyFont="1" applyFill="1" applyBorder="1" applyAlignment="1">
      <alignment horizontal="center" vertical="justify" wrapText="1"/>
    </xf>
    <xf numFmtId="4" fontId="15" fillId="0" borderId="20" xfId="0" applyNumberFormat="1" applyFont="1" applyFill="1" applyBorder="1" applyAlignment="1">
      <alignment horizontal="center" vertical="justify" wrapText="1"/>
    </xf>
    <xf numFmtId="4" fontId="15" fillId="0" borderId="21" xfId="0" applyNumberFormat="1" applyFont="1" applyFill="1" applyBorder="1" applyAlignment="1">
      <alignment horizontal="center" vertical="justify" wrapText="1"/>
    </xf>
    <xf numFmtId="4" fontId="15" fillId="0" borderId="12" xfId="0" applyNumberFormat="1" applyFont="1" applyFill="1" applyBorder="1" applyAlignment="1">
      <alignment horizontal="center" vertical="justify" wrapText="1"/>
    </xf>
    <xf numFmtId="4" fontId="15" fillId="0" borderId="15" xfId="0" applyNumberFormat="1" applyFont="1" applyFill="1" applyBorder="1" applyAlignment="1">
      <alignment horizontal="center" vertical="justify" wrapText="1"/>
    </xf>
    <xf numFmtId="4" fontId="15" fillId="0" borderId="13" xfId="0" applyNumberFormat="1" applyFont="1" applyFill="1" applyBorder="1" applyAlignment="1">
      <alignment horizontal="center" vertical="justify" wrapText="1"/>
    </xf>
    <xf numFmtId="4" fontId="15" fillId="0" borderId="10" xfId="0" applyNumberFormat="1" applyFont="1" applyFill="1" applyBorder="1" applyAlignment="1">
      <alignment horizontal="center" vertical="justify" wrapText="1"/>
    </xf>
    <xf numFmtId="4" fontId="15" fillId="0" borderId="0" xfId="0" applyNumberFormat="1" applyFont="1" applyFill="1" applyBorder="1" applyAlignment="1">
      <alignment horizontal="center" vertical="justify" wrapText="1"/>
    </xf>
    <xf numFmtId="4" fontId="15" fillId="0" borderId="24" xfId="0" applyNumberFormat="1" applyFont="1" applyFill="1" applyBorder="1" applyAlignment="1">
      <alignment horizontal="center" vertical="justify" wrapText="1"/>
    </xf>
    <xf numFmtId="4" fontId="15" fillId="0" borderId="25" xfId="0" applyNumberFormat="1" applyFont="1" applyFill="1" applyBorder="1" applyAlignment="1">
      <alignment horizontal="center" vertical="justify" wrapText="1"/>
    </xf>
    <xf numFmtId="4" fontId="15" fillId="0" borderId="26" xfId="0" applyNumberFormat="1" applyFont="1" applyFill="1" applyBorder="1" applyAlignment="1">
      <alignment horizontal="center" vertical="justify" wrapText="1"/>
    </xf>
    <xf numFmtId="4" fontId="15" fillId="0" borderId="18" xfId="0" applyNumberFormat="1" applyFont="1" applyFill="1" applyBorder="1" applyAlignment="1">
      <alignment horizontal="center" vertical="justify" wrapText="1"/>
    </xf>
    <xf numFmtId="4" fontId="15" fillId="0" borderId="27" xfId="0" applyNumberFormat="1" applyFont="1" applyFill="1" applyBorder="1" applyAlignment="1">
      <alignment horizontal="center" vertical="justify" wrapText="1"/>
    </xf>
    <xf numFmtId="4" fontId="15" fillId="0" borderId="28" xfId="0" applyNumberFormat="1" applyFont="1" applyFill="1" applyBorder="1" applyAlignment="1">
      <alignment horizontal="center" vertical="justify" wrapText="1"/>
    </xf>
    <xf numFmtId="4" fontId="15" fillId="0" borderId="29" xfId="0" applyNumberFormat="1" applyFont="1" applyFill="1" applyBorder="1" applyAlignment="1">
      <alignment horizontal="center" vertical="justify" wrapText="1"/>
    </xf>
    <xf numFmtId="4" fontId="16" fillId="0" borderId="0" xfId="0" applyNumberFormat="1" applyFont="1"/>
    <xf numFmtId="4" fontId="15" fillId="0" borderId="30" xfId="0" applyNumberFormat="1" applyFont="1" applyFill="1" applyBorder="1"/>
    <xf numFmtId="4" fontId="15" fillId="0" borderId="31" xfId="0" applyNumberFormat="1" applyFont="1" applyFill="1" applyBorder="1"/>
    <xf numFmtId="4" fontId="15" fillId="0" borderId="1" xfId="0" applyNumberFormat="1" applyFont="1" applyFill="1" applyBorder="1"/>
    <xf numFmtId="4" fontId="15" fillId="0" borderId="33" xfId="0" applyNumberFormat="1" applyFont="1" applyFill="1" applyBorder="1"/>
    <xf numFmtId="4" fontId="17" fillId="0" borderId="33" xfId="0" applyNumberFormat="1" applyFont="1" applyFill="1" applyBorder="1"/>
    <xf numFmtId="4" fontId="17" fillId="0" borderId="31" xfId="0" applyNumberFormat="1" applyFont="1" applyFill="1" applyBorder="1"/>
    <xf numFmtId="4" fontId="17" fillId="0" borderId="1" xfId="0" applyNumberFormat="1" applyFont="1" applyFill="1" applyBorder="1"/>
    <xf numFmtId="0" fontId="17" fillId="0" borderId="1" xfId="0" applyFont="1" applyFill="1" applyBorder="1"/>
    <xf numFmtId="4" fontId="17" fillId="0" borderId="32" xfId="0" applyNumberFormat="1" applyFont="1" applyFill="1" applyBorder="1"/>
    <xf numFmtId="4" fontId="15" fillId="0" borderId="34" xfId="0" applyNumberFormat="1" applyFont="1" applyFill="1" applyBorder="1"/>
    <xf numFmtId="4" fontId="15" fillId="0" borderId="9" xfId="0" applyNumberFormat="1" applyFont="1" applyFill="1" applyBorder="1"/>
    <xf numFmtId="4" fontId="17" fillId="3" borderId="9" xfId="4" applyNumberFormat="1" applyFont="1" applyFill="1" applyBorder="1"/>
    <xf numFmtId="4" fontId="17" fillId="3" borderId="1" xfId="4" applyNumberFormat="1" applyFont="1" applyFill="1" applyBorder="1"/>
    <xf numFmtId="4" fontId="15" fillId="3" borderId="1" xfId="4" applyNumberFormat="1" applyFont="1" applyFill="1" applyBorder="1"/>
    <xf numFmtId="4" fontId="15" fillId="3" borderId="5" xfId="4" applyNumberFormat="1" applyFont="1" applyFill="1" applyBorder="1"/>
    <xf numFmtId="4" fontId="15" fillId="3" borderId="10" xfId="4" applyNumberFormat="1" applyFont="1" applyFill="1" applyBorder="1"/>
    <xf numFmtId="4" fontId="15" fillId="3" borderId="14" xfId="4" applyNumberFormat="1" applyFont="1" applyFill="1" applyBorder="1"/>
    <xf numFmtId="4" fontId="17" fillId="3" borderId="11" xfId="4" applyNumberFormat="1" applyFont="1" applyFill="1" applyBorder="1"/>
    <xf numFmtId="4" fontId="1" fillId="0" borderId="3" xfId="0" applyNumberFormat="1" applyFont="1" applyFill="1" applyBorder="1" applyAlignment="1">
      <alignment horizontal="justify" vertical="justify" wrapText="1"/>
    </xf>
    <xf numFmtId="4" fontId="3" fillId="0" borderId="3" xfId="0" applyNumberFormat="1" applyFont="1" applyFill="1" applyBorder="1" applyAlignment="1">
      <alignment horizontal="justify" vertical="justify" wrapText="1"/>
    </xf>
    <xf numFmtId="0" fontId="1" fillId="0" borderId="3" xfId="0" applyFont="1" applyFill="1" applyBorder="1" applyAlignment="1">
      <alignment horizontal="justify" vertical="justify" wrapText="1"/>
    </xf>
    <xf numFmtId="0" fontId="3" fillId="0" borderId="3" xfId="0" applyFont="1" applyFill="1" applyBorder="1" applyAlignment="1">
      <alignment horizontal="justify" vertical="justify" wrapText="1"/>
    </xf>
    <xf numFmtId="4" fontId="15" fillId="3" borderId="1" xfId="4" applyNumberFormat="1" applyFont="1" applyFill="1" applyBorder="1" applyAlignment="1">
      <alignment horizontal="center"/>
    </xf>
    <xf numFmtId="4" fontId="15" fillId="3" borderId="1" xfId="4" applyNumberFormat="1" applyFont="1" applyFill="1" applyBorder="1" applyAlignment="1">
      <alignment horizontal="center" vertical="justify" wrapText="1"/>
    </xf>
    <xf numFmtId="4" fontId="1" fillId="0" borderId="0" xfId="0" applyNumberFormat="1" applyFont="1"/>
    <xf numFmtId="4" fontId="17" fillId="0" borderId="37" xfId="0" applyNumberFormat="1" applyFont="1" applyFill="1" applyBorder="1"/>
    <xf numFmtId="0" fontId="17" fillId="0" borderId="37" xfId="0" applyFont="1" applyFill="1" applyBorder="1"/>
    <xf numFmtId="4" fontId="15" fillId="0" borderId="37" xfId="0" applyNumberFormat="1" applyFont="1" applyFill="1" applyBorder="1"/>
    <xf numFmtId="4" fontId="17" fillId="0" borderId="38" xfId="0" applyNumberFormat="1" applyFont="1" applyFill="1" applyBorder="1"/>
    <xf numFmtId="4" fontId="15" fillId="0" borderId="39" xfId="0" applyNumberFormat="1" applyFont="1" applyFill="1" applyBorder="1"/>
    <xf numFmtId="4" fontId="15" fillId="0" borderId="14" xfId="0" applyNumberFormat="1" applyFont="1" applyFill="1" applyBorder="1"/>
    <xf numFmtId="4" fontId="15" fillId="0" borderId="3" xfId="0" applyNumberFormat="1" applyFont="1" applyFill="1" applyBorder="1"/>
    <xf numFmtId="4" fontId="17" fillId="0" borderId="3" xfId="0" applyNumberFormat="1" applyFont="1" applyFill="1" applyBorder="1"/>
    <xf numFmtId="0" fontId="15" fillId="0" borderId="1" xfId="0" applyFont="1" applyFill="1" applyBorder="1"/>
    <xf numFmtId="4" fontId="3" fillId="0" borderId="3" xfId="0" applyNumberFormat="1" applyFont="1" applyFill="1" applyBorder="1" applyAlignment="1">
      <alignment horizontal="right" vertical="justify" wrapText="1"/>
    </xf>
    <xf numFmtId="4" fontId="1" fillId="0" borderId="33" xfId="0" applyNumberFormat="1" applyFont="1" applyFill="1" applyBorder="1"/>
    <xf numFmtId="4" fontId="3" fillId="0" borderId="33" xfId="0" applyNumberFormat="1" applyFont="1" applyFill="1" applyBorder="1"/>
    <xf numFmtId="0" fontId="15" fillId="0" borderId="37" xfId="0" applyFont="1" applyFill="1" applyBorder="1"/>
    <xf numFmtId="0" fontId="1" fillId="0" borderId="31" xfId="0" applyFont="1" applyFill="1" applyBorder="1" applyAlignment="1">
      <alignment horizontal="justify" vertical="justify" wrapText="1"/>
    </xf>
    <xf numFmtId="0" fontId="1" fillId="0" borderId="33" xfId="0" applyFont="1" applyFill="1" applyBorder="1"/>
    <xf numFmtId="0" fontId="1" fillId="0" borderId="40" xfId="0" applyFont="1" applyFill="1" applyBorder="1" applyAlignment="1">
      <alignment horizontal="justify" vertical="justify" wrapText="1"/>
    </xf>
    <xf numFmtId="0" fontId="3" fillId="0" borderId="40" xfId="0" applyFont="1" applyFill="1" applyBorder="1" applyAlignment="1">
      <alignment horizontal="justify" vertical="justify" wrapText="1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15" fillId="4" borderId="1" xfId="0" applyNumberFormat="1" applyFont="1" applyFill="1" applyBorder="1"/>
    <xf numFmtId="4" fontId="15" fillId="4" borderId="34" xfId="0" applyNumberFormat="1" applyFont="1" applyFill="1" applyBorder="1"/>
    <xf numFmtId="4" fontId="17" fillId="4" borderId="1" xfId="0" applyNumberFormat="1" applyFont="1" applyFill="1" applyBorder="1"/>
    <xf numFmtId="4" fontId="17" fillId="4" borderId="32" xfId="0" applyNumberFormat="1" applyFont="1" applyFill="1" applyBorder="1"/>
    <xf numFmtId="4" fontId="17" fillId="4" borderId="37" xfId="0" applyNumberFormat="1" applyFont="1" applyFill="1" applyBorder="1"/>
    <xf numFmtId="4" fontId="15" fillId="4" borderId="33" xfId="0" applyNumberFormat="1" applyFont="1" applyFill="1" applyBorder="1"/>
    <xf numFmtId="4" fontId="15" fillId="4" borderId="37" xfId="0" applyNumberFormat="1" applyFont="1" applyFill="1" applyBorder="1"/>
    <xf numFmtId="4" fontId="15" fillId="4" borderId="32" xfId="0" applyNumberFormat="1" applyFont="1" applyFill="1" applyBorder="1"/>
    <xf numFmtId="4" fontId="15" fillId="4" borderId="9" xfId="0" applyNumberFormat="1" applyFont="1" applyFill="1" applyBorder="1"/>
    <xf numFmtId="4" fontId="3" fillId="4" borderId="1" xfId="0" applyNumberFormat="1" applyFont="1" applyFill="1" applyBorder="1"/>
    <xf numFmtId="4" fontId="17" fillId="4" borderId="9" xfId="4" applyNumberFormat="1" applyFont="1" applyFill="1" applyBorder="1"/>
    <xf numFmtId="4" fontId="15" fillId="4" borderId="1" xfId="4" applyNumberFormat="1" applyFont="1" applyFill="1" applyBorder="1" applyAlignment="1">
      <alignment horizontal="center" vertical="justify" wrapText="1"/>
    </xf>
    <xf numFmtId="4" fontId="17" fillId="4" borderId="1" xfId="4" applyNumberFormat="1" applyFont="1" applyFill="1" applyBorder="1"/>
    <xf numFmtId="4" fontId="15" fillId="4" borderId="1" xfId="4" applyNumberFormat="1" applyFont="1" applyFill="1" applyBorder="1"/>
    <xf numFmtId="4" fontId="15" fillId="4" borderId="5" xfId="4" applyNumberFormat="1" applyFont="1" applyFill="1" applyBorder="1"/>
    <xf numFmtId="4" fontId="15" fillId="4" borderId="10" xfId="4" applyNumberFormat="1" applyFont="1" applyFill="1" applyBorder="1"/>
    <xf numFmtId="4" fontId="1" fillId="4" borderId="0" xfId="4" applyNumberFormat="1" applyFont="1" applyFill="1" applyBorder="1"/>
    <xf numFmtId="4" fontId="1" fillId="4" borderId="0" xfId="0" applyNumberFormat="1" applyFont="1" applyFill="1"/>
    <xf numFmtId="4" fontId="0" fillId="4" borderId="0" xfId="0" applyNumberFormat="1" applyFill="1"/>
    <xf numFmtId="4" fontId="15" fillId="4" borderId="39" xfId="0" applyNumberFormat="1" applyFont="1" applyFill="1" applyBorder="1"/>
    <xf numFmtId="4" fontId="15" fillId="4" borderId="18" xfId="0" applyNumberFormat="1" applyFont="1" applyFill="1" applyBorder="1"/>
    <xf numFmtId="4" fontId="15" fillId="4" borderId="14" xfId="0" applyNumberFormat="1" applyFont="1" applyFill="1" applyBorder="1"/>
    <xf numFmtId="4" fontId="17" fillId="4" borderId="33" xfId="0" applyNumberFormat="1" applyFont="1" applyFill="1" applyBorder="1"/>
    <xf numFmtId="4" fontId="17" fillId="4" borderId="18" xfId="0" applyNumberFormat="1" applyFont="1" applyFill="1" applyBorder="1"/>
    <xf numFmtId="4" fontId="3" fillId="4" borderId="3" xfId="0" applyNumberFormat="1" applyFont="1" applyFill="1" applyBorder="1" applyAlignment="1">
      <alignment horizontal="right" vertical="justify" wrapText="1"/>
    </xf>
    <xf numFmtId="4" fontId="1" fillId="4" borderId="33" xfId="0" applyNumberFormat="1" applyFont="1" applyFill="1" applyBorder="1"/>
    <xf numFmtId="4" fontId="1" fillId="4" borderId="18" xfId="0" applyNumberFormat="1" applyFont="1" applyFill="1" applyBorder="1"/>
    <xf numFmtId="4" fontId="17" fillId="4" borderId="21" xfId="0" applyNumberFormat="1" applyFont="1" applyFill="1" applyBorder="1"/>
    <xf numFmtId="4" fontId="17" fillId="4" borderId="35" xfId="4" applyNumberFormat="1" applyFont="1" applyFill="1" applyBorder="1"/>
    <xf numFmtId="4" fontId="15" fillId="4" borderId="3" xfId="4" applyNumberFormat="1" applyFont="1" applyFill="1" applyBorder="1" applyAlignment="1">
      <alignment horizontal="center" vertical="justify" wrapText="1"/>
    </xf>
    <xf numFmtId="4" fontId="17" fillId="4" borderId="3" xfId="4" applyNumberFormat="1" applyFont="1" applyFill="1" applyBorder="1"/>
    <xf numFmtId="4" fontId="15" fillId="4" borderId="3" xfId="4" applyNumberFormat="1" applyFont="1" applyFill="1" applyBorder="1"/>
    <xf numFmtId="4" fontId="15" fillId="4" borderId="36" xfId="4" applyNumberFormat="1" applyFont="1" applyFill="1" applyBorder="1"/>
    <xf numFmtId="4" fontId="1" fillId="4" borderId="15" xfId="4" applyNumberFormat="1" applyFont="1" applyFill="1" applyBorder="1"/>
    <xf numFmtId="4" fontId="6" fillId="4" borderId="0" xfId="0" applyNumberFormat="1" applyFont="1" applyFill="1"/>
    <xf numFmtId="4" fontId="15" fillId="4" borderId="14" xfId="4" applyNumberFormat="1" applyFont="1" applyFill="1" applyBorder="1" applyAlignment="1">
      <alignment horizontal="center"/>
    </xf>
    <xf numFmtId="4" fontId="15" fillId="4" borderId="11" xfId="4" applyNumberFormat="1" applyFont="1" applyFill="1" applyBorder="1" applyAlignment="1">
      <alignment horizontal="center"/>
    </xf>
    <xf numFmtId="4" fontId="15" fillId="3" borderId="14" xfId="4" applyNumberFormat="1" applyFont="1" applyFill="1" applyBorder="1" applyAlignment="1">
      <alignment horizontal="center"/>
    </xf>
    <xf numFmtId="4" fontId="15" fillId="3" borderId="11" xfId="4" applyNumberFormat="1" applyFont="1" applyFill="1" applyBorder="1" applyAlignment="1">
      <alignment horizontal="center"/>
    </xf>
    <xf numFmtId="0" fontId="13" fillId="3" borderId="12" xfId="4" applyFont="1" applyFill="1" applyBorder="1" applyAlignment="1">
      <alignment horizontal="center"/>
    </xf>
    <xf numFmtId="0" fontId="13" fillId="3" borderId="13" xfId="4" applyFont="1" applyFill="1" applyBorder="1" applyAlignment="1">
      <alignment horizontal="center"/>
    </xf>
    <xf numFmtId="0" fontId="13" fillId="3" borderId="41" xfId="4" applyFont="1" applyFill="1" applyBorder="1" applyAlignment="1">
      <alignment horizontal="center"/>
    </xf>
    <xf numFmtId="0" fontId="13" fillId="3" borderId="42" xfId="4" applyFont="1" applyFill="1" applyBorder="1" applyAlignment="1">
      <alignment horizontal="center"/>
    </xf>
    <xf numFmtId="0" fontId="3" fillId="3" borderId="14" xfId="4" applyFont="1" applyFill="1" applyBorder="1" applyAlignment="1">
      <alignment horizontal="center"/>
    </xf>
    <xf numFmtId="0" fontId="3" fillId="3" borderId="11" xfId="4" applyFont="1" applyFill="1" applyBorder="1" applyAlignment="1">
      <alignment horizontal="center"/>
    </xf>
    <xf numFmtId="4" fontId="3" fillId="3" borderId="14" xfId="4" applyNumberFormat="1" applyFont="1" applyFill="1" applyBorder="1" applyAlignment="1">
      <alignment horizontal="center"/>
    </xf>
    <xf numFmtId="4" fontId="3" fillId="3" borderId="11" xfId="4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justify" wrapText="1"/>
    </xf>
    <xf numFmtId="4" fontId="15" fillId="0" borderId="20" xfId="0" applyNumberFormat="1" applyFont="1" applyFill="1" applyBorder="1" applyAlignment="1">
      <alignment horizontal="center" vertical="justify" wrapText="1"/>
    </xf>
    <xf numFmtId="4" fontId="15" fillId="0" borderId="21" xfId="0" applyNumberFormat="1" applyFont="1" applyFill="1" applyBorder="1" applyAlignment="1">
      <alignment horizontal="center" vertical="justify" wrapText="1"/>
    </xf>
    <xf numFmtId="0" fontId="15" fillId="0" borderId="14" xfId="0" applyFont="1" applyFill="1" applyBorder="1" applyAlignment="1">
      <alignment horizontal="center" vertical="justify"/>
    </xf>
    <xf numFmtId="0" fontId="15" fillId="0" borderId="11" xfId="0" applyFont="1" applyFill="1" applyBorder="1" applyAlignment="1">
      <alignment horizontal="center" vertical="justify"/>
    </xf>
    <xf numFmtId="4" fontId="15" fillId="0" borderId="14" xfId="0" applyNumberFormat="1" applyFont="1" applyFill="1" applyBorder="1" applyAlignment="1">
      <alignment horizontal="center" vertical="justify"/>
    </xf>
    <xf numFmtId="4" fontId="15" fillId="0" borderId="11" xfId="0" applyNumberFormat="1" applyFont="1" applyFill="1" applyBorder="1" applyAlignment="1">
      <alignment horizontal="center" vertical="justify"/>
    </xf>
  </cellXfs>
  <cellStyles count="5">
    <cellStyle name="Millares" xfId="1" builtinId="3"/>
    <cellStyle name="Normal" xfId="0" builtinId="0"/>
    <cellStyle name="Normal 2 2" xfId="2"/>
    <cellStyle name="Normal 2 3" xfId="3"/>
    <cellStyle name="Normal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0</xdr:row>
      <xdr:rowOff>0</xdr:rowOff>
    </xdr:from>
    <xdr:to>
      <xdr:col>53</xdr:col>
      <xdr:colOff>1009650</xdr:colOff>
      <xdr:row>7</xdr:row>
      <xdr:rowOff>95250</xdr:rowOff>
    </xdr:to>
    <xdr:pic>
      <xdr:nvPicPr>
        <xdr:cNvPr id="13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0"/>
          <a:ext cx="14859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123825</xdr:rowOff>
    </xdr:from>
    <xdr:to>
      <xdr:col>1</xdr:col>
      <xdr:colOff>0</xdr:colOff>
      <xdr:row>9</xdr:row>
      <xdr:rowOff>47625</xdr:rowOff>
    </xdr:to>
    <xdr:pic>
      <xdr:nvPicPr>
        <xdr:cNvPr id="1337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25"/>
          <a:ext cx="13049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58</xdr:col>
      <xdr:colOff>685800</xdr:colOff>
      <xdr:row>0</xdr:row>
      <xdr:rowOff>133350</xdr:rowOff>
    </xdr:from>
    <xdr:to>
      <xdr:col>59</xdr:col>
      <xdr:colOff>733425</xdr:colOff>
      <xdr:row>7</xdr:row>
      <xdr:rowOff>28575</xdr:rowOff>
    </xdr:to>
    <xdr:pic>
      <xdr:nvPicPr>
        <xdr:cNvPr id="1338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8025" y="133350"/>
          <a:ext cx="14192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erth.barrera/AppData/Local/Microsoft/Windows/Temporary%20Internet%20Files/Content.IE5/OSAOQV2C/ACUMULADO__INGRESOS_201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1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22"/>
  <sheetViews>
    <sheetView tabSelected="1" topLeftCell="BB612" zoomScale="115" zoomScaleNormal="115" workbookViewId="0">
      <selection activeCell="BH631" sqref="BH631"/>
    </sheetView>
  </sheetViews>
  <sheetFormatPr baseColWidth="10" defaultRowHeight="12.75" x14ac:dyDescent="0.2"/>
  <cols>
    <col min="1" max="1" width="41" customWidth="1"/>
    <col min="2" max="2" width="42.5703125" customWidth="1"/>
    <col min="3" max="3" width="7.5703125" customWidth="1"/>
    <col min="4" max="4" width="15.7109375" style="1" customWidth="1"/>
    <col min="5" max="5" width="21.85546875" style="1" customWidth="1"/>
    <col min="6" max="6" width="21.85546875" style="2" hidden="1" customWidth="1"/>
    <col min="7" max="7" width="13.42578125" style="2" hidden="1" customWidth="1"/>
    <col min="8" max="10" width="21.85546875" style="2" hidden="1" customWidth="1"/>
    <col min="11" max="11" width="13.140625" style="2" hidden="1" customWidth="1"/>
    <col min="12" max="18" width="21.85546875" style="2" hidden="1" customWidth="1"/>
    <col min="19" max="19" width="12.85546875" style="2" hidden="1" customWidth="1"/>
    <col min="20" max="26" width="21.85546875" style="2" hidden="1" customWidth="1"/>
    <col min="27" max="27" width="0" style="2" hidden="1" customWidth="1"/>
    <col min="28" max="30" width="21.85546875" style="2" hidden="1" customWidth="1"/>
    <col min="31" max="31" width="14.28515625" style="2" hidden="1" customWidth="1"/>
    <col min="32" max="34" width="21.85546875" style="2" hidden="1" customWidth="1"/>
    <col min="35" max="35" width="14.140625" style="2" hidden="1" customWidth="1"/>
    <col min="36" max="37" width="21.85546875" style="2" hidden="1" customWidth="1"/>
    <col min="38" max="38" width="23.7109375" style="2" hidden="1" customWidth="1"/>
    <col min="39" max="39" width="19.7109375" style="2" hidden="1" customWidth="1"/>
    <col min="40" max="53" width="21.85546875" style="2" hidden="1" customWidth="1"/>
    <col min="54" max="54" width="20.5703125" style="2" customWidth="1"/>
    <col min="55" max="55" width="19.140625" style="2" customWidth="1"/>
    <col min="56" max="56" width="19.5703125" style="2" customWidth="1"/>
    <col min="57" max="57" width="20.28515625" style="2" customWidth="1"/>
    <col min="58" max="58" width="22" style="2" customWidth="1"/>
    <col min="59" max="59" width="20.5703125" style="2" customWidth="1"/>
    <col min="60" max="60" width="20.28515625" style="1" customWidth="1"/>
    <col min="61" max="61" width="26" style="1" customWidth="1"/>
    <col min="62" max="62" width="11.42578125" style="1"/>
  </cols>
  <sheetData>
    <row r="1" spans="1:62" x14ac:dyDescent="0.2">
      <c r="A1" s="43"/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9"/>
      <c r="BJ1" s="29"/>
    </row>
    <row r="2" spans="1:62" x14ac:dyDescent="0.2">
      <c r="A2" s="43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9"/>
    </row>
    <row r="3" spans="1:62" x14ac:dyDescent="0.2">
      <c r="A3" s="43"/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9"/>
      <c r="BJ3" s="29"/>
    </row>
    <row r="4" spans="1:62" x14ac:dyDescent="0.2">
      <c r="A4" s="43"/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9"/>
      <c r="BJ4" s="29"/>
    </row>
    <row r="5" spans="1:62" x14ac:dyDescent="0.2">
      <c r="A5" s="43"/>
      <c r="B5" s="27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9"/>
      <c r="BJ5" s="29"/>
    </row>
    <row r="6" spans="1:62" x14ac:dyDescent="0.2">
      <c r="A6" s="43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9"/>
      <c r="BJ6" s="29"/>
    </row>
    <row r="7" spans="1:62" x14ac:dyDescent="0.2">
      <c r="A7" s="43"/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9"/>
      <c r="BJ7" s="29"/>
    </row>
    <row r="8" spans="1:62" x14ac:dyDescent="0.2">
      <c r="A8" s="43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9"/>
      <c r="BJ8" s="29"/>
    </row>
    <row r="9" spans="1:62" ht="18" x14ac:dyDescent="0.25">
      <c r="A9" s="43"/>
      <c r="B9" s="30" t="s">
        <v>0</v>
      </c>
      <c r="C9" s="31"/>
      <c r="D9" s="31"/>
      <c r="E9" s="31"/>
      <c r="F9" s="32"/>
      <c r="G9" s="33"/>
      <c r="H9" s="34"/>
      <c r="I9" s="34"/>
      <c r="J9" s="35"/>
      <c r="K9" s="36"/>
      <c r="L9" s="36"/>
      <c r="M9" s="33"/>
      <c r="N9" s="37"/>
      <c r="O9" s="33"/>
      <c r="P9" s="33"/>
      <c r="Q9" s="33"/>
      <c r="R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9"/>
      <c r="BJ9" s="29"/>
    </row>
    <row r="10" spans="1:62" ht="20.25" x14ac:dyDescent="0.3">
      <c r="A10" s="43"/>
      <c r="B10" s="35" t="s">
        <v>1</v>
      </c>
      <c r="C10" s="36"/>
      <c r="D10" s="36"/>
      <c r="E10" s="39"/>
      <c r="F10" s="32"/>
      <c r="G10" s="33"/>
      <c r="H10" s="33"/>
      <c r="I10" s="40"/>
      <c r="J10" s="35" t="s">
        <v>2</v>
      </c>
      <c r="K10" s="36"/>
      <c r="L10" s="36"/>
      <c r="M10" s="41"/>
      <c r="N10" s="33"/>
      <c r="O10" s="33"/>
      <c r="P10" s="33"/>
      <c r="Q10" s="33"/>
      <c r="R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9"/>
      <c r="BJ10" s="29"/>
    </row>
    <row r="11" spans="1:62" ht="20.25" x14ac:dyDescent="0.3">
      <c r="A11" s="43"/>
      <c r="B11" s="35" t="s">
        <v>3</v>
      </c>
      <c r="C11" s="36"/>
      <c r="D11" s="36"/>
      <c r="E11" s="39"/>
      <c r="F11" s="32"/>
      <c r="G11" s="33"/>
      <c r="H11" s="33"/>
      <c r="I11" s="40"/>
      <c r="J11" s="35"/>
      <c r="K11" s="36"/>
      <c r="L11" s="36"/>
      <c r="M11" s="41"/>
      <c r="N11" s="33"/>
      <c r="O11" s="33"/>
      <c r="P11" s="33"/>
      <c r="Q11" s="33"/>
      <c r="R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9"/>
      <c r="BJ11" s="29"/>
    </row>
    <row r="12" spans="1:62" ht="20.25" x14ac:dyDescent="0.3">
      <c r="A12" s="43"/>
      <c r="B12" s="35" t="s">
        <v>901</v>
      </c>
      <c r="C12" s="36"/>
      <c r="D12" s="36"/>
      <c r="E12" s="39"/>
      <c r="F12" s="32"/>
      <c r="G12" s="33"/>
      <c r="H12" s="33"/>
      <c r="I12" s="40"/>
      <c r="J12" s="35"/>
      <c r="K12" s="36"/>
      <c r="L12" s="36"/>
      <c r="M12" s="41"/>
      <c r="N12" s="33"/>
      <c r="O12" s="33"/>
      <c r="P12" s="33"/>
      <c r="Q12" s="33"/>
      <c r="R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9"/>
      <c r="BJ12" s="29"/>
    </row>
    <row r="13" spans="1:62" ht="13.5" thickBot="1" x14ac:dyDescent="0.25">
      <c r="A13" s="42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25.5" customHeight="1" thickBot="1" x14ac:dyDescent="0.25">
      <c r="A14" s="208" t="s">
        <v>4</v>
      </c>
      <c r="B14" s="208" t="s">
        <v>900</v>
      </c>
      <c r="C14" s="208" t="s">
        <v>5</v>
      </c>
      <c r="D14" s="210" t="s">
        <v>6</v>
      </c>
      <c r="E14" s="210" t="s">
        <v>7</v>
      </c>
      <c r="F14" s="88" t="s">
        <v>8</v>
      </c>
      <c r="G14" s="89"/>
      <c r="H14" s="89"/>
      <c r="I14" s="90"/>
      <c r="J14" s="91" t="s">
        <v>9</v>
      </c>
      <c r="K14" s="92"/>
      <c r="L14" s="92"/>
      <c r="M14" s="93"/>
      <c r="N14" s="94" t="s">
        <v>10</v>
      </c>
      <c r="O14" s="95"/>
      <c r="P14" s="95"/>
      <c r="Q14" s="96"/>
      <c r="R14" s="91" t="s">
        <v>11</v>
      </c>
      <c r="S14" s="92"/>
      <c r="T14" s="92"/>
      <c r="U14" s="93"/>
      <c r="V14" s="91" t="s">
        <v>12</v>
      </c>
      <c r="W14" s="92"/>
      <c r="X14" s="92"/>
      <c r="Y14" s="93"/>
      <c r="Z14" s="91" t="s">
        <v>13</v>
      </c>
      <c r="AA14" s="92"/>
      <c r="AB14" s="92"/>
      <c r="AC14" s="93"/>
      <c r="AD14" s="91" t="s">
        <v>14</v>
      </c>
      <c r="AE14" s="92"/>
      <c r="AF14" s="92"/>
      <c r="AG14" s="93"/>
      <c r="AH14" s="91" t="s">
        <v>15</v>
      </c>
      <c r="AI14" s="92"/>
      <c r="AJ14" s="92"/>
      <c r="AK14" s="93"/>
      <c r="AL14" s="91" t="s">
        <v>16</v>
      </c>
      <c r="AM14" s="92"/>
      <c r="AN14" s="92"/>
      <c r="AO14" s="93"/>
      <c r="AP14" s="91" t="s">
        <v>17</v>
      </c>
      <c r="AQ14" s="92"/>
      <c r="AR14" s="92"/>
      <c r="AS14" s="93"/>
      <c r="AT14" s="91" t="s">
        <v>18</v>
      </c>
      <c r="AU14" s="92"/>
      <c r="AV14" s="92"/>
      <c r="AW14" s="93"/>
      <c r="AX14" s="91" t="s">
        <v>19</v>
      </c>
      <c r="AY14" s="92"/>
      <c r="AZ14" s="92"/>
      <c r="BA14" s="93"/>
      <c r="BB14" s="205" t="s">
        <v>20</v>
      </c>
      <c r="BC14" s="206"/>
      <c r="BD14" s="206"/>
      <c r="BE14" s="206"/>
      <c r="BF14" s="206"/>
      <c r="BG14" s="206"/>
      <c r="BH14" s="207"/>
    </row>
    <row r="15" spans="1:62" ht="29.25" customHeight="1" thickBot="1" x14ac:dyDescent="0.25">
      <c r="A15" s="209"/>
      <c r="B15" s="209"/>
      <c r="C15" s="209"/>
      <c r="D15" s="211"/>
      <c r="E15" s="211"/>
      <c r="F15" s="97" t="s">
        <v>21</v>
      </c>
      <c r="G15" s="98" t="s">
        <v>22</v>
      </c>
      <c r="H15" s="98" t="s">
        <v>23</v>
      </c>
      <c r="I15" s="98" t="s">
        <v>24</v>
      </c>
      <c r="J15" s="99" t="s">
        <v>21</v>
      </c>
      <c r="K15" s="100" t="s">
        <v>22</v>
      </c>
      <c r="L15" s="101" t="s">
        <v>23</v>
      </c>
      <c r="M15" s="101" t="s">
        <v>24</v>
      </c>
      <c r="N15" s="99" t="s">
        <v>21</v>
      </c>
      <c r="O15" s="101" t="s">
        <v>22</v>
      </c>
      <c r="P15" s="102" t="s">
        <v>23</v>
      </c>
      <c r="Q15" s="96" t="s">
        <v>24</v>
      </c>
      <c r="R15" s="103" t="s">
        <v>21</v>
      </c>
      <c r="S15" s="104" t="s">
        <v>22</v>
      </c>
      <c r="T15" s="104" t="s">
        <v>25</v>
      </c>
      <c r="U15" s="105" t="s">
        <v>24</v>
      </c>
      <c r="V15" s="103" t="s">
        <v>21</v>
      </c>
      <c r="W15" s="104" t="s">
        <v>22</v>
      </c>
      <c r="X15" s="104" t="s">
        <v>25</v>
      </c>
      <c r="Y15" s="105" t="s">
        <v>24</v>
      </c>
      <c r="Z15" s="103" t="s">
        <v>21</v>
      </c>
      <c r="AA15" s="104" t="s">
        <v>22</v>
      </c>
      <c r="AB15" s="104" t="s">
        <v>25</v>
      </c>
      <c r="AC15" s="105" t="s">
        <v>24</v>
      </c>
      <c r="AD15" s="103" t="s">
        <v>21</v>
      </c>
      <c r="AE15" s="104" t="s">
        <v>22</v>
      </c>
      <c r="AF15" s="104" t="s">
        <v>25</v>
      </c>
      <c r="AG15" s="105" t="s">
        <v>24</v>
      </c>
      <c r="AH15" s="103" t="s">
        <v>21</v>
      </c>
      <c r="AI15" s="104" t="s">
        <v>22</v>
      </c>
      <c r="AJ15" s="104" t="s">
        <v>25</v>
      </c>
      <c r="AK15" s="105" t="s">
        <v>24</v>
      </c>
      <c r="AL15" s="103" t="s">
        <v>21</v>
      </c>
      <c r="AM15" s="104" t="s">
        <v>22</v>
      </c>
      <c r="AN15" s="104" t="s">
        <v>25</v>
      </c>
      <c r="AO15" s="105" t="s">
        <v>24</v>
      </c>
      <c r="AP15" s="103" t="s">
        <v>21</v>
      </c>
      <c r="AQ15" s="104" t="s">
        <v>22</v>
      </c>
      <c r="AR15" s="104" t="s">
        <v>25</v>
      </c>
      <c r="AS15" s="105" t="s">
        <v>24</v>
      </c>
      <c r="AT15" s="103" t="s">
        <v>21</v>
      </c>
      <c r="AU15" s="104" t="s">
        <v>22</v>
      </c>
      <c r="AV15" s="104" t="s">
        <v>25</v>
      </c>
      <c r="AW15" s="105" t="s">
        <v>24</v>
      </c>
      <c r="AX15" s="103" t="s">
        <v>21</v>
      </c>
      <c r="AY15" s="104" t="s">
        <v>22</v>
      </c>
      <c r="AZ15" s="104" t="s">
        <v>25</v>
      </c>
      <c r="BA15" s="105" t="s">
        <v>24</v>
      </c>
      <c r="BB15" s="102" t="s">
        <v>21</v>
      </c>
      <c r="BC15" s="102"/>
      <c r="BD15" s="102"/>
      <c r="BE15" s="102" t="s">
        <v>22</v>
      </c>
      <c r="BF15" s="102" t="s">
        <v>25</v>
      </c>
      <c r="BG15" s="102" t="s">
        <v>26</v>
      </c>
      <c r="BH15" s="102" t="s">
        <v>27</v>
      </c>
    </row>
    <row r="16" spans="1:62" ht="24" customHeight="1" thickBot="1" x14ac:dyDescent="0.3">
      <c r="A16" s="199" t="s">
        <v>1138</v>
      </c>
      <c r="B16" s="200"/>
      <c r="C16" s="200"/>
      <c r="D16" s="201"/>
      <c r="E16" s="83">
        <f t="shared" ref="E16:AJ16" si="0">E17+E481</f>
        <v>492286310124</v>
      </c>
      <c r="F16" s="83" t="e">
        <f t="shared" si="0"/>
        <v>#REF!</v>
      </c>
      <c r="G16" s="83" t="e">
        <f t="shared" si="0"/>
        <v>#REF!</v>
      </c>
      <c r="H16" s="83" t="e">
        <f t="shared" si="0"/>
        <v>#REF!</v>
      </c>
      <c r="I16" s="83" t="e">
        <f t="shared" si="0"/>
        <v>#REF!</v>
      </c>
      <c r="J16" s="83" t="e">
        <f t="shared" si="0"/>
        <v>#REF!</v>
      </c>
      <c r="K16" s="83" t="e">
        <f t="shared" si="0"/>
        <v>#REF!</v>
      </c>
      <c r="L16" s="83" t="e">
        <f t="shared" si="0"/>
        <v>#REF!</v>
      </c>
      <c r="M16" s="83" t="e">
        <f t="shared" si="0"/>
        <v>#REF!</v>
      </c>
      <c r="N16" s="83" t="e">
        <f t="shared" si="0"/>
        <v>#REF!</v>
      </c>
      <c r="O16" s="83" t="e">
        <f t="shared" si="0"/>
        <v>#REF!</v>
      </c>
      <c r="P16" s="83" t="e">
        <f t="shared" si="0"/>
        <v>#REF!</v>
      </c>
      <c r="Q16" s="83" t="e">
        <f t="shared" si="0"/>
        <v>#REF!</v>
      </c>
      <c r="R16" s="83" t="e">
        <f t="shared" si="0"/>
        <v>#REF!</v>
      </c>
      <c r="S16" s="83" t="e">
        <f t="shared" si="0"/>
        <v>#REF!</v>
      </c>
      <c r="T16" s="83" t="e">
        <f t="shared" si="0"/>
        <v>#REF!</v>
      </c>
      <c r="U16" s="83" t="e">
        <f t="shared" si="0"/>
        <v>#REF!</v>
      </c>
      <c r="V16" s="83" t="e">
        <f t="shared" si="0"/>
        <v>#REF!</v>
      </c>
      <c r="W16" s="83" t="e">
        <f t="shared" si="0"/>
        <v>#REF!</v>
      </c>
      <c r="X16" s="83" t="e">
        <f t="shared" si="0"/>
        <v>#REF!</v>
      </c>
      <c r="Y16" s="83" t="e">
        <f t="shared" si="0"/>
        <v>#REF!</v>
      </c>
      <c r="Z16" s="83" t="e">
        <f t="shared" si="0"/>
        <v>#REF!</v>
      </c>
      <c r="AA16" s="83" t="e">
        <f t="shared" si="0"/>
        <v>#REF!</v>
      </c>
      <c r="AB16" s="83" t="e">
        <f t="shared" si="0"/>
        <v>#REF!</v>
      </c>
      <c r="AC16" s="83" t="e">
        <f t="shared" si="0"/>
        <v>#REF!</v>
      </c>
      <c r="AD16" s="83" t="e">
        <f t="shared" si="0"/>
        <v>#REF!</v>
      </c>
      <c r="AE16" s="83" t="e">
        <f t="shared" si="0"/>
        <v>#REF!</v>
      </c>
      <c r="AF16" s="83" t="e">
        <f t="shared" si="0"/>
        <v>#REF!</v>
      </c>
      <c r="AG16" s="83" t="e">
        <f t="shared" si="0"/>
        <v>#REF!</v>
      </c>
      <c r="AH16" s="83" t="e">
        <f t="shared" si="0"/>
        <v>#REF!</v>
      </c>
      <c r="AI16" s="83" t="e">
        <f t="shared" si="0"/>
        <v>#REF!</v>
      </c>
      <c r="AJ16" s="83" t="e">
        <f t="shared" si="0"/>
        <v>#REF!</v>
      </c>
      <c r="AK16" s="83" t="e">
        <f t="shared" ref="AK16:BE16" si="1">AK17+AK481</f>
        <v>#REF!</v>
      </c>
      <c r="AL16" s="83" t="e">
        <f t="shared" si="1"/>
        <v>#REF!</v>
      </c>
      <c r="AM16" s="83" t="e">
        <f t="shared" si="1"/>
        <v>#REF!</v>
      </c>
      <c r="AN16" s="83" t="e">
        <f t="shared" si="1"/>
        <v>#REF!</v>
      </c>
      <c r="AO16" s="83" t="e">
        <f t="shared" si="1"/>
        <v>#REF!</v>
      </c>
      <c r="AP16" s="83" t="e">
        <f t="shared" si="1"/>
        <v>#REF!</v>
      </c>
      <c r="AQ16" s="83" t="e">
        <f t="shared" si="1"/>
        <v>#REF!</v>
      </c>
      <c r="AR16" s="83" t="e">
        <f t="shared" si="1"/>
        <v>#REF!</v>
      </c>
      <c r="AS16" s="83" t="e">
        <f t="shared" si="1"/>
        <v>#REF!</v>
      </c>
      <c r="AT16" s="83" t="e">
        <f t="shared" si="1"/>
        <v>#REF!</v>
      </c>
      <c r="AU16" s="83" t="e">
        <f t="shared" si="1"/>
        <v>#REF!</v>
      </c>
      <c r="AV16" s="83" t="e">
        <f t="shared" si="1"/>
        <v>#REF!</v>
      </c>
      <c r="AW16" s="83" t="e">
        <f t="shared" si="1"/>
        <v>#REF!</v>
      </c>
      <c r="AX16" s="83" t="e">
        <f t="shared" si="1"/>
        <v>#REF!</v>
      </c>
      <c r="AY16" s="83" t="e">
        <f t="shared" si="1"/>
        <v>#REF!</v>
      </c>
      <c r="AZ16" s="83" t="e">
        <f t="shared" si="1"/>
        <v>#REF!</v>
      </c>
      <c r="BA16" s="83" t="e">
        <f t="shared" si="1"/>
        <v>#REF!</v>
      </c>
      <c r="BB16" s="84">
        <f t="shared" si="1"/>
        <v>329498576010.02002</v>
      </c>
      <c r="BC16" s="84">
        <f t="shared" si="1"/>
        <v>0</v>
      </c>
      <c r="BD16" s="84">
        <f t="shared" si="1"/>
        <v>0</v>
      </c>
      <c r="BE16" s="136">
        <f t="shared" si="1"/>
        <v>112750990918</v>
      </c>
      <c r="BF16" s="171">
        <f>+E16+BB16-BE16</f>
        <v>709033895216.02002</v>
      </c>
      <c r="BG16" s="171">
        <f>BG17+BG481</f>
        <v>731776178181.66003</v>
      </c>
      <c r="BH16" s="172">
        <f>+BG16-BF16</f>
        <v>22742282965.640015</v>
      </c>
    </row>
    <row r="17" spans="1:62" ht="15.75" customHeight="1" thickBot="1" x14ac:dyDescent="0.3">
      <c r="A17" s="202" t="s">
        <v>1137</v>
      </c>
      <c r="B17" s="203"/>
      <c r="C17" s="203"/>
      <c r="D17" s="204"/>
      <c r="E17" s="85">
        <f t="shared" ref="E17:AJ17" si="2">E18+E212+E248</f>
        <v>483992269031</v>
      </c>
      <c r="F17" s="86" t="e">
        <f t="shared" si="2"/>
        <v>#REF!</v>
      </c>
      <c r="G17" s="86" t="e">
        <f t="shared" si="2"/>
        <v>#REF!</v>
      </c>
      <c r="H17" s="86" t="e">
        <f t="shared" si="2"/>
        <v>#REF!</v>
      </c>
      <c r="I17" s="86" t="e">
        <f t="shared" si="2"/>
        <v>#REF!</v>
      </c>
      <c r="J17" s="86" t="e">
        <f t="shared" si="2"/>
        <v>#REF!</v>
      </c>
      <c r="K17" s="86" t="e">
        <f t="shared" si="2"/>
        <v>#REF!</v>
      </c>
      <c r="L17" s="86" t="e">
        <f t="shared" si="2"/>
        <v>#REF!</v>
      </c>
      <c r="M17" s="86" t="e">
        <f t="shared" si="2"/>
        <v>#REF!</v>
      </c>
      <c r="N17" s="86" t="e">
        <f t="shared" si="2"/>
        <v>#REF!</v>
      </c>
      <c r="O17" s="86" t="e">
        <f t="shared" si="2"/>
        <v>#REF!</v>
      </c>
      <c r="P17" s="86" t="e">
        <f t="shared" si="2"/>
        <v>#REF!</v>
      </c>
      <c r="Q17" s="86" t="e">
        <f t="shared" si="2"/>
        <v>#REF!</v>
      </c>
      <c r="R17" s="86" t="e">
        <f t="shared" si="2"/>
        <v>#REF!</v>
      </c>
      <c r="S17" s="86" t="e">
        <f t="shared" si="2"/>
        <v>#REF!</v>
      </c>
      <c r="T17" s="86" t="e">
        <f t="shared" si="2"/>
        <v>#REF!</v>
      </c>
      <c r="U17" s="86" t="e">
        <f t="shared" si="2"/>
        <v>#REF!</v>
      </c>
      <c r="V17" s="86" t="e">
        <f t="shared" si="2"/>
        <v>#REF!</v>
      </c>
      <c r="W17" s="86" t="e">
        <f t="shared" si="2"/>
        <v>#REF!</v>
      </c>
      <c r="X17" s="86" t="e">
        <f t="shared" si="2"/>
        <v>#REF!</v>
      </c>
      <c r="Y17" s="86" t="e">
        <f t="shared" si="2"/>
        <v>#REF!</v>
      </c>
      <c r="Z17" s="86" t="e">
        <f t="shared" si="2"/>
        <v>#REF!</v>
      </c>
      <c r="AA17" s="86" t="e">
        <f t="shared" si="2"/>
        <v>#REF!</v>
      </c>
      <c r="AB17" s="86" t="e">
        <f t="shared" si="2"/>
        <v>#REF!</v>
      </c>
      <c r="AC17" s="86" t="e">
        <f t="shared" si="2"/>
        <v>#REF!</v>
      </c>
      <c r="AD17" s="86" t="e">
        <f t="shared" si="2"/>
        <v>#REF!</v>
      </c>
      <c r="AE17" s="86" t="e">
        <f t="shared" si="2"/>
        <v>#REF!</v>
      </c>
      <c r="AF17" s="86" t="e">
        <f t="shared" si="2"/>
        <v>#REF!</v>
      </c>
      <c r="AG17" s="86" t="e">
        <f t="shared" si="2"/>
        <v>#REF!</v>
      </c>
      <c r="AH17" s="86" t="e">
        <f t="shared" si="2"/>
        <v>#REF!</v>
      </c>
      <c r="AI17" s="86" t="e">
        <f t="shared" si="2"/>
        <v>#REF!</v>
      </c>
      <c r="AJ17" s="86" t="e">
        <f t="shared" si="2"/>
        <v>#REF!</v>
      </c>
      <c r="AK17" s="86" t="e">
        <f t="shared" ref="AK17:BE17" si="3">AK18+AK212+AK248</f>
        <v>#REF!</v>
      </c>
      <c r="AL17" s="86" t="e">
        <f t="shared" si="3"/>
        <v>#REF!</v>
      </c>
      <c r="AM17" s="86" t="e">
        <f t="shared" si="3"/>
        <v>#REF!</v>
      </c>
      <c r="AN17" s="86" t="e">
        <f t="shared" si="3"/>
        <v>#REF!</v>
      </c>
      <c r="AO17" s="86" t="e">
        <f t="shared" si="3"/>
        <v>#REF!</v>
      </c>
      <c r="AP17" s="86" t="e">
        <f t="shared" si="3"/>
        <v>#REF!</v>
      </c>
      <c r="AQ17" s="86" t="e">
        <f t="shared" si="3"/>
        <v>#REF!</v>
      </c>
      <c r="AR17" s="86" t="e">
        <f t="shared" si="3"/>
        <v>#REF!</v>
      </c>
      <c r="AS17" s="86" t="e">
        <f t="shared" si="3"/>
        <v>#REF!</v>
      </c>
      <c r="AT17" s="86" t="e">
        <f t="shared" si="3"/>
        <v>#REF!</v>
      </c>
      <c r="AU17" s="86" t="e">
        <f t="shared" si="3"/>
        <v>#REF!</v>
      </c>
      <c r="AV17" s="86" t="e">
        <f t="shared" si="3"/>
        <v>#REF!</v>
      </c>
      <c r="AW17" s="86" t="e">
        <f t="shared" si="3"/>
        <v>#REF!</v>
      </c>
      <c r="AX17" s="87" t="e">
        <f t="shared" si="3"/>
        <v>#REF!</v>
      </c>
      <c r="AY17" s="87" t="e">
        <f t="shared" si="3"/>
        <v>#REF!</v>
      </c>
      <c r="AZ17" s="87" t="e">
        <f t="shared" si="3"/>
        <v>#REF!</v>
      </c>
      <c r="BA17" s="87" t="e">
        <f t="shared" si="3"/>
        <v>#REF!</v>
      </c>
      <c r="BB17" s="86">
        <f t="shared" si="3"/>
        <v>320923602743.15002</v>
      </c>
      <c r="BC17" s="86">
        <f t="shared" si="3"/>
        <v>0</v>
      </c>
      <c r="BD17" s="86">
        <f t="shared" si="3"/>
        <v>0</v>
      </c>
      <c r="BE17" s="137">
        <f t="shared" si="3"/>
        <v>112750990918</v>
      </c>
      <c r="BF17" s="171">
        <f>+E17+BB17-BE17</f>
        <v>692164880856.15002</v>
      </c>
      <c r="BG17" s="173">
        <f>BG18+BG212+BG248</f>
        <v>712367121607.53003</v>
      </c>
      <c r="BH17" s="172">
        <f>+BG17-BF17</f>
        <v>20202240751.380005</v>
      </c>
    </row>
    <row r="18" spans="1:62" s="3" customFormat="1" ht="15" customHeight="1" thickBot="1" x14ac:dyDescent="0.3">
      <c r="A18" s="20" t="s">
        <v>28</v>
      </c>
      <c r="B18" s="66" t="s">
        <v>29</v>
      </c>
      <c r="C18" s="21"/>
      <c r="D18" s="22"/>
      <c r="E18" s="107">
        <f t="shared" ref="E18:AJ18" si="4">E19+E112</f>
        <v>235469133455</v>
      </c>
      <c r="F18" s="108" t="e">
        <f t="shared" si="4"/>
        <v>#REF!</v>
      </c>
      <c r="G18" s="109" t="e">
        <f t="shared" si="4"/>
        <v>#REF!</v>
      </c>
      <c r="H18" s="109" t="e">
        <f t="shared" si="4"/>
        <v>#REF!</v>
      </c>
      <c r="I18" s="109" t="e">
        <f t="shared" si="4"/>
        <v>#REF!</v>
      </c>
      <c r="J18" s="109" t="e">
        <f t="shared" si="4"/>
        <v>#REF!</v>
      </c>
      <c r="K18" s="109" t="e">
        <f t="shared" si="4"/>
        <v>#REF!</v>
      </c>
      <c r="L18" s="109" t="e">
        <f t="shared" si="4"/>
        <v>#REF!</v>
      </c>
      <c r="M18" s="109" t="e">
        <f t="shared" si="4"/>
        <v>#REF!</v>
      </c>
      <c r="N18" s="109" t="e">
        <f t="shared" si="4"/>
        <v>#REF!</v>
      </c>
      <c r="O18" s="109" t="e">
        <f t="shared" si="4"/>
        <v>#REF!</v>
      </c>
      <c r="P18" s="109" t="e">
        <f t="shared" si="4"/>
        <v>#REF!</v>
      </c>
      <c r="Q18" s="109" t="e">
        <f t="shared" si="4"/>
        <v>#REF!</v>
      </c>
      <c r="R18" s="109" t="e">
        <f t="shared" si="4"/>
        <v>#REF!</v>
      </c>
      <c r="S18" s="109" t="e">
        <f t="shared" si="4"/>
        <v>#REF!</v>
      </c>
      <c r="T18" s="109" t="e">
        <f t="shared" si="4"/>
        <v>#REF!</v>
      </c>
      <c r="U18" s="109" t="e">
        <f t="shared" si="4"/>
        <v>#REF!</v>
      </c>
      <c r="V18" s="109" t="e">
        <f t="shared" si="4"/>
        <v>#REF!</v>
      </c>
      <c r="W18" s="109" t="e">
        <f t="shared" si="4"/>
        <v>#REF!</v>
      </c>
      <c r="X18" s="109" t="e">
        <f t="shared" si="4"/>
        <v>#REF!</v>
      </c>
      <c r="Y18" s="109" t="e">
        <f t="shared" si="4"/>
        <v>#REF!</v>
      </c>
      <c r="Z18" s="109" t="e">
        <f t="shared" si="4"/>
        <v>#REF!</v>
      </c>
      <c r="AA18" s="109" t="e">
        <f t="shared" si="4"/>
        <v>#REF!</v>
      </c>
      <c r="AB18" s="109" t="e">
        <f t="shared" si="4"/>
        <v>#REF!</v>
      </c>
      <c r="AC18" s="109" t="e">
        <f t="shared" si="4"/>
        <v>#REF!</v>
      </c>
      <c r="AD18" s="109" t="e">
        <f t="shared" si="4"/>
        <v>#REF!</v>
      </c>
      <c r="AE18" s="109" t="e">
        <f t="shared" si="4"/>
        <v>#REF!</v>
      </c>
      <c r="AF18" s="109" t="e">
        <f t="shared" si="4"/>
        <v>#REF!</v>
      </c>
      <c r="AG18" s="109" t="e">
        <f t="shared" si="4"/>
        <v>#REF!</v>
      </c>
      <c r="AH18" s="109" t="e">
        <f t="shared" si="4"/>
        <v>#REF!</v>
      </c>
      <c r="AI18" s="109" t="e">
        <f t="shared" si="4"/>
        <v>#REF!</v>
      </c>
      <c r="AJ18" s="109" t="e">
        <f t="shared" si="4"/>
        <v>#REF!</v>
      </c>
      <c r="AK18" s="109" t="e">
        <f t="shared" ref="AK18:BE18" si="5">AK19+AK112</f>
        <v>#REF!</v>
      </c>
      <c r="AL18" s="109" t="e">
        <f t="shared" si="5"/>
        <v>#REF!</v>
      </c>
      <c r="AM18" s="109" t="e">
        <f t="shared" si="5"/>
        <v>#REF!</v>
      </c>
      <c r="AN18" s="109" t="e">
        <f t="shared" si="5"/>
        <v>#REF!</v>
      </c>
      <c r="AO18" s="109" t="e">
        <f t="shared" si="5"/>
        <v>#REF!</v>
      </c>
      <c r="AP18" s="109" t="e">
        <f t="shared" si="5"/>
        <v>#REF!</v>
      </c>
      <c r="AQ18" s="109" t="e">
        <f t="shared" si="5"/>
        <v>#REF!</v>
      </c>
      <c r="AR18" s="109" t="e">
        <f t="shared" si="5"/>
        <v>#REF!</v>
      </c>
      <c r="AS18" s="109" t="e">
        <f t="shared" si="5"/>
        <v>#REF!</v>
      </c>
      <c r="AT18" s="109" t="e">
        <f t="shared" si="5"/>
        <v>#REF!</v>
      </c>
      <c r="AU18" s="109" t="e">
        <f t="shared" si="5"/>
        <v>#REF!</v>
      </c>
      <c r="AV18" s="109" t="e">
        <f t="shared" si="5"/>
        <v>#REF!</v>
      </c>
      <c r="AW18" s="109" t="e">
        <f t="shared" si="5"/>
        <v>#REF!</v>
      </c>
      <c r="AX18" s="109" t="e">
        <f t="shared" si="5"/>
        <v>#REF!</v>
      </c>
      <c r="AY18" s="109" t="e">
        <f t="shared" si="5"/>
        <v>#REF!</v>
      </c>
      <c r="AZ18" s="109" t="e">
        <f t="shared" si="5"/>
        <v>#REF!</v>
      </c>
      <c r="BA18" s="109" t="e">
        <f t="shared" si="5"/>
        <v>#REF!</v>
      </c>
      <c r="BB18" s="109">
        <f t="shared" si="5"/>
        <v>221965670960.23001</v>
      </c>
      <c r="BC18" s="109">
        <f t="shared" si="5"/>
        <v>0</v>
      </c>
      <c r="BD18" s="109">
        <f t="shared" si="5"/>
        <v>0</v>
      </c>
      <c r="BE18" s="110">
        <f t="shared" si="5"/>
        <v>112750990918</v>
      </c>
      <c r="BF18" s="171">
        <f>+E18+BB18-BE18</f>
        <v>344683813497.22998</v>
      </c>
      <c r="BG18" s="157">
        <f>BG19+BG112</f>
        <v>361382108934.21002</v>
      </c>
      <c r="BH18" s="172">
        <f>+BG18-BF18</f>
        <v>16698295436.980042</v>
      </c>
      <c r="BI18" s="106"/>
      <c r="BJ18" s="5"/>
    </row>
    <row r="19" spans="1:62" s="3" customFormat="1" ht="15.75" thickBot="1" x14ac:dyDescent="0.3">
      <c r="A19" s="8" t="s">
        <v>30</v>
      </c>
      <c r="B19" s="67" t="s">
        <v>31</v>
      </c>
      <c r="C19" s="23"/>
      <c r="D19" s="24"/>
      <c r="E19" s="110">
        <f t="shared" ref="E19:AJ19" si="6">E20+E56</f>
        <v>234274622480</v>
      </c>
      <c r="F19" s="108">
        <f t="shared" si="6"/>
        <v>0</v>
      </c>
      <c r="G19" s="109">
        <f t="shared" si="6"/>
        <v>0</v>
      </c>
      <c r="H19" s="109">
        <f t="shared" si="6"/>
        <v>78412871382</v>
      </c>
      <c r="I19" s="109">
        <f t="shared" si="6"/>
        <v>5619103608</v>
      </c>
      <c r="J19" s="109">
        <f t="shared" si="6"/>
        <v>0</v>
      </c>
      <c r="K19" s="109">
        <f t="shared" si="6"/>
        <v>0</v>
      </c>
      <c r="L19" s="109">
        <f t="shared" si="6"/>
        <v>78412871382</v>
      </c>
      <c r="M19" s="109">
        <f t="shared" si="6"/>
        <v>6689600108</v>
      </c>
      <c r="N19" s="109">
        <f t="shared" si="6"/>
        <v>0</v>
      </c>
      <c r="O19" s="109">
        <f t="shared" si="6"/>
        <v>0</v>
      </c>
      <c r="P19" s="109">
        <f t="shared" si="6"/>
        <v>78412871382</v>
      </c>
      <c r="Q19" s="109">
        <f t="shared" si="6"/>
        <v>4992674517</v>
      </c>
      <c r="R19" s="109">
        <f t="shared" si="6"/>
        <v>0</v>
      </c>
      <c r="S19" s="109">
        <f t="shared" si="6"/>
        <v>0</v>
      </c>
      <c r="T19" s="109">
        <f t="shared" si="6"/>
        <v>78412871382</v>
      </c>
      <c r="U19" s="109">
        <f t="shared" si="6"/>
        <v>5855862912.3400002</v>
      </c>
      <c r="V19" s="109">
        <f t="shared" si="6"/>
        <v>0</v>
      </c>
      <c r="W19" s="109">
        <f t="shared" si="6"/>
        <v>0</v>
      </c>
      <c r="X19" s="109">
        <f t="shared" si="6"/>
        <v>78412871382</v>
      </c>
      <c r="Y19" s="109">
        <f t="shared" si="6"/>
        <v>7702057973</v>
      </c>
      <c r="Z19" s="109">
        <f t="shared" si="6"/>
        <v>0</v>
      </c>
      <c r="AA19" s="109">
        <f t="shared" si="6"/>
        <v>0</v>
      </c>
      <c r="AB19" s="109">
        <f t="shared" si="6"/>
        <v>78412871382</v>
      </c>
      <c r="AC19" s="109">
        <f t="shared" si="6"/>
        <v>9621562465.3899994</v>
      </c>
      <c r="AD19" s="109">
        <f t="shared" si="6"/>
        <v>0</v>
      </c>
      <c r="AE19" s="109">
        <f t="shared" si="6"/>
        <v>0</v>
      </c>
      <c r="AF19" s="109">
        <f t="shared" si="6"/>
        <v>78412871382</v>
      </c>
      <c r="AG19" s="109">
        <f t="shared" si="6"/>
        <v>8265177401</v>
      </c>
      <c r="AH19" s="109">
        <f t="shared" si="6"/>
        <v>0</v>
      </c>
      <c r="AI19" s="109">
        <f t="shared" si="6"/>
        <v>0</v>
      </c>
      <c r="AJ19" s="109">
        <f t="shared" si="6"/>
        <v>78412871382</v>
      </c>
      <c r="AK19" s="109">
        <f t="shared" ref="AK19:BE19" si="7">AK20+AK56</f>
        <v>6641710170.1899996</v>
      </c>
      <c r="AL19" s="109">
        <f t="shared" si="7"/>
        <v>0</v>
      </c>
      <c r="AM19" s="109">
        <f t="shared" si="7"/>
        <v>0</v>
      </c>
      <c r="AN19" s="109">
        <f t="shared" si="7"/>
        <v>78412871382</v>
      </c>
      <c r="AO19" s="109">
        <f t="shared" si="7"/>
        <v>6638319060.8000002</v>
      </c>
      <c r="AP19" s="109">
        <f t="shared" si="7"/>
        <v>0</v>
      </c>
      <c r="AQ19" s="109">
        <f t="shared" si="7"/>
        <v>0</v>
      </c>
      <c r="AR19" s="109">
        <f t="shared" si="7"/>
        <v>78412871382</v>
      </c>
      <c r="AS19" s="109">
        <f t="shared" si="7"/>
        <v>6296558162</v>
      </c>
      <c r="AT19" s="109">
        <f t="shared" si="7"/>
        <v>0</v>
      </c>
      <c r="AU19" s="109">
        <f t="shared" si="7"/>
        <v>0</v>
      </c>
      <c r="AV19" s="109">
        <f t="shared" si="7"/>
        <v>0</v>
      </c>
      <c r="AW19" s="109">
        <f t="shared" si="7"/>
        <v>0</v>
      </c>
      <c r="AX19" s="109">
        <f t="shared" si="7"/>
        <v>0</v>
      </c>
      <c r="AY19" s="109">
        <f t="shared" si="7"/>
        <v>0</v>
      </c>
      <c r="AZ19" s="109">
        <f t="shared" si="7"/>
        <v>0</v>
      </c>
      <c r="BA19" s="109">
        <f t="shared" si="7"/>
        <v>0</v>
      </c>
      <c r="BB19" s="109">
        <f t="shared" si="7"/>
        <v>2840658764.6999998</v>
      </c>
      <c r="BC19" s="109">
        <f t="shared" si="7"/>
        <v>0</v>
      </c>
      <c r="BD19" s="109">
        <f t="shared" si="7"/>
        <v>0</v>
      </c>
      <c r="BE19" s="110">
        <f t="shared" si="7"/>
        <v>112750990918</v>
      </c>
      <c r="BF19" s="171">
        <f>+E19+BB19-BE19</f>
        <v>124364290326.70001</v>
      </c>
      <c r="BG19" s="157">
        <f>BG20+BG56</f>
        <v>146721257075.40002</v>
      </c>
      <c r="BH19" s="172">
        <f t="shared" ref="BH19:BH84" si="8">+BG19-BF19</f>
        <v>22356966748.700012</v>
      </c>
      <c r="BI19" s="5"/>
      <c r="BJ19" s="5"/>
    </row>
    <row r="20" spans="1:62" s="3" customFormat="1" ht="15.75" thickBot="1" x14ac:dyDescent="0.3">
      <c r="A20" s="8" t="s">
        <v>32</v>
      </c>
      <c r="B20" s="67" t="s">
        <v>33</v>
      </c>
      <c r="C20" s="7"/>
      <c r="D20" s="9"/>
      <c r="E20" s="110">
        <f t="shared" ref="E20:AJ20" si="9">E21+E22+E31+E36+E39+E42+E45+E48+E49+E55</f>
        <v>101751696589</v>
      </c>
      <c r="F20" s="108">
        <f t="shared" si="9"/>
        <v>0</v>
      </c>
      <c r="G20" s="109">
        <f t="shared" si="9"/>
        <v>0</v>
      </c>
      <c r="H20" s="109">
        <f t="shared" si="9"/>
        <v>78412871382</v>
      </c>
      <c r="I20" s="109">
        <f t="shared" si="9"/>
        <v>5607304608</v>
      </c>
      <c r="J20" s="109">
        <f t="shared" si="9"/>
        <v>0</v>
      </c>
      <c r="K20" s="109">
        <f t="shared" si="9"/>
        <v>0</v>
      </c>
      <c r="L20" s="109">
        <f t="shared" si="9"/>
        <v>78412871382</v>
      </c>
      <c r="M20" s="109">
        <f t="shared" si="9"/>
        <v>6676658108</v>
      </c>
      <c r="N20" s="109">
        <f t="shared" si="9"/>
        <v>0</v>
      </c>
      <c r="O20" s="109">
        <f t="shared" si="9"/>
        <v>0</v>
      </c>
      <c r="P20" s="109">
        <f t="shared" si="9"/>
        <v>78412871382</v>
      </c>
      <c r="Q20" s="109">
        <f t="shared" si="9"/>
        <v>4983567717</v>
      </c>
      <c r="R20" s="109">
        <f t="shared" si="9"/>
        <v>0</v>
      </c>
      <c r="S20" s="109">
        <f t="shared" si="9"/>
        <v>0</v>
      </c>
      <c r="T20" s="109">
        <f t="shared" si="9"/>
        <v>78412871382</v>
      </c>
      <c r="U20" s="109">
        <f t="shared" si="9"/>
        <v>5846115912.3400002</v>
      </c>
      <c r="V20" s="109">
        <f t="shared" si="9"/>
        <v>0</v>
      </c>
      <c r="W20" s="109">
        <f t="shared" si="9"/>
        <v>0</v>
      </c>
      <c r="X20" s="109">
        <f t="shared" si="9"/>
        <v>78412871382</v>
      </c>
      <c r="Y20" s="109">
        <f t="shared" si="9"/>
        <v>7692073973</v>
      </c>
      <c r="Z20" s="109">
        <f t="shared" si="9"/>
        <v>0</v>
      </c>
      <c r="AA20" s="109">
        <f t="shared" si="9"/>
        <v>0</v>
      </c>
      <c r="AB20" s="109">
        <f t="shared" si="9"/>
        <v>78412871382</v>
      </c>
      <c r="AC20" s="109">
        <f t="shared" si="9"/>
        <v>9598522465.3899994</v>
      </c>
      <c r="AD20" s="109">
        <f t="shared" si="9"/>
        <v>0</v>
      </c>
      <c r="AE20" s="109">
        <f t="shared" si="9"/>
        <v>0</v>
      </c>
      <c r="AF20" s="109">
        <f t="shared" si="9"/>
        <v>78412871382</v>
      </c>
      <c r="AG20" s="109">
        <f t="shared" si="9"/>
        <v>8257585001</v>
      </c>
      <c r="AH20" s="109">
        <f t="shared" si="9"/>
        <v>0</v>
      </c>
      <c r="AI20" s="109">
        <f t="shared" si="9"/>
        <v>0</v>
      </c>
      <c r="AJ20" s="109">
        <f t="shared" si="9"/>
        <v>78412871382</v>
      </c>
      <c r="AK20" s="109">
        <f t="shared" ref="AK20:BE20" si="10">AK21+AK22+AK31+AK36+AK39+AK42+AK45+AK48+AK49+AK55</f>
        <v>6557667911</v>
      </c>
      <c r="AL20" s="109">
        <f t="shared" si="10"/>
        <v>0</v>
      </c>
      <c r="AM20" s="109">
        <f t="shared" si="10"/>
        <v>0</v>
      </c>
      <c r="AN20" s="109">
        <f t="shared" si="10"/>
        <v>78412871382</v>
      </c>
      <c r="AO20" s="109">
        <f t="shared" si="10"/>
        <v>6629967060.8000002</v>
      </c>
      <c r="AP20" s="109">
        <f t="shared" si="10"/>
        <v>0</v>
      </c>
      <c r="AQ20" s="109">
        <f t="shared" si="10"/>
        <v>0</v>
      </c>
      <c r="AR20" s="109">
        <f t="shared" si="10"/>
        <v>78412871382</v>
      </c>
      <c r="AS20" s="109">
        <f t="shared" si="10"/>
        <v>6286382492</v>
      </c>
      <c r="AT20" s="109">
        <f t="shared" si="10"/>
        <v>0</v>
      </c>
      <c r="AU20" s="109">
        <f t="shared" si="10"/>
        <v>0</v>
      </c>
      <c r="AV20" s="109">
        <f t="shared" si="10"/>
        <v>0</v>
      </c>
      <c r="AW20" s="109">
        <f t="shared" si="10"/>
        <v>0</v>
      </c>
      <c r="AX20" s="109">
        <f t="shared" si="10"/>
        <v>0</v>
      </c>
      <c r="AY20" s="109">
        <f t="shared" si="10"/>
        <v>0</v>
      </c>
      <c r="AZ20" s="109">
        <f t="shared" si="10"/>
        <v>0</v>
      </c>
      <c r="BA20" s="109">
        <f t="shared" si="10"/>
        <v>0</v>
      </c>
      <c r="BB20" s="109">
        <f t="shared" si="10"/>
        <v>1565859217</v>
      </c>
      <c r="BC20" s="109">
        <f t="shared" si="10"/>
        <v>0</v>
      </c>
      <c r="BD20" s="109">
        <f t="shared" si="10"/>
        <v>0</v>
      </c>
      <c r="BE20" s="110">
        <f t="shared" si="10"/>
        <v>0</v>
      </c>
      <c r="BF20" s="171">
        <f>+E20+BB20-BE20</f>
        <v>103317555806</v>
      </c>
      <c r="BG20" s="157">
        <f>BG21+BG22+BG31+BG36+BG39+BG42+BG45+BG48+BG49+BG55</f>
        <v>114894957223.57001</v>
      </c>
      <c r="BH20" s="172">
        <f t="shared" si="8"/>
        <v>11577401417.570007</v>
      </c>
      <c r="BI20" s="5"/>
      <c r="BJ20" s="5"/>
    </row>
    <row r="21" spans="1:62" ht="15" thickBot="1" x14ac:dyDescent="0.25">
      <c r="A21" s="18" t="s">
        <v>34</v>
      </c>
      <c r="B21" s="68" t="s">
        <v>35</v>
      </c>
      <c r="C21" s="26">
        <v>10</v>
      </c>
      <c r="D21" s="125" t="s">
        <v>1142</v>
      </c>
      <c r="E21" s="111">
        <v>8427300000</v>
      </c>
      <c r="F21" s="112">
        <v>0</v>
      </c>
      <c r="G21" s="113">
        <v>0</v>
      </c>
      <c r="H21" s="113">
        <v>6415435000</v>
      </c>
      <c r="I21" s="113">
        <v>504382900</v>
      </c>
      <c r="J21" s="113">
        <v>0</v>
      </c>
      <c r="K21" s="113">
        <v>0</v>
      </c>
      <c r="L21" s="113">
        <f>H21+J21-K21</f>
        <v>6415435000</v>
      </c>
      <c r="M21" s="113">
        <v>675385800</v>
      </c>
      <c r="N21" s="113">
        <v>0</v>
      </c>
      <c r="O21" s="113">
        <v>0</v>
      </c>
      <c r="P21" s="113">
        <v>6415435000</v>
      </c>
      <c r="Q21" s="113">
        <v>786521600</v>
      </c>
      <c r="R21" s="114">
        <v>0</v>
      </c>
      <c r="S21" s="114">
        <v>0</v>
      </c>
      <c r="T21" s="113">
        <f>P21+R21-S21</f>
        <v>6415435000</v>
      </c>
      <c r="U21" s="114">
        <v>641940200</v>
      </c>
      <c r="V21" s="114">
        <v>0</v>
      </c>
      <c r="W21" s="114">
        <v>0</v>
      </c>
      <c r="X21" s="113">
        <f>T21+V21-W21</f>
        <v>6415435000</v>
      </c>
      <c r="Y21" s="113">
        <v>789368100</v>
      </c>
      <c r="Z21" s="113">
        <v>0</v>
      </c>
      <c r="AA21" s="113">
        <v>0</v>
      </c>
      <c r="AB21" s="113">
        <f>X21+Z21-AA21</f>
        <v>6415435000</v>
      </c>
      <c r="AC21" s="113">
        <v>643401400</v>
      </c>
      <c r="AD21" s="113">
        <v>0</v>
      </c>
      <c r="AE21" s="113">
        <v>0</v>
      </c>
      <c r="AF21" s="113">
        <f>AB21+AD21-AE21</f>
        <v>6415435000</v>
      </c>
      <c r="AG21" s="113">
        <v>685695900</v>
      </c>
      <c r="AH21" s="113">
        <v>0</v>
      </c>
      <c r="AI21" s="113">
        <v>0</v>
      </c>
      <c r="AJ21" s="113">
        <f>AF21+AH21-AI21</f>
        <v>6415435000</v>
      </c>
      <c r="AK21" s="113">
        <v>724596000</v>
      </c>
      <c r="AL21" s="113">
        <v>0</v>
      </c>
      <c r="AM21" s="113">
        <v>0</v>
      </c>
      <c r="AN21" s="113">
        <f>AJ21+AL21-AM21</f>
        <v>6415435000</v>
      </c>
      <c r="AO21" s="113">
        <v>668762800</v>
      </c>
      <c r="AP21" s="114">
        <v>0</v>
      </c>
      <c r="AQ21" s="114">
        <v>0</v>
      </c>
      <c r="AR21" s="113">
        <f>AN21+AP21-AQ21</f>
        <v>6415435000</v>
      </c>
      <c r="AS21" s="113">
        <v>686789500</v>
      </c>
      <c r="AT21" s="113"/>
      <c r="AU21" s="113"/>
      <c r="AV21" s="113"/>
      <c r="AW21" s="113"/>
      <c r="AX21" s="113"/>
      <c r="AY21" s="113"/>
      <c r="AZ21" s="113"/>
      <c r="BA21" s="113"/>
      <c r="BB21" s="113">
        <f>F21+J21+N21+R21+V21+Z21+AD21+AH21+AL21</f>
        <v>0</v>
      </c>
      <c r="BC21" s="139"/>
      <c r="BD21" s="111"/>
      <c r="BE21" s="111">
        <f>G21+K21+O21+S21+W21+AA21+AE21+AI21+AM21+AQ21</f>
        <v>0</v>
      </c>
      <c r="BF21" s="174">
        <f>E21+BB21-BE21</f>
        <v>8427300000</v>
      </c>
      <c r="BG21" s="174">
        <v>9907634451.3099995</v>
      </c>
      <c r="BH21" s="175">
        <f t="shared" si="8"/>
        <v>1480334451.3099995</v>
      </c>
    </row>
    <row r="22" spans="1:62" s="3" customFormat="1" ht="26.25" thickBot="1" x14ac:dyDescent="0.3">
      <c r="A22" s="8" t="s">
        <v>37</v>
      </c>
      <c r="B22" s="67" t="s">
        <v>38</v>
      </c>
      <c r="C22" s="7"/>
      <c r="D22" s="126"/>
      <c r="E22" s="110">
        <f t="shared" ref="E22:M22" si="11">E23+E28</f>
        <v>14820906382</v>
      </c>
      <c r="F22" s="108">
        <f t="shared" si="11"/>
        <v>0</v>
      </c>
      <c r="G22" s="109">
        <f t="shared" si="11"/>
        <v>0</v>
      </c>
      <c r="H22" s="109">
        <f t="shared" si="11"/>
        <v>15209579509</v>
      </c>
      <c r="I22" s="109">
        <f t="shared" si="11"/>
        <v>607287499</v>
      </c>
      <c r="J22" s="109">
        <f t="shared" si="11"/>
        <v>0</v>
      </c>
      <c r="K22" s="109">
        <f t="shared" si="11"/>
        <v>0</v>
      </c>
      <c r="L22" s="109">
        <f t="shared" si="11"/>
        <v>15209579509</v>
      </c>
      <c r="M22" s="109">
        <f t="shared" si="11"/>
        <v>199195495</v>
      </c>
      <c r="N22" s="109">
        <f t="shared" ref="N22:U22" si="12">N23+N28</f>
        <v>0</v>
      </c>
      <c r="O22" s="109">
        <f t="shared" si="12"/>
        <v>0</v>
      </c>
      <c r="P22" s="109">
        <f t="shared" si="12"/>
        <v>15209579509</v>
      </c>
      <c r="Q22" s="109">
        <f t="shared" si="12"/>
        <v>211549979</v>
      </c>
      <c r="R22" s="109">
        <f t="shared" si="12"/>
        <v>0</v>
      </c>
      <c r="S22" s="109">
        <f t="shared" si="12"/>
        <v>0</v>
      </c>
      <c r="T22" s="109">
        <f t="shared" si="12"/>
        <v>15209579509</v>
      </c>
      <c r="U22" s="109">
        <f t="shared" si="12"/>
        <v>662807599</v>
      </c>
      <c r="V22" s="109">
        <f t="shared" ref="V22:AW22" si="13">V23+V28</f>
        <v>0</v>
      </c>
      <c r="W22" s="109">
        <f t="shared" si="13"/>
        <v>0</v>
      </c>
      <c r="X22" s="109">
        <f t="shared" si="13"/>
        <v>15209579509</v>
      </c>
      <c r="Y22" s="109">
        <f t="shared" si="13"/>
        <v>772076176</v>
      </c>
      <c r="Z22" s="109">
        <f t="shared" si="13"/>
        <v>0</v>
      </c>
      <c r="AA22" s="109">
        <f t="shared" si="13"/>
        <v>0</v>
      </c>
      <c r="AB22" s="109">
        <f t="shared" si="13"/>
        <v>15209579509</v>
      </c>
      <c r="AC22" s="109">
        <f t="shared" si="13"/>
        <v>4158094664</v>
      </c>
      <c r="AD22" s="109">
        <f t="shared" si="13"/>
        <v>0</v>
      </c>
      <c r="AE22" s="109">
        <f t="shared" si="13"/>
        <v>0</v>
      </c>
      <c r="AF22" s="109">
        <f t="shared" si="13"/>
        <v>15209579509</v>
      </c>
      <c r="AG22" s="109">
        <f t="shared" si="13"/>
        <v>814406796</v>
      </c>
      <c r="AH22" s="109">
        <f t="shared" si="13"/>
        <v>0</v>
      </c>
      <c r="AI22" s="109">
        <f t="shared" si="13"/>
        <v>0</v>
      </c>
      <c r="AJ22" s="109">
        <f t="shared" si="13"/>
        <v>15209579509</v>
      </c>
      <c r="AK22" s="109">
        <f t="shared" ref="AK22:AT22" si="14">AK23+AK28</f>
        <v>1643001832</v>
      </c>
      <c r="AL22" s="109">
        <f t="shared" si="14"/>
        <v>0</v>
      </c>
      <c r="AM22" s="109">
        <f t="shared" si="14"/>
        <v>0</v>
      </c>
      <c r="AN22" s="109">
        <f t="shared" si="14"/>
        <v>15209579509</v>
      </c>
      <c r="AO22" s="109">
        <f t="shared" si="14"/>
        <v>1529436529</v>
      </c>
      <c r="AP22" s="109">
        <f t="shared" si="14"/>
        <v>0</v>
      </c>
      <c r="AQ22" s="109">
        <f t="shared" si="14"/>
        <v>0</v>
      </c>
      <c r="AR22" s="109">
        <f t="shared" si="14"/>
        <v>15209579509</v>
      </c>
      <c r="AS22" s="109">
        <f t="shared" si="14"/>
        <v>975575482</v>
      </c>
      <c r="AT22" s="109">
        <f t="shared" si="14"/>
        <v>0</v>
      </c>
      <c r="AU22" s="109">
        <f t="shared" si="13"/>
        <v>0</v>
      </c>
      <c r="AV22" s="109">
        <f t="shared" si="13"/>
        <v>0</v>
      </c>
      <c r="AW22" s="109">
        <f t="shared" si="13"/>
        <v>0</v>
      </c>
      <c r="AX22" s="109">
        <f t="shared" ref="AX22:BG22" si="15">AX23+AX28</f>
        <v>0</v>
      </c>
      <c r="AY22" s="109">
        <f t="shared" si="15"/>
        <v>0</v>
      </c>
      <c r="AZ22" s="109">
        <f t="shared" si="15"/>
        <v>0</v>
      </c>
      <c r="BA22" s="109">
        <f t="shared" si="15"/>
        <v>0</v>
      </c>
      <c r="BB22" s="109">
        <f t="shared" si="15"/>
        <v>0</v>
      </c>
      <c r="BC22" s="138"/>
      <c r="BD22" s="110"/>
      <c r="BE22" s="110">
        <f t="shared" si="15"/>
        <v>0</v>
      </c>
      <c r="BF22" s="157">
        <f t="shared" si="15"/>
        <v>14820906382</v>
      </c>
      <c r="BG22" s="157">
        <f t="shared" si="15"/>
        <v>18395684845.540001</v>
      </c>
      <c r="BH22" s="172">
        <f t="shared" si="8"/>
        <v>3574778463.5400009</v>
      </c>
      <c r="BI22" s="5"/>
      <c r="BJ22" s="5"/>
    </row>
    <row r="23" spans="1:62" s="3" customFormat="1" ht="15.75" thickBot="1" x14ac:dyDescent="0.3">
      <c r="A23" s="8" t="s">
        <v>39</v>
      </c>
      <c r="B23" s="67" t="s">
        <v>40</v>
      </c>
      <c r="C23" s="7"/>
      <c r="D23" s="126"/>
      <c r="E23" s="110">
        <f>SUM(E24:E27)</f>
        <v>14081271582</v>
      </c>
      <c r="F23" s="108">
        <f t="shared" ref="F23:Q23" si="16">F24+F25+F26+F27</f>
        <v>0</v>
      </c>
      <c r="G23" s="109">
        <f t="shared" si="16"/>
        <v>0</v>
      </c>
      <c r="H23" s="109">
        <f t="shared" si="16"/>
        <v>14478726879</v>
      </c>
      <c r="I23" s="109">
        <f t="shared" si="16"/>
        <v>548228751</v>
      </c>
      <c r="J23" s="109">
        <f t="shared" si="16"/>
        <v>0</v>
      </c>
      <c r="K23" s="109">
        <f t="shared" si="16"/>
        <v>0</v>
      </c>
      <c r="L23" s="109">
        <f t="shared" si="16"/>
        <v>14478726879</v>
      </c>
      <c r="M23" s="109">
        <f t="shared" si="16"/>
        <v>165108913</v>
      </c>
      <c r="N23" s="109">
        <f t="shared" si="16"/>
        <v>0</v>
      </c>
      <c r="O23" s="109">
        <f t="shared" si="16"/>
        <v>0</v>
      </c>
      <c r="P23" s="109">
        <f t="shared" si="16"/>
        <v>14478726879</v>
      </c>
      <c r="Q23" s="109">
        <f t="shared" si="16"/>
        <v>180986846</v>
      </c>
      <c r="R23" s="109">
        <f>R24+R25+R26+R27</f>
        <v>0</v>
      </c>
      <c r="S23" s="109">
        <f>S24+S25+S26+S27</f>
        <v>0</v>
      </c>
      <c r="T23" s="109">
        <f>T24+T25+T26+T27</f>
        <v>14478726879</v>
      </c>
      <c r="U23" s="109">
        <f>U24+U25+U26+U27</f>
        <v>603208059</v>
      </c>
      <c r="V23" s="109">
        <f t="shared" ref="V23:AW23" si="17">V24+V25+V26+V27</f>
        <v>0</v>
      </c>
      <c r="W23" s="109">
        <f t="shared" si="17"/>
        <v>0</v>
      </c>
      <c r="X23" s="109">
        <f t="shared" si="17"/>
        <v>14478726879</v>
      </c>
      <c r="Y23" s="109">
        <f t="shared" si="17"/>
        <v>741687461</v>
      </c>
      <c r="Z23" s="109">
        <f t="shared" si="17"/>
        <v>0</v>
      </c>
      <c r="AA23" s="109">
        <f t="shared" si="17"/>
        <v>0</v>
      </c>
      <c r="AB23" s="109">
        <f t="shared" si="17"/>
        <v>14478726879</v>
      </c>
      <c r="AC23" s="109">
        <f t="shared" si="17"/>
        <v>4108111134</v>
      </c>
      <c r="AD23" s="109">
        <f t="shared" si="17"/>
        <v>0</v>
      </c>
      <c r="AE23" s="109">
        <f t="shared" si="17"/>
        <v>0</v>
      </c>
      <c r="AF23" s="109">
        <f t="shared" si="17"/>
        <v>14478726879</v>
      </c>
      <c r="AG23" s="109">
        <f t="shared" si="17"/>
        <v>761827214</v>
      </c>
      <c r="AH23" s="109">
        <f t="shared" si="17"/>
        <v>0</v>
      </c>
      <c r="AI23" s="109">
        <f t="shared" si="17"/>
        <v>0</v>
      </c>
      <c r="AJ23" s="109">
        <f t="shared" si="17"/>
        <v>14478726879</v>
      </c>
      <c r="AK23" s="109">
        <f t="shared" ref="AK23:AT23" si="18">AK24+AK25+AK26+AK27</f>
        <v>1608045407</v>
      </c>
      <c r="AL23" s="109">
        <f t="shared" si="18"/>
        <v>0</v>
      </c>
      <c r="AM23" s="109">
        <f t="shared" si="18"/>
        <v>0</v>
      </c>
      <c r="AN23" s="109">
        <f t="shared" si="18"/>
        <v>14478726879</v>
      </c>
      <c r="AO23" s="109">
        <f t="shared" si="18"/>
        <v>1407970957</v>
      </c>
      <c r="AP23" s="109">
        <f t="shared" si="18"/>
        <v>0</v>
      </c>
      <c r="AQ23" s="109">
        <f t="shared" si="18"/>
        <v>0</v>
      </c>
      <c r="AR23" s="109">
        <f t="shared" si="18"/>
        <v>14478726879</v>
      </c>
      <c r="AS23" s="109">
        <f t="shared" si="18"/>
        <v>914199088</v>
      </c>
      <c r="AT23" s="109">
        <f t="shared" si="18"/>
        <v>0</v>
      </c>
      <c r="AU23" s="109">
        <f t="shared" si="17"/>
        <v>0</v>
      </c>
      <c r="AV23" s="109">
        <f t="shared" si="17"/>
        <v>0</v>
      </c>
      <c r="AW23" s="109">
        <f t="shared" si="17"/>
        <v>0</v>
      </c>
      <c r="AX23" s="109">
        <f t="shared" ref="AX23:BA23" si="19">AX24+AX25+AX26+AX27</f>
        <v>0</v>
      </c>
      <c r="AY23" s="109">
        <f t="shared" si="19"/>
        <v>0</v>
      </c>
      <c r="AZ23" s="109">
        <f t="shared" si="19"/>
        <v>0</v>
      </c>
      <c r="BA23" s="109">
        <f t="shared" si="19"/>
        <v>0</v>
      </c>
      <c r="BB23" s="110">
        <f t="shared" ref="BB23:BE23" si="20">SUM(BB24:BB27)</f>
        <v>0</v>
      </c>
      <c r="BC23" s="110">
        <f t="shared" si="20"/>
        <v>0</v>
      </c>
      <c r="BD23" s="110">
        <f t="shared" si="20"/>
        <v>0</v>
      </c>
      <c r="BE23" s="110">
        <f t="shared" si="20"/>
        <v>0</v>
      </c>
      <c r="BF23" s="157">
        <f>+E23+BB23-BE23</f>
        <v>14081271582</v>
      </c>
      <c r="BG23" s="157">
        <f t="shared" ref="BG23" si="21">SUM(BG24:BG27)</f>
        <v>17400327500.540001</v>
      </c>
      <c r="BH23" s="157">
        <f t="shared" ref="BH23" si="22">SUM(BH24:BH27)</f>
        <v>3319055918.54</v>
      </c>
      <c r="BI23" s="5"/>
      <c r="BJ23" s="5"/>
    </row>
    <row r="24" spans="1:62" ht="15" thickBot="1" x14ac:dyDescent="0.25">
      <c r="A24" s="18" t="s">
        <v>41</v>
      </c>
      <c r="B24" s="68" t="s">
        <v>42</v>
      </c>
      <c r="C24" s="26">
        <v>17</v>
      </c>
      <c r="D24" s="125" t="s">
        <v>40</v>
      </c>
      <c r="E24" s="111">
        <v>7236684432</v>
      </c>
      <c r="F24" s="112">
        <v>0</v>
      </c>
      <c r="G24" s="113">
        <v>0</v>
      </c>
      <c r="H24" s="113">
        <v>6481486139</v>
      </c>
      <c r="I24" s="113">
        <v>0</v>
      </c>
      <c r="J24" s="113">
        <v>0</v>
      </c>
      <c r="K24" s="113">
        <v>0</v>
      </c>
      <c r="L24" s="113">
        <f>H24+J24-K24</f>
        <v>6481486139</v>
      </c>
      <c r="M24" s="113">
        <v>0</v>
      </c>
      <c r="N24" s="113">
        <v>0</v>
      </c>
      <c r="O24" s="113">
        <v>0</v>
      </c>
      <c r="P24" s="113">
        <v>6481486139</v>
      </c>
      <c r="Q24" s="113">
        <v>0</v>
      </c>
      <c r="R24" s="114">
        <v>0</v>
      </c>
      <c r="S24" s="114">
        <v>0</v>
      </c>
      <c r="T24" s="113">
        <f>P24+R24-S24</f>
        <v>6481486139</v>
      </c>
      <c r="U24" s="114">
        <v>415512994</v>
      </c>
      <c r="V24" s="114">
        <v>0</v>
      </c>
      <c r="W24" s="114">
        <v>0</v>
      </c>
      <c r="X24" s="113">
        <f>T24+V24-W24</f>
        <v>6481486139</v>
      </c>
      <c r="Y24" s="113">
        <v>415512994</v>
      </c>
      <c r="Z24" s="113">
        <v>0</v>
      </c>
      <c r="AA24" s="113">
        <v>0</v>
      </c>
      <c r="AB24" s="113">
        <f>X24+Z24-AA24</f>
        <v>6481486139</v>
      </c>
      <c r="AC24" s="113">
        <v>2216070116</v>
      </c>
      <c r="AD24" s="113">
        <v>0</v>
      </c>
      <c r="AE24" s="113">
        <v>0</v>
      </c>
      <c r="AF24" s="113">
        <f>AB24+AD24-AE24</f>
        <v>6481486139</v>
      </c>
      <c r="AG24" s="113">
        <v>138504535</v>
      </c>
      <c r="AH24" s="113">
        <v>0</v>
      </c>
      <c r="AI24" s="113">
        <v>0</v>
      </c>
      <c r="AJ24" s="113">
        <f>AF24+AH24-AI24</f>
        <v>6481486139</v>
      </c>
      <c r="AK24" s="113">
        <v>554018140</v>
      </c>
      <c r="AL24" s="113">
        <v>0</v>
      </c>
      <c r="AM24" s="113">
        <v>0</v>
      </c>
      <c r="AN24" s="113">
        <f>AJ24+AL24-AM24</f>
        <v>6481486139</v>
      </c>
      <c r="AO24" s="113">
        <v>554018140</v>
      </c>
      <c r="AP24" s="114">
        <v>0</v>
      </c>
      <c r="AQ24" s="114">
        <v>0</v>
      </c>
      <c r="AR24" s="113">
        <f>AN24+AP24-AQ24</f>
        <v>6481486139</v>
      </c>
      <c r="AS24" s="113">
        <v>554018140</v>
      </c>
      <c r="AT24" s="113"/>
      <c r="AU24" s="113"/>
      <c r="AV24" s="113"/>
      <c r="AW24" s="113"/>
      <c r="AX24" s="113"/>
      <c r="AY24" s="113"/>
      <c r="AZ24" s="113"/>
      <c r="BA24" s="113"/>
      <c r="BB24" s="113">
        <f>F24+J24+N24+R24+V24+Z24+AD24+AH24+AL24</f>
        <v>0</v>
      </c>
      <c r="BC24" s="139"/>
      <c r="BD24" s="111"/>
      <c r="BE24" s="111">
        <f>G24+K24+O24+S24+W24+AA24+AE24+AI24+AM24+AQ24</f>
        <v>0</v>
      </c>
      <c r="BF24" s="174">
        <f>E24+BB24-BE24</f>
        <v>7236684432</v>
      </c>
      <c r="BG24" s="174">
        <v>8953575059</v>
      </c>
      <c r="BH24" s="175">
        <f t="shared" si="8"/>
        <v>1716890627</v>
      </c>
    </row>
    <row r="25" spans="1:62" ht="15" thickBot="1" x14ac:dyDescent="0.25">
      <c r="A25" s="18" t="s">
        <v>43</v>
      </c>
      <c r="B25" s="68" t="s">
        <v>44</v>
      </c>
      <c r="C25" s="26">
        <v>17</v>
      </c>
      <c r="D25" s="125" t="s">
        <v>40</v>
      </c>
      <c r="E25" s="111">
        <v>3077176000</v>
      </c>
      <c r="F25" s="112">
        <v>0</v>
      </c>
      <c r="G25" s="113">
        <v>0</v>
      </c>
      <c r="H25" s="113">
        <v>5117450700</v>
      </c>
      <c r="I25" s="113">
        <v>376696691</v>
      </c>
      <c r="J25" s="113">
        <v>0</v>
      </c>
      <c r="K25" s="113">
        <v>0</v>
      </c>
      <c r="L25" s="113">
        <f>H25+J25-K25</f>
        <v>5117450700</v>
      </c>
      <c r="M25" s="113">
        <v>12364307</v>
      </c>
      <c r="N25" s="113">
        <v>0</v>
      </c>
      <c r="O25" s="113">
        <v>0</v>
      </c>
      <c r="P25" s="113">
        <v>5117450700</v>
      </c>
      <c r="Q25" s="113">
        <v>462527</v>
      </c>
      <c r="R25" s="114">
        <v>0</v>
      </c>
      <c r="S25" s="114">
        <v>0</v>
      </c>
      <c r="T25" s="113">
        <f>P25+R25-S25</f>
        <v>5117450700</v>
      </c>
      <c r="U25" s="114">
        <v>20005974</v>
      </c>
      <c r="V25" s="114">
        <v>0</v>
      </c>
      <c r="W25" s="114">
        <v>0</v>
      </c>
      <c r="X25" s="113">
        <f>T25+V25-W25</f>
        <v>5117450700</v>
      </c>
      <c r="Y25" s="113">
        <v>993486</v>
      </c>
      <c r="Z25" s="113">
        <v>0</v>
      </c>
      <c r="AA25" s="113">
        <v>0</v>
      </c>
      <c r="AB25" s="113">
        <f>X25+Z25-AA25</f>
        <v>5117450700</v>
      </c>
      <c r="AC25" s="113">
        <v>1147172066</v>
      </c>
      <c r="AD25" s="113">
        <v>0</v>
      </c>
      <c r="AE25" s="113">
        <v>0</v>
      </c>
      <c r="AF25" s="113">
        <f>AB25+AD25-AE25</f>
        <v>5117450700</v>
      </c>
      <c r="AG25" s="113">
        <v>436279662</v>
      </c>
      <c r="AH25" s="113">
        <v>0</v>
      </c>
      <c r="AI25" s="113">
        <v>0</v>
      </c>
      <c r="AJ25" s="113">
        <f>AF25+AH25-AI25</f>
        <v>5117450700</v>
      </c>
      <c r="AK25" s="113">
        <v>891254702</v>
      </c>
      <c r="AL25" s="113">
        <v>0</v>
      </c>
      <c r="AM25" s="113">
        <v>0</v>
      </c>
      <c r="AN25" s="113">
        <f>AJ25+AL25-AM25</f>
        <v>5117450700</v>
      </c>
      <c r="AO25" s="113">
        <v>508963611</v>
      </c>
      <c r="AP25" s="114">
        <v>0</v>
      </c>
      <c r="AQ25" s="114">
        <v>0</v>
      </c>
      <c r="AR25" s="113">
        <f>AN25+AP25-AQ25</f>
        <v>5117450700</v>
      </c>
      <c r="AS25" s="113">
        <v>8783736</v>
      </c>
      <c r="AT25" s="113"/>
      <c r="AU25" s="113"/>
      <c r="AV25" s="113"/>
      <c r="AW25" s="113"/>
      <c r="AX25" s="113"/>
      <c r="AY25" s="113"/>
      <c r="AZ25" s="113"/>
      <c r="BA25" s="113"/>
      <c r="BB25" s="113">
        <f>F25+J25+N25+R25+V25+Z25+AD25+AH25+AL25</f>
        <v>0</v>
      </c>
      <c r="BC25" s="139"/>
      <c r="BD25" s="111"/>
      <c r="BE25" s="111">
        <f>G25+K25+O25+S25+W25+AA25+AE25+AI25+AM25+AQ25</f>
        <v>0</v>
      </c>
      <c r="BF25" s="174">
        <f>E25+BB25-BE25</f>
        <v>3077176000</v>
      </c>
      <c r="BG25" s="174">
        <v>3320186900</v>
      </c>
      <c r="BH25" s="175">
        <f t="shared" si="8"/>
        <v>243010900</v>
      </c>
    </row>
    <row r="26" spans="1:62" ht="15" thickBot="1" x14ac:dyDescent="0.25">
      <c r="A26" s="18" t="s">
        <v>45</v>
      </c>
      <c r="B26" s="68" t="s">
        <v>46</v>
      </c>
      <c r="C26" s="26">
        <v>17</v>
      </c>
      <c r="D26" s="125" t="s">
        <v>40</v>
      </c>
      <c r="E26" s="111">
        <v>1251779000</v>
      </c>
      <c r="F26" s="112">
        <v>0</v>
      </c>
      <c r="G26" s="113">
        <v>0</v>
      </c>
      <c r="H26" s="113">
        <v>929790600</v>
      </c>
      <c r="I26" s="113">
        <v>171532060</v>
      </c>
      <c r="J26" s="113">
        <v>0</v>
      </c>
      <c r="K26" s="113">
        <v>0</v>
      </c>
      <c r="L26" s="113">
        <f>H26+J26-K26</f>
        <v>929790600</v>
      </c>
      <c r="M26" s="113">
        <v>152744606</v>
      </c>
      <c r="N26" s="113">
        <v>0</v>
      </c>
      <c r="O26" s="113">
        <v>0</v>
      </c>
      <c r="P26" s="113">
        <v>929790600</v>
      </c>
      <c r="Q26" s="113">
        <v>180524319</v>
      </c>
      <c r="R26" s="114">
        <v>0</v>
      </c>
      <c r="S26" s="114">
        <v>0</v>
      </c>
      <c r="T26" s="113">
        <f>P26+R26-S26</f>
        <v>929790600</v>
      </c>
      <c r="U26" s="114">
        <v>22482476</v>
      </c>
      <c r="V26" s="114">
        <v>0</v>
      </c>
      <c r="W26" s="114">
        <v>0</v>
      </c>
      <c r="X26" s="113">
        <f>T26+V26-W26</f>
        <v>929790600</v>
      </c>
      <c r="Y26" s="113">
        <v>27192146</v>
      </c>
      <c r="Z26" s="113">
        <v>0</v>
      </c>
      <c r="AA26" s="113">
        <v>0</v>
      </c>
      <c r="AB26" s="113">
        <f>X26+Z26-AA26</f>
        <v>929790600</v>
      </c>
      <c r="AC26" s="113">
        <v>46026388</v>
      </c>
      <c r="AD26" s="113">
        <v>0</v>
      </c>
      <c r="AE26" s="113">
        <v>0</v>
      </c>
      <c r="AF26" s="113">
        <f>AB26+AD26-AE26</f>
        <v>929790600</v>
      </c>
      <c r="AG26" s="113">
        <v>187043017</v>
      </c>
      <c r="AH26" s="113">
        <v>0</v>
      </c>
      <c r="AI26" s="113">
        <v>0</v>
      </c>
      <c r="AJ26" s="113">
        <f>AF26+AH26-AI26</f>
        <v>929790600</v>
      </c>
      <c r="AK26" s="113">
        <v>62937913</v>
      </c>
      <c r="AL26" s="113">
        <v>0</v>
      </c>
      <c r="AM26" s="113">
        <v>0</v>
      </c>
      <c r="AN26" s="113">
        <f>AJ26+AL26-AM26</f>
        <v>929790600</v>
      </c>
      <c r="AO26" s="113">
        <v>45485250</v>
      </c>
      <c r="AP26" s="114">
        <v>0</v>
      </c>
      <c r="AQ26" s="114">
        <v>0</v>
      </c>
      <c r="AR26" s="113">
        <f>AN26+AP26-AQ26</f>
        <v>929790600</v>
      </c>
      <c r="AS26" s="113">
        <v>51893256</v>
      </c>
      <c r="AT26" s="113"/>
      <c r="AU26" s="113"/>
      <c r="AV26" s="113"/>
      <c r="AW26" s="113"/>
      <c r="AX26" s="113"/>
      <c r="AY26" s="113"/>
      <c r="AZ26" s="113"/>
      <c r="BA26" s="113"/>
      <c r="BB26" s="113">
        <f>F26+J26+N26+R26+V26+Z26+AD26+AH26+AL26</f>
        <v>0</v>
      </c>
      <c r="BC26" s="139"/>
      <c r="BD26" s="111"/>
      <c r="BE26" s="111">
        <f>G26+K26+O26+S26+W26+AA26+AE26+AI26+AM26+AQ26</f>
        <v>0</v>
      </c>
      <c r="BF26" s="174">
        <f>E26+BB26-BE26</f>
        <v>1251779000</v>
      </c>
      <c r="BG26" s="174">
        <v>1899205065.54</v>
      </c>
      <c r="BH26" s="175">
        <f t="shared" si="8"/>
        <v>647426065.53999996</v>
      </c>
    </row>
    <row r="27" spans="1:62" ht="15" thickBot="1" x14ac:dyDescent="0.25">
      <c r="A27" s="18" t="s">
        <v>47</v>
      </c>
      <c r="B27" s="68" t="s">
        <v>48</v>
      </c>
      <c r="C27" s="26">
        <v>17</v>
      </c>
      <c r="D27" s="125" t="s">
        <v>40</v>
      </c>
      <c r="E27" s="111">
        <v>2515632150</v>
      </c>
      <c r="F27" s="112">
        <v>0</v>
      </c>
      <c r="G27" s="113">
        <v>0</v>
      </c>
      <c r="H27" s="113">
        <v>1949999440</v>
      </c>
      <c r="I27" s="113">
        <v>0</v>
      </c>
      <c r="J27" s="113">
        <v>0</v>
      </c>
      <c r="K27" s="113">
        <v>0</v>
      </c>
      <c r="L27" s="113">
        <f>H27+J27-K27</f>
        <v>1949999440</v>
      </c>
      <c r="M27" s="113">
        <v>0</v>
      </c>
      <c r="N27" s="113">
        <v>0</v>
      </c>
      <c r="O27" s="113">
        <v>0</v>
      </c>
      <c r="P27" s="113">
        <v>1949999440</v>
      </c>
      <c r="Q27" s="113">
        <v>0</v>
      </c>
      <c r="R27" s="114">
        <v>0</v>
      </c>
      <c r="S27" s="114">
        <v>0</v>
      </c>
      <c r="T27" s="113">
        <f>P27+R27-S27</f>
        <v>1949999440</v>
      </c>
      <c r="U27" s="114">
        <v>145206615</v>
      </c>
      <c r="V27" s="114">
        <v>0</v>
      </c>
      <c r="W27" s="114">
        <v>0</v>
      </c>
      <c r="X27" s="113">
        <f>T27+V27-W27</f>
        <v>1949999440</v>
      </c>
      <c r="Y27" s="113">
        <v>297988835</v>
      </c>
      <c r="Z27" s="113">
        <v>0</v>
      </c>
      <c r="AA27" s="113">
        <v>0</v>
      </c>
      <c r="AB27" s="113">
        <f>X27+Z27-AA27</f>
        <v>1949999440</v>
      </c>
      <c r="AC27" s="113">
        <v>698842564</v>
      </c>
      <c r="AD27" s="113">
        <v>0</v>
      </c>
      <c r="AE27" s="113">
        <v>0</v>
      </c>
      <c r="AF27" s="113">
        <f>AB27+AD27-AE27</f>
        <v>1949999440</v>
      </c>
      <c r="AG27" s="113">
        <v>0</v>
      </c>
      <c r="AH27" s="113">
        <v>0</v>
      </c>
      <c r="AI27" s="113">
        <v>0</v>
      </c>
      <c r="AJ27" s="113">
        <f>AF27+AH27-AI27</f>
        <v>1949999440</v>
      </c>
      <c r="AK27" s="113">
        <v>99834652</v>
      </c>
      <c r="AL27" s="113">
        <v>0</v>
      </c>
      <c r="AM27" s="113">
        <v>0</v>
      </c>
      <c r="AN27" s="113">
        <f>AJ27+AL27-AM27</f>
        <v>1949999440</v>
      </c>
      <c r="AO27" s="113">
        <v>299503956</v>
      </c>
      <c r="AP27" s="114">
        <v>0</v>
      </c>
      <c r="AQ27" s="114">
        <v>0</v>
      </c>
      <c r="AR27" s="113">
        <f>AN27+AP27-AQ27</f>
        <v>1949999440</v>
      </c>
      <c r="AS27" s="113">
        <v>299503956</v>
      </c>
      <c r="AT27" s="113"/>
      <c r="AU27" s="113"/>
      <c r="AV27" s="113"/>
      <c r="AW27" s="113"/>
      <c r="AX27" s="113"/>
      <c r="AY27" s="113"/>
      <c r="AZ27" s="113"/>
      <c r="BA27" s="113"/>
      <c r="BB27" s="113">
        <f>F27+J27+N27+R27+V27+Z27+AD27+AH27+AL27</f>
        <v>0</v>
      </c>
      <c r="BC27" s="139"/>
      <c r="BD27" s="111"/>
      <c r="BE27" s="111">
        <f>G27+K27+O27+S27+W27+AA27+AE27+AI27+AM27+AQ27</f>
        <v>0</v>
      </c>
      <c r="BF27" s="174">
        <f>E27+BB27-BE27</f>
        <v>2515632150</v>
      </c>
      <c r="BG27" s="174">
        <v>3227360476</v>
      </c>
      <c r="BH27" s="175">
        <f t="shared" si="8"/>
        <v>711728326</v>
      </c>
    </row>
    <row r="28" spans="1:62" s="3" customFormat="1" ht="15.75" thickBot="1" x14ac:dyDescent="0.3">
      <c r="A28" s="8" t="s">
        <v>49</v>
      </c>
      <c r="B28" s="67" t="s">
        <v>50</v>
      </c>
      <c r="C28" s="7"/>
      <c r="D28" s="126"/>
      <c r="E28" s="110">
        <f>SUM(E29:E30)</f>
        <v>739634800</v>
      </c>
      <c r="F28" s="108">
        <f t="shared" ref="F28:AW28" si="23">F29+F30</f>
        <v>0</v>
      </c>
      <c r="G28" s="109">
        <f t="shared" si="23"/>
        <v>0</v>
      </c>
      <c r="H28" s="109">
        <f t="shared" si="23"/>
        <v>730852630</v>
      </c>
      <c r="I28" s="109">
        <f t="shared" si="23"/>
        <v>59058748</v>
      </c>
      <c r="J28" s="109">
        <f t="shared" si="23"/>
        <v>0</v>
      </c>
      <c r="K28" s="109">
        <f t="shared" si="23"/>
        <v>0</v>
      </c>
      <c r="L28" s="109">
        <f t="shared" si="23"/>
        <v>730852630</v>
      </c>
      <c r="M28" s="109">
        <f t="shared" si="23"/>
        <v>34086582</v>
      </c>
      <c r="N28" s="109">
        <f t="shared" si="23"/>
        <v>0</v>
      </c>
      <c r="O28" s="109">
        <f t="shared" si="23"/>
        <v>0</v>
      </c>
      <c r="P28" s="109">
        <f t="shared" si="23"/>
        <v>730852630</v>
      </c>
      <c r="Q28" s="109">
        <f t="shared" si="23"/>
        <v>30563133</v>
      </c>
      <c r="R28" s="109">
        <f t="shared" si="23"/>
        <v>0</v>
      </c>
      <c r="S28" s="109">
        <f t="shared" si="23"/>
        <v>0</v>
      </c>
      <c r="T28" s="109">
        <f t="shared" si="23"/>
        <v>730852630</v>
      </c>
      <c r="U28" s="109">
        <f t="shared" si="23"/>
        <v>59599540</v>
      </c>
      <c r="V28" s="109">
        <f t="shared" si="23"/>
        <v>0</v>
      </c>
      <c r="W28" s="109">
        <f t="shared" si="23"/>
        <v>0</v>
      </c>
      <c r="X28" s="109">
        <f t="shared" si="23"/>
        <v>730852630</v>
      </c>
      <c r="Y28" s="109">
        <f t="shared" si="23"/>
        <v>30388715</v>
      </c>
      <c r="Z28" s="109">
        <f t="shared" si="23"/>
        <v>0</v>
      </c>
      <c r="AA28" s="109">
        <f t="shared" si="23"/>
        <v>0</v>
      </c>
      <c r="AB28" s="109">
        <f t="shared" si="23"/>
        <v>730852630</v>
      </c>
      <c r="AC28" s="109">
        <f t="shared" si="23"/>
        <v>49983530</v>
      </c>
      <c r="AD28" s="109">
        <f t="shared" si="23"/>
        <v>0</v>
      </c>
      <c r="AE28" s="109">
        <f t="shared" si="23"/>
        <v>0</v>
      </c>
      <c r="AF28" s="109">
        <f t="shared" si="23"/>
        <v>730852630</v>
      </c>
      <c r="AG28" s="109">
        <f t="shared" si="23"/>
        <v>52579582</v>
      </c>
      <c r="AH28" s="109">
        <f t="shared" si="23"/>
        <v>0</v>
      </c>
      <c r="AI28" s="109">
        <f t="shared" si="23"/>
        <v>0</v>
      </c>
      <c r="AJ28" s="109">
        <f t="shared" si="23"/>
        <v>730852630</v>
      </c>
      <c r="AK28" s="109">
        <f t="shared" si="23"/>
        <v>34956425</v>
      </c>
      <c r="AL28" s="109">
        <f t="shared" si="23"/>
        <v>0</v>
      </c>
      <c r="AM28" s="109">
        <f t="shared" si="23"/>
        <v>0</v>
      </c>
      <c r="AN28" s="109">
        <f t="shared" si="23"/>
        <v>730852630</v>
      </c>
      <c r="AO28" s="109">
        <f t="shared" si="23"/>
        <v>121465572</v>
      </c>
      <c r="AP28" s="109">
        <f t="shared" si="23"/>
        <v>0</v>
      </c>
      <c r="AQ28" s="109">
        <f t="shared" si="23"/>
        <v>0</v>
      </c>
      <c r="AR28" s="109">
        <f t="shared" si="23"/>
        <v>730852630</v>
      </c>
      <c r="AS28" s="109">
        <f t="shared" si="23"/>
        <v>61376394</v>
      </c>
      <c r="AT28" s="109">
        <f t="shared" si="23"/>
        <v>0</v>
      </c>
      <c r="AU28" s="109">
        <f t="shared" si="23"/>
        <v>0</v>
      </c>
      <c r="AV28" s="109">
        <f t="shared" si="23"/>
        <v>0</v>
      </c>
      <c r="AW28" s="109">
        <f t="shared" si="23"/>
        <v>0</v>
      </c>
      <c r="AX28" s="109">
        <f t="shared" ref="AX28:BG28" si="24">AX29+AX30</f>
        <v>0</v>
      </c>
      <c r="AY28" s="109">
        <f t="shared" si="24"/>
        <v>0</v>
      </c>
      <c r="AZ28" s="109">
        <f t="shared" si="24"/>
        <v>0</v>
      </c>
      <c r="BA28" s="109">
        <f t="shared" si="24"/>
        <v>0</v>
      </c>
      <c r="BB28" s="110">
        <f t="shared" ref="BB28:BE28" si="25">SUM(BB29:BB30)</f>
        <v>0</v>
      </c>
      <c r="BC28" s="110">
        <f t="shared" si="25"/>
        <v>0</v>
      </c>
      <c r="BD28" s="110">
        <f t="shared" si="25"/>
        <v>0</v>
      </c>
      <c r="BE28" s="110">
        <f t="shared" si="25"/>
        <v>0</v>
      </c>
      <c r="BF28" s="157">
        <f>+E28+BB28-BE28</f>
        <v>739634800</v>
      </c>
      <c r="BG28" s="157">
        <f t="shared" si="24"/>
        <v>995357345</v>
      </c>
      <c r="BH28" s="172">
        <f t="shared" si="8"/>
        <v>255722545</v>
      </c>
      <c r="BI28" s="5"/>
      <c r="BJ28" s="5"/>
    </row>
    <row r="29" spans="1:62" ht="15" thickBot="1" x14ac:dyDescent="0.25">
      <c r="A29" s="18" t="s">
        <v>51</v>
      </c>
      <c r="B29" s="68" t="s">
        <v>52</v>
      </c>
      <c r="C29" s="26">
        <v>10</v>
      </c>
      <c r="D29" s="125" t="s">
        <v>1142</v>
      </c>
      <c r="E29" s="111">
        <v>541393800</v>
      </c>
      <c r="F29" s="112">
        <v>0</v>
      </c>
      <c r="G29" s="113">
        <v>0</v>
      </c>
      <c r="H29" s="113">
        <v>601199000</v>
      </c>
      <c r="I29" s="113">
        <v>21046748</v>
      </c>
      <c r="J29" s="113">
        <v>0</v>
      </c>
      <c r="K29" s="113">
        <v>0</v>
      </c>
      <c r="L29" s="113">
        <f>H29+J29-K29</f>
        <v>601199000</v>
      </c>
      <c r="M29" s="113">
        <v>16581582</v>
      </c>
      <c r="N29" s="113">
        <v>0</v>
      </c>
      <c r="O29" s="113">
        <v>0</v>
      </c>
      <c r="P29" s="113">
        <v>601199000</v>
      </c>
      <c r="Q29" s="113">
        <v>14227133</v>
      </c>
      <c r="R29" s="114">
        <v>0</v>
      </c>
      <c r="S29" s="114">
        <v>0</v>
      </c>
      <c r="T29" s="113">
        <f>P29+R29-S29</f>
        <v>601199000</v>
      </c>
      <c r="U29" s="114">
        <v>34568540</v>
      </c>
      <c r="V29" s="114">
        <v>0</v>
      </c>
      <c r="W29" s="114">
        <v>0</v>
      </c>
      <c r="X29" s="113">
        <f>T29+V29-W29</f>
        <v>601199000</v>
      </c>
      <c r="Y29" s="113">
        <v>19591715</v>
      </c>
      <c r="Z29" s="113">
        <v>0</v>
      </c>
      <c r="AA29" s="113">
        <v>0</v>
      </c>
      <c r="AB29" s="113">
        <f>X29+Z29-AA29</f>
        <v>601199000</v>
      </c>
      <c r="AC29" s="113">
        <v>31835530</v>
      </c>
      <c r="AD29" s="113">
        <v>0</v>
      </c>
      <c r="AE29" s="113">
        <v>0</v>
      </c>
      <c r="AF29" s="113">
        <f>AB29+AD29-AE29</f>
        <v>601199000</v>
      </c>
      <c r="AG29" s="113">
        <v>32848582</v>
      </c>
      <c r="AH29" s="113">
        <v>0</v>
      </c>
      <c r="AI29" s="113">
        <v>0</v>
      </c>
      <c r="AJ29" s="113">
        <f>AF29+AH29-AI29</f>
        <v>601199000</v>
      </c>
      <c r="AK29" s="113">
        <v>26912425</v>
      </c>
      <c r="AL29" s="113">
        <v>0</v>
      </c>
      <c r="AM29" s="113">
        <v>0</v>
      </c>
      <c r="AN29" s="113">
        <f>AJ29+AL29-AM29</f>
        <v>601199000</v>
      </c>
      <c r="AO29" s="113">
        <v>100672637</v>
      </c>
      <c r="AP29" s="114">
        <v>0</v>
      </c>
      <c r="AQ29" s="114">
        <v>0</v>
      </c>
      <c r="AR29" s="113">
        <f>AN29+AP29-AQ29</f>
        <v>601199000</v>
      </c>
      <c r="AS29" s="113">
        <v>33338394</v>
      </c>
      <c r="AT29" s="113"/>
      <c r="AU29" s="113"/>
      <c r="AV29" s="113"/>
      <c r="AW29" s="113"/>
      <c r="AX29" s="113"/>
      <c r="AY29" s="113"/>
      <c r="AZ29" s="113"/>
      <c r="BA29" s="113"/>
      <c r="BB29" s="113">
        <f>F29+J29+N29+R29+V29+Z29+AD29+AH29+AL29</f>
        <v>0</v>
      </c>
      <c r="BC29" s="139"/>
      <c r="BD29" s="111"/>
      <c r="BE29" s="111">
        <f>G29+K29+O29+S29+W29+AA29+AE29+AI29+AM29+AQ29</f>
        <v>0</v>
      </c>
      <c r="BF29" s="174">
        <f>E29+BB29-BE29</f>
        <v>541393800</v>
      </c>
      <c r="BG29" s="174">
        <v>634983982</v>
      </c>
      <c r="BH29" s="175">
        <f t="shared" si="8"/>
        <v>93590182</v>
      </c>
    </row>
    <row r="30" spans="1:62" ht="15" thickBot="1" x14ac:dyDescent="0.25">
      <c r="A30" s="18" t="s">
        <v>53</v>
      </c>
      <c r="B30" s="68" t="s">
        <v>54</v>
      </c>
      <c r="C30" s="26">
        <v>10</v>
      </c>
      <c r="D30" s="125" t="s">
        <v>1142</v>
      </c>
      <c r="E30" s="111">
        <v>198241000</v>
      </c>
      <c r="F30" s="112">
        <v>0</v>
      </c>
      <c r="G30" s="113">
        <v>0</v>
      </c>
      <c r="H30" s="113">
        <v>129653630</v>
      </c>
      <c r="I30" s="113">
        <v>38012000</v>
      </c>
      <c r="J30" s="113">
        <v>0</v>
      </c>
      <c r="K30" s="113">
        <v>0</v>
      </c>
      <c r="L30" s="113">
        <f>H30+J30-K30</f>
        <v>129653630</v>
      </c>
      <c r="M30" s="113">
        <v>17505000</v>
      </c>
      <c r="N30" s="113">
        <v>0</v>
      </c>
      <c r="O30" s="113">
        <v>0</v>
      </c>
      <c r="P30" s="113">
        <v>129653630</v>
      </c>
      <c r="Q30" s="113">
        <v>16336000</v>
      </c>
      <c r="R30" s="114">
        <v>0</v>
      </c>
      <c r="S30" s="114">
        <v>0</v>
      </c>
      <c r="T30" s="113">
        <f>P30+R30-S30</f>
        <v>129653630</v>
      </c>
      <c r="U30" s="114">
        <v>25031000</v>
      </c>
      <c r="V30" s="114">
        <v>0</v>
      </c>
      <c r="W30" s="114">
        <v>0</v>
      </c>
      <c r="X30" s="113">
        <f>T30+V30-W30</f>
        <v>129653630</v>
      </c>
      <c r="Y30" s="113">
        <v>10797000</v>
      </c>
      <c r="Z30" s="113">
        <v>0</v>
      </c>
      <c r="AA30" s="113">
        <v>0</v>
      </c>
      <c r="AB30" s="113">
        <f>X30+Z30-AA30</f>
        <v>129653630</v>
      </c>
      <c r="AC30" s="113">
        <v>18148000</v>
      </c>
      <c r="AD30" s="113">
        <v>0</v>
      </c>
      <c r="AE30" s="113">
        <v>0</v>
      </c>
      <c r="AF30" s="113">
        <f>AB30+AD30-AE30</f>
        <v>129653630</v>
      </c>
      <c r="AG30" s="113">
        <v>19731000</v>
      </c>
      <c r="AH30" s="113">
        <v>0</v>
      </c>
      <c r="AI30" s="113">
        <v>0</v>
      </c>
      <c r="AJ30" s="113">
        <f>AF30+AH30-AI30</f>
        <v>129653630</v>
      </c>
      <c r="AK30" s="113">
        <v>8044000</v>
      </c>
      <c r="AL30" s="113">
        <v>0</v>
      </c>
      <c r="AM30" s="113">
        <v>0</v>
      </c>
      <c r="AN30" s="113">
        <f>AJ30+AL30-AM30</f>
        <v>129653630</v>
      </c>
      <c r="AO30" s="113">
        <v>20792935</v>
      </c>
      <c r="AP30" s="114">
        <v>0</v>
      </c>
      <c r="AQ30" s="114">
        <v>0</v>
      </c>
      <c r="AR30" s="113">
        <f>AN30+AP30-AQ30</f>
        <v>129653630</v>
      </c>
      <c r="AS30" s="113">
        <v>28038000</v>
      </c>
      <c r="AT30" s="113"/>
      <c r="AU30" s="113"/>
      <c r="AV30" s="113"/>
      <c r="AW30" s="113"/>
      <c r="AX30" s="113"/>
      <c r="AY30" s="113"/>
      <c r="AZ30" s="113"/>
      <c r="BA30" s="113"/>
      <c r="BB30" s="113">
        <f>F30+J30+N30+R30+V30+Z30+AD30+AH30+AL30</f>
        <v>0</v>
      </c>
      <c r="BC30" s="139"/>
      <c r="BD30" s="111"/>
      <c r="BE30" s="111">
        <f>G30+K30+O30+S30+W30+AA30+AE30+AI30+AM30+AQ30</f>
        <v>0</v>
      </c>
      <c r="BF30" s="174">
        <f>E30+BB30-BE30</f>
        <v>198241000</v>
      </c>
      <c r="BG30" s="174">
        <v>360373363</v>
      </c>
      <c r="BH30" s="175">
        <f t="shared" si="8"/>
        <v>162132363</v>
      </c>
    </row>
    <row r="31" spans="1:62" s="3" customFormat="1" ht="15.75" thickBot="1" x14ac:dyDescent="0.3">
      <c r="A31" s="8" t="s">
        <v>55</v>
      </c>
      <c r="B31" s="67" t="s">
        <v>56</v>
      </c>
      <c r="C31" s="7"/>
      <c r="D31" s="126"/>
      <c r="E31" s="110">
        <f t="shared" ref="E31:AW31" si="26">E32</f>
        <v>342223207</v>
      </c>
      <c r="F31" s="108">
        <f t="shared" si="26"/>
        <v>0</v>
      </c>
      <c r="G31" s="109">
        <f t="shared" si="26"/>
        <v>0</v>
      </c>
      <c r="H31" s="109">
        <f t="shared" si="26"/>
        <v>285381602</v>
      </c>
      <c r="I31" s="109">
        <f t="shared" si="26"/>
        <v>39467289</v>
      </c>
      <c r="J31" s="109">
        <f t="shared" si="26"/>
        <v>0</v>
      </c>
      <c r="K31" s="109">
        <f t="shared" si="26"/>
        <v>0</v>
      </c>
      <c r="L31" s="109">
        <f t="shared" si="26"/>
        <v>285381602</v>
      </c>
      <c r="M31" s="109">
        <f t="shared" si="26"/>
        <v>32105985</v>
      </c>
      <c r="N31" s="109">
        <f t="shared" si="26"/>
        <v>0</v>
      </c>
      <c r="O31" s="109">
        <f t="shared" si="26"/>
        <v>0</v>
      </c>
      <c r="P31" s="109">
        <f t="shared" si="26"/>
        <v>285381602</v>
      </c>
      <c r="Q31" s="109">
        <f t="shared" si="26"/>
        <v>36256936</v>
      </c>
      <c r="R31" s="109">
        <f t="shared" si="26"/>
        <v>0</v>
      </c>
      <c r="S31" s="109">
        <f t="shared" si="26"/>
        <v>0</v>
      </c>
      <c r="T31" s="109">
        <f t="shared" si="26"/>
        <v>285381602</v>
      </c>
      <c r="U31" s="109">
        <f t="shared" si="26"/>
        <v>14109061</v>
      </c>
      <c r="V31" s="109">
        <f t="shared" si="26"/>
        <v>0</v>
      </c>
      <c r="W31" s="109">
        <f t="shared" si="26"/>
        <v>0</v>
      </c>
      <c r="X31" s="109">
        <f t="shared" si="26"/>
        <v>285381602</v>
      </c>
      <c r="Y31" s="109">
        <f t="shared" si="26"/>
        <v>9888865</v>
      </c>
      <c r="Z31" s="109">
        <f t="shared" si="26"/>
        <v>0</v>
      </c>
      <c r="AA31" s="109">
        <f t="shared" si="26"/>
        <v>0</v>
      </c>
      <c r="AB31" s="109">
        <f t="shared" si="26"/>
        <v>285381602</v>
      </c>
      <c r="AC31" s="109">
        <f t="shared" si="26"/>
        <v>16491579</v>
      </c>
      <c r="AD31" s="109">
        <f t="shared" si="26"/>
        <v>0</v>
      </c>
      <c r="AE31" s="109">
        <f t="shared" si="26"/>
        <v>0</v>
      </c>
      <c r="AF31" s="109">
        <f t="shared" si="26"/>
        <v>285381602</v>
      </c>
      <c r="AG31" s="109">
        <f t="shared" si="26"/>
        <v>41181906</v>
      </c>
      <c r="AH31" s="109">
        <f t="shared" si="26"/>
        <v>0</v>
      </c>
      <c r="AI31" s="109">
        <f t="shared" si="26"/>
        <v>0</v>
      </c>
      <c r="AJ31" s="109">
        <f t="shared" si="26"/>
        <v>285381602</v>
      </c>
      <c r="AK31" s="109">
        <f t="shared" si="26"/>
        <v>16818045</v>
      </c>
      <c r="AL31" s="109">
        <f t="shared" si="26"/>
        <v>0</v>
      </c>
      <c r="AM31" s="109">
        <f t="shared" si="26"/>
        <v>0</v>
      </c>
      <c r="AN31" s="109">
        <f t="shared" si="26"/>
        <v>285381602</v>
      </c>
      <c r="AO31" s="109">
        <f t="shared" si="26"/>
        <v>28650985</v>
      </c>
      <c r="AP31" s="109">
        <f t="shared" si="26"/>
        <v>0</v>
      </c>
      <c r="AQ31" s="109">
        <f t="shared" si="26"/>
        <v>0</v>
      </c>
      <c r="AR31" s="109">
        <f t="shared" si="26"/>
        <v>285381602</v>
      </c>
      <c r="AS31" s="109">
        <f t="shared" si="26"/>
        <v>19178730</v>
      </c>
      <c r="AT31" s="109">
        <f t="shared" si="26"/>
        <v>0</v>
      </c>
      <c r="AU31" s="109">
        <f t="shared" si="26"/>
        <v>0</v>
      </c>
      <c r="AV31" s="109">
        <f t="shared" si="26"/>
        <v>0</v>
      </c>
      <c r="AW31" s="109">
        <f t="shared" si="26"/>
        <v>0</v>
      </c>
      <c r="AX31" s="109">
        <f t="shared" ref="AX31:BG31" si="27">AX32</f>
        <v>0</v>
      </c>
      <c r="AY31" s="109">
        <f t="shared" si="27"/>
        <v>0</v>
      </c>
      <c r="AZ31" s="109">
        <f t="shared" si="27"/>
        <v>0</v>
      </c>
      <c r="BA31" s="109">
        <f t="shared" si="27"/>
        <v>0</v>
      </c>
      <c r="BB31" s="109">
        <f t="shared" si="27"/>
        <v>0</v>
      </c>
      <c r="BC31" s="138"/>
      <c r="BD31" s="110"/>
      <c r="BE31" s="110">
        <f t="shared" si="27"/>
        <v>0</v>
      </c>
      <c r="BF31" s="157">
        <f t="shared" si="27"/>
        <v>342223207</v>
      </c>
      <c r="BG31" s="157">
        <f t="shared" si="27"/>
        <v>497119765</v>
      </c>
      <c r="BH31" s="172">
        <f t="shared" si="8"/>
        <v>154896558</v>
      </c>
      <c r="BI31" s="5"/>
      <c r="BJ31" s="5"/>
    </row>
    <row r="32" spans="1:62" s="3" customFormat="1" ht="15.75" thickBot="1" x14ac:dyDescent="0.3">
      <c r="A32" s="8" t="s">
        <v>57</v>
      </c>
      <c r="B32" s="67" t="s">
        <v>58</v>
      </c>
      <c r="C32" s="7"/>
      <c r="D32" s="126"/>
      <c r="E32" s="110">
        <f>SUM(E33:E35)</f>
        <v>342223207</v>
      </c>
      <c r="F32" s="108">
        <f t="shared" ref="F32:Q32" si="28">F33+F34+F35</f>
        <v>0</v>
      </c>
      <c r="G32" s="109">
        <f t="shared" si="28"/>
        <v>0</v>
      </c>
      <c r="H32" s="109">
        <f t="shared" si="28"/>
        <v>285381602</v>
      </c>
      <c r="I32" s="109">
        <f t="shared" si="28"/>
        <v>39467289</v>
      </c>
      <c r="J32" s="109">
        <f t="shared" si="28"/>
        <v>0</v>
      </c>
      <c r="K32" s="109">
        <f t="shared" si="28"/>
        <v>0</v>
      </c>
      <c r="L32" s="109">
        <f t="shared" si="28"/>
        <v>285381602</v>
      </c>
      <c r="M32" s="109">
        <f t="shared" si="28"/>
        <v>32105985</v>
      </c>
      <c r="N32" s="109">
        <f t="shared" si="28"/>
        <v>0</v>
      </c>
      <c r="O32" s="109">
        <f t="shared" si="28"/>
        <v>0</v>
      </c>
      <c r="P32" s="109">
        <f t="shared" si="28"/>
        <v>285381602</v>
      </c>
      <c r="Q32" s="109">
        <f t="shared" si="28"/>
        <v>36256936</v>
      </c>
      <c r="R32" s="109">
        <f>R33+R34+R35</f>
        <v>0</v>
      </c>
      <c r="S32" s="109">
        <f>S33+S34+S35</f>
        <v>0</v>
      </c>
      <c r="T32" s="109">
        <f>T33+T34+T35</f>
        <v>285381602</v>
      </c>
      <c r="U32" s="109">
        <f>U33+U34+U35</f>
        <v>14109061</v>
      </c>
      <c r="V32" s="109">
        <f t="shared" ref="V32:AW32" si="29">V33+V34+V35</f>
        <v>0</v>
      </c>
      <c r="W32" s="109">
        <f t="shared" si="29"/>
        <v>0</v>
      </c>
      <c r="X32" s="109">
        <f t="shared" si="29"/>
        <v>285381602</v>
      </c>
      <c r="Y32" s="109">
        <f t="shared" si="29"/>
        <v>9888865</v>
      </c>
      <c r="Z32" s="109">
        <f t="shared" si="29"/>
        <v>0</v>
      </c>
      <c r="AA32" s="109">
        <f t="shared" si="29"/>
        <v>0</v>
      </c>
      <c r="AB32" s="109">
        <f t="shared" si="29"/>
        <v>285381602</v>
      </c>
      <c r="AC32" s="109">
        <f t="shared" si="29"/>
        <v>16491579</v>
      </c>
      <c r="AD32" s="109">
        <f t="shared" si="29"/>
        <v>0</v>
      </c>
      <c r="AE32" s="109">
        <f t="shared" si="29"/>
        <v>0</v>
      </c>
      <c r="AF32" s="109">
        <f t="shared" si="29"/>
        <v>285381602</v>
      </c>
      <c r="AG32" s="109">
        <f t="shared" si="29"/>
        <v>41181906</v>
      </c>
      <c r="AH32" s="109">
        <f t="shared" si="29"/>
        <v>0</v>
      </c>
      <c r="AI32" s="109">
        <f t="shared" si="29"/>
        <v>0</v>
      </c>
      <c r="AJ32" s="109">
        <f t="shared" si="29"/>
        <v>285381602</v>
      </c>
      <c r="AK32" s="109">
        <f t="shared" ref="AK32:AT32" si="30">AK33+AK34+AK35</f>
        <v>16818045</v>
      </c>
      <c r="AL32" s="109">
        <f t="shared" si="30"/>
        <v>0</v>
      </c>
      <c r="AM32" s="109">
        <f t="shared" si="30"/>
        <v>0</v>
      </c>
      <c r="AN32" s="109">
        <f t="shared" si="30"/>
        <v>285381602</v>
      </c>
      <c r="AO32" s="109">
        <f t="shared" si="30"/>
        <v>28650985</v>
      </c>
      <c r="AP32" s="109">
        <f t="shared" si="30"/>
        <v>0</v>
      </c>
      <c r="AQ32" s="109">
        <f t="shared" si="30"/>
        <v>0</v>
      </c>
      <c r="AR32" s="109">
        <f t="shared" si="30"/>
        <v>285381602</v>
      </c>
      <c r="AS32" s="109">
        <f t="shared" si="30"/>
        <v>19178730</v>
      </c>
      <c r="AT32" s="109">
        <f t="shared" si="30"/>
        <v>0</v>
      </c>
      <c r="AU32" s="109">
        <f t="shared" si="29"/>
        <v>0</v>
      </c>
      <c r="AV32" s="109">
        <f t="shared" si="29"/>
        <v>0</v>
      </c>
      <c r="AW32" s="109">
        <f t="shared" si="29"/>
        <v>0</v>
      </c>
      <c r="AX32" s="109">
        <f t="shared" ref="AX32:BA32" si="31">AX33+AX34+AX35</f>
        <v>0</v>
      </c>
      <c r="AY32" s="109">
        <f t="shared" si="31"/>
        <v>0</v>
      </c>
      <c r="AZ32" s="109">
        <f t="shared" si="31"/>
        <v>0</v>
      </c>
      <c r="BA32" s="109">
        <f t="shared" si="31"/>
        <v>0</v>
      </c>
      <c r="BB32" s="110">
        <f t="shared" ref="BB32:BE32" si="32">SUM(BB33:BB35)</f>
        <v>0</v>
      </c>
      <c r="BC32" s="110">
        <f t="shared" si="32"/>
        <v>0</v>
      </c>
      <c r="BD32" s="110">
        <f t="shared" si="32"/>
        <v>0</v>
      </c>
      <c r="BE32" s="110">
        <f t="shared" si="32"/>
        <v>0</v>
      </c>
      <c r="BF32" s="157">
        <f>+E32+BB32-BE32</f>
        <v>342223207</v>
      </c>
      <c r="BG32" s="157">
        <f t="shared" ref="BG32" si="33">SUM(BG33:BG35)</f>
        <v>497119765</v>
      </c>
      <c r="BH32" s="157">
        <f t="shared" ref="BH32" si="34">SUM(BH33:BH35)</f>
        <v>154896558</v>
      </c>
      <c r="BI32" s="5"/>
      <c r="BJ32" s="5"/>
    </row>
    <row r="33" spans="1:62" ht="15" thickBot="1" x14ac:dyDescent="0.25">
      <c r="A33" s="18" t="s">
        <v>59</v>
      </c>
      <c r="B33" s="68" t="s">
        <v>60</v>
      </c>
      <c r="C33" s="26">
        <v>14</v>
      </c>
      <c r="D33" s="125" t="s">
        <v>56</v>
      </c>
      <c r="E33" s="111">
        <v>215117000</v>
      </c>
      <c r="F33" s="112">
        <v>0</v>
      </c>
      <c r="G33" s="113">
        <v>0</v>
      </c>
      <c r="H33" s="113">
        <v>159784000</v>
      </c>
      <c r="I33" s="113">
        <v>29710855</v>
      </c>
      <c r="J33" s="113">
        <v>0</v>
      </c>
      <c r="K33" s="113">
        <v>0</v>
      </c>
      <c r="L33" s="113">
        <f>H33+J33-K33</f>
        <v>159784000</v>
      </c>
      <c r="M33" s="113">
        <v>26424975</v>
      </c>
      <c r="N33" s="113">
        <v>0</v>
      </c>
      <c r="O33" s="113">
        <v>0</v>
      </c>
      <c r="P33" s="113">
        <v>159784000</v>
      </c>
      <c r="Q33" s="113">
        <v>31173015</v>
      </c>
      <c r="R33" s="114">
        <v>0</v>
      </c>
      <c r="S33" s="114">
        <v>0</v>
      </c>
      <c r="T33" s="113">
        <f>P33+R33-S33</f>
        <v>159784000</v>
      </c>
      <c r="U33" s="114">
        <v>4114470</v>
      </c>
      <c r="V33" s="114">
        <v>0</v>
      </c>
      <c r="W33" s="114">
        <v>0</v>
      </c>
      <c r="X33" s="113">
        <f>T33+V33-W33</f>
        <v>159784000</v>
      </c>
      <c r="Y33" s="113">
        <v>4778040</v>
      </c>
      <c r="Z33" s="113">
        <v>0</v>
      </c>
      <c r="AA33" s="113">
        <v>0</v>
      </c>
      <c r="AB33" s="113">
        <f>X33+Z33-AA33</f>
        <v>159784000</v>
      </c>
      <c r="AC33" s="113">
        <v>8088655</v>
      </c>
      <c r="AD33" s="113">
        <v>0</v>
      </c>
      <c r="AE33" s="113">
        <v>0</v>
      </c>
      <c r="AF33" s="113">
        <f>AB33+AD33-AE33</f>
        <v>159784000</v>
      </c>
      <c r="AG33" s="113">
        <v>32348890</v>
      </c>
      <c r="AH33" s="113">
        <v>0</v>
      </c>
      <c r="AI33" s="113">
        <v>0</v>
      </c>
      <c r="AJ33" s="113">
        <f>AF33+AH33-AI33</f>
        <v>159784000</v>
      </c>
      <c r="AK33" s="113">
        <v>10893110</v>
      </c>
      <c r="AL33" s="113">
        <v>0</v>
      </c>
      <c r="AM33" s="113">
        <v>0</v>
      </c>
      <c r="AN33" s="113">
        <f>AJ33+AL33-AM33</f>
        <v>159784000</v>
      </c>
      <c r="AO33" s="113">
        <v>7991525</v>
      </c>
      <c r="AP33" s="114">
        <v>0</v>
      </c>
      <c r="AQ33" s="114">
        <v>0</v>
      </c>
      <c r="AR33" s="113">
        <f>AN33+AP33-AQ33</f>
        <v>159784000</v>
      </c>
      <c r="AS33" s="113">
        <v>9201080</v>
      </c>
      <c r="AT33" s="113"/>
      <c r="AU33" s="113"/>
      <c r="AV33" s="113"/>
      <c r="AW33" s="113"/>
      <c r="AX33" s="113"/>
      <c r="AY33" s="113"/>
      <c r="AZ33" s="113"/>
      <c r="BA33" s="113"/>
      <c r="BB33" s="113">
        <f>F33+J33+N33+R33+V33+Z33+AD33+AH33+AL33</f>
        <v>0</v>
      </c>
      <c r="BC33" s="139"/>
      <c r="BD33" s="111"/>
      <c r="BE33" s="111">
        <f>G33+K33+O33+S33+W33+AA33+AE33+AI33+AM33+AQ33</f>
        <v>0</v>
      </c>
      <c r="BF33" s="174">
        <f>E33+BB33-BE33</f>
        <v>215117000</v>
      </c>
      <c r="BG33" s="174">
        <v>330052102</v>
      </c>
      <c r="BH33" s="175">
        <f t="shared" si="8"/>
        <v>114935102</v>
      </c>
    </row>
    <row r="34" spans="1:62" ht="15" thickBot="1" x14ac:dyDescent="0.25">
      <c r="A34" s="18" t="s">
        <v>61</v>
      </c>
      <c r="B34" s="68" t="s">
        <v>62</v>
      </c>
      <c r="C34" s="26">
        <v>14</v>
      </c>
      <c r="D34" s="125" t="s">
        <v>56</v>
      </c>
      <c r="E34" s="111">
        <v>93038207</v>
      </c>
      <c r="F34" s="112">
        <v>0</v>
      </c>
      <c r="G34" s="113">
        <v>0</v>
      </c>
      <c r="H34" s="113">
        <v>103316700</v>
      </c>
      <c r="I34" s="113">
        <v>3616434</v>
      </c>
      <c r="J34" s="113">
        <v>0</v>
      </c>
      <c r="K34" s="113">
        <v>0</v>
      </c>
      <c r="L34" s="113">
        <f>H34+J34-K34</f>
        <v>103316700</v>
      </c>
      <c r="M34" s="113">
        <v>2849010</v>
      </c>
      <c r="N34" s="113">
        <v>0</v>
      </c>
      <c r="O34" s="113">
        <v>0</v>
      </c>
      <c r="P34" s="113">
        <v>103316700</v>
      </c>
      <c r="Q34" s="113">
        <v>2444921</v>
      </c>
      <c r="R34" s="114">
        <v>0</v>
      </c>
      <c r="S34" s="114">
        <v>0</v>
      </c>
      <c r="T34" s="113">
        <f>P34+R34-S34</f>
        <v>103316700</v>
      </c>
      <c r="U34" s="114">
        <v>5940591</v>
      </c>
      <c r="V34" s="114">
        <v>0</v>
      </c>
      <c r="W34" s="114">
        <v>0</v>
      </c>
      <c r="X34" s="113">
        <f>T34+V34-W34</f>
        <v>103316700</v>
      </c>
      <c r="Y34" s="113">
        <v>3366825</v>
      </c>
      <c r="Z34" s="113">
        <v>0</v>
      </c>
      <c r="AA34" s="113">
        <v>0</v>
      </c>
      <c r="AB34" s="113">
        <f>X34+Z34-AA34</f>
        <v>103316700</v>
      </c>
      <c r="AC34" s="113">
        <v>5470924</v>
      </c>
      <c r="AD34" s="113">
        <v>0</v>
      </c>
      <c r="AE34" s="113">
        <v>0</v>
      </c>
      <c r="AF34" s="113">
        <f>AB34+AD34-AE34</f>
        <v>103316700</v>
      </c>
      <c r="AG34" s="113">
        <v>5645016</v>
      </c>
      <c r="AH34" s="113">
        <v>0</v>
      </c>
      <c r="AI34" s="113">
        <v>0</v>
      </c>
      <c r="AJ34" s="113">
        <f>AF34+AH34-AI34</f>
        <v>103316700</v>
      </c>
      <c r="AK34" s="113">
        <v>4624935</v>
      </c>
      <c r="AL34" s="113">
        <v>0</v>
      </c>
      <c r="AM34" s="113">
        <v>0</v>
      </c>
      <c r="AN34" s="113">
        <f>AJ34+AL34-AM34</f>
        <v>103316700</v>
      </c>
      <c r="AO34" s="113">
        <v>17300535</v>
      </c>
      <c r="AP34" s="114">
        <v>0</v>
      </c>
      <c r="AQ34" s="114">
        <v>0</v>
      </c>
      <c r="AR34" s="113">
        <f>AN34+AP34-AQ34</f>
        <v>103316700</v>
      </c>
      <c r="AS34" s="113">
        <v>5448650</v>
      </c>
      <c r="AT34" s="113"/>
      <c r="AU34" s="113"/>
      <c r="AV34" s="113"/>
      <c r="AW34" s="113"/>
      <c r="AX34" s="113"/>
      <c r="AY34" s="113"/>
      <c r="AZ34" s="113"/>
      <c r="BA34" s="113"/>
      <c r="BB34" s="113">
        <f>F34+J34+N34+R34+V34+Z34+AD34+AH34+AL34</f>
        <v>0</v>
      </c>
      <c r="BC34" s="139"/>
      <c r="BD34" s="111"/>
      <c r="BE34" s="111">
        <f>G34+K34+O34+S34+W34+AA34+AE34+AI34+AM34+AQ34</f>
        <v>0</v>
      </c>
      <c r="BF34" s="174">
        <f>E34+BB34-BE34</f>
        <v>93038207</v>
      </c>
      <c r="BG34" s="174">
        <v>108841311</v>
      </c>
      <c r="BH34" s="175">
        <f t="shared" si="8"/>
        <v>15803104</v>
      </c>
    </row>
    <row r="35" spans="1:62" ht="15" thickBot="1" x14ac:dyDescent="0.25">
      <c r="A35" s="18" t="s">
        <v>63</v>
      </c>
      <c r="B35" s="68" t="s">
        <v>64</v>
      </c>
      <c r="C35" s="26">
        <v>14</v>
      </c>
      <c r="D35" s="125" t="s">
        <v>56</v>
      </c>
      <c r="E35" s="111">
        <v>34068000</v>
      </c>
      <c r="F35" s="112">
        <v>0</v>
      </c>
      <c r="G35" s="113">
        <v>0</v>
      </c>
      <c r="H35" s="113">
        <v>22280902</v>
      </c>
      <c r="I35" s="113">
        <v>6140000</v>
      </c>
      <c r="J35" s="113">
        <v>0</v>
      </c>
      <c r="K35" s="113">
        <v>0</v>
      </c>
      <c r="L35" s="113">
        <f>H35+J35-K35</f>
        <v>22280902</v>
      </c>
      <c r="M35" s="113">
        <v>2832000</v>
      </c>
      <c r="N35" s="113">
        <v>0</v>
      </c>
      <c r="O35" s="113">
        <v>0</v>
      </c>
      <c r="P35" s="113">
        <v>22280902</v>
      </c>
      <c r="Q35" s="113">
        <v>2639000</v>
      </c>
      <c r="R35" s="114">
        <v>0</v>
      </c>
      <c r="S35" s="114">
        <v>0</v>
      </c>
      <c r="T35" s="113">
        <f>P35+R35-S35</f>
        <v>22280902</v>
      </c>
      <c r="U35" s="114">
        <v>4054000</v>
      </c>
      <c r="V35" s="114">
        <v>0</v>
      </c>
      <c r="W35" s="114">
        <v>0</v>
      </c>
      <c r="X35" s="113">
        <f>T35+V35-W35</f>
        <v>22280902</v>
      </c>
      <c r="Y35" s="113">
        <v>1744000</v>
      </c>
      <c r="Z35" s="113">
        <v>0</v>
      </c>
      <c r="AA35" s="113">
        <v>0</v>
      </c>
      <c r="AB35" s="113">
        <f>X35+Z35-AA35</f>
        <v>22280902</v>
      </c>
      <c r="AC35" s="113">
        <v>2932000</v>
      </c>
      <c r="AD35" s="113">
        <v>0</v>
      </c>
      <c r="AE35" s="113">
        <v>0</v>
      </c>
      <c r="AF35" s="113">
        <f>AB35+AD35-AE35</f>
        <v>22280902</v>
      </c>
      <c r="AG35" s="113">
        <v>3188000</v>
      </c>
      <c r="AH35" s="113">
        <v>0</v>
      </c>
      <c r="AI35" s="113">
        <v>0</v>
      </c>
      <c r="AJ35" s="113">
        <f>AF35+AH35-AI35</f>
        <v>22280902</v>
      </c>
      <c r="AK35" s="113">
        <v>1300000</v>
      </c>
      <c r="AL35" s="113">
        <v>0</v>
      </c>
      <c r="AM35" s="113">
        <v>0</v>
      </c>
      <c r="AN35" s="113">
        <f>AJ35+AL35-AM35</f>
        <v>22280902</v>
      </c>
      <c r="AO35" s="113">
        <v>3358925</v>
      </c>
      <c r="AP35" s="114">
        <v>0</v>
      </c>
      <c r="AQ35" s="114">
        <v>0</v>
      </c>
      <c r="AR35" s="113">
        <f>AN35+AP35-AQ35</f>
        <v>22280902</v>
      </c>
      <c r="AS35" s="113">
        <v>4529000</v>
      </c>
      <c r="AT35" s="113"/>
      <c r="AU35" s="113"/>
      <c r="AV35" s="113"/>
      <c r="AW35" s="113"/>
      <c r="AX35" s="113"/>
      <c r="AY35" s="113"/>
      <c r="AZ35" s="113"/>
      <c r="BA35" s="113"/>
      <c r="BB35" s="113">
        <f>F35+J35+N35+R35+V35+Z35+AD35+AH35+AL35</f>
        <v>0</v>
      </c>
      <c r="BC35" s="139"/>
      <c r="BD35" s="111"/>
      <c r="BE35" s="111">
        <f>G35+K35+O35+S35+W35+AA35+AE35+AI35+AM35+AQ35</f>
        <v>0</v>
      </c>
      <c r="BF35" s="174">
        <f>E35+BB35-BE35</f>
        <v>34068000</v>
      </c>
      <c r="BG35" s="174">
        <v>58226352</v>
      </c>
      <c r="BH35" s="175">
        <f t="shared" si="8"/>
        <v>24158352</v>
      </c>
    </row>
    <row r="36" spans="1:62" s="3" customFormat="1" ht="26.25" thickBot="1" x14ac:dyDescent="0.3">
      <c r="A36" s="8" t="s">
        <v>65</v>
      </c>
      <c r="B36" s="67" t="s">
        <v>66</v>
      </c>
      <c r="C36" s="7"/>
      <c r="D36" s="126"/>
      <c r="E36" s="110">
        <f>SUM(E37:E38)</f>
        <v>32980406000</v>
      </c>
      <c r="F36" s="108">
        <f t="shared" ref="F36:AW36" si="35">F37+F38</f>
        <v>0</v>
      </c>
      <c r="G36" s="109">
        <f t="shared" si="35"/>
        <v>0</v>
      </c>
      <c r="H36" s="109">
        <f t="shared" si="35"/>
        <v>30980706700</v>
      </c>
      <c r="I36" s="109">
        <f t="shared" si="35"/>
        <v>2393233000</v>
      </c>
      <c r="J36" s="109">
        <f t="shared" si="35"/>
        <v>0</v>
      </c>
      <c r="K36" s="109">
        <f t="shared" si="35"/>
        <v>0</v>
      </c>
      <c r="L36" s="109">
        <f t="shared" si="35"/>
        <v>30980706700</v>
      </c>
      <c r="M36" s="109">
        <f t="shared" si="35"/>
        <v>3211629000</v>
      </c>
      <c r="N36" s="109">
        <f t="shared" si="35"/>
        <v>0</v>
      </c>
      <c r="O36" s="109">
        <f t="shared" si="35"/>
        <v>0</v>
      </c>
      <c r="P36" s="109">
        <f t="shared" si="35"/>
        <v>30980706700</v>
      </c>
      <c r="Q36" s="109">
        <f t="shared" si="35"/>
        <v>994447000</v>
      </c>
      <c r="R36" s="109">
        <f t="shared" si="35"/>
        <v>0</v>
      </c>
      <c r="S36" s="109">
        <f t="shared" si="35"/>
        <v>0</v>
      </c>
      <c r="T36" s="109">
        <f t="shared" si="35"/>
        <v>30980706700</v>
      </c>
      <c r="U36" s="109">
        <f t="shared" si="35"/>
        <v>2073913000</v>
      </c>
      <c r="V36" s="109">
        <f t="shared" si="35"/>
        <v>0</v>
      </c>
      <c r="W36" s="109">
        <f t="shared" si="35"/>
        <v>0</v>
      </c>
      <c r="X36" s="109">
        <f t="shared" si="35"/>
        <v>30980706700</v>
      </c>
      <c r="Y36" s="109">
        <f t="shared" si="35"/>
        <v>2460937000</v>
      </c>
      <c r="Z36" s="109">
        <f t="shared" si="35"/>
        <v>0</v>
      </c>
      <c r="AA36" s="109">
        <f t="shared" si="35"/>
        <v>0</v>
      </c>
      <c r="AB36" s="109">
        <f t="shared" si="35"/>
        <v>30980706700</v>
      </c>
      <c r="AC36" s="109">
        <f t="shared" si="35"/>
        <v>2706460000</v>
      </c>
      <c r="AD36" s="109">
        <f t="shared" si="35"/>
        <v>0</v>
      </c>
      <c r="AE36" s="109">
        <f t="shared" si="35"/>
        <v>0</v>
      </c>
      <c r="AF36" s="109">
        <f t="shared" si="35"/>
        <v>30980706700</v>
      </c>
      <c r="AG36" s="109">
        <f t="shared" si="35"/>
        <v>4244465000</v>
      </c>
      <c r="AH36" s="109">
        <f t="shared" si="35"/>
        <v>0</v>
      </c>
      <c r="AI36" s="109">
        <f t="shared" si="35"/>
        <v>0</v>
      </c>
      <c r="AJ36" s="109">
        <f t="shared" si="35"/>
        <v>30980706700</v>
      </c>
      <c r="AK36" s="109">
        <f t="shared" si="35"/>
        <v>2244485000</v>
      </c>
      <c r="AL36" s="109">
        <f t="shared" si="35"/>
        <v>0</v>
      </c>
      <c r="AM36" s="109">
        <f t="shared" si="35"/>
        <v>0</v>
      </c>
      <c r="AN36" s="109">
        <f t="shared" si="35"/>
        <v>30980706700</v>
      </c>
      <c r="AO36" s="109">
        <f t="shared" si="35"/>
        <v>2635793000</v>
      </c>
      <c r="AP36" s="109">
        <f t="shared" si="35"/>
        <v>0</v>
      </c>
      <c r="AQ36" s="109">
        <f t="shared" si="35"/>
        <v>0</v>
      </c>
      <c r="AR36" s="109">
        <f t="shared" si="35"/>
        <v>30980706700</v>
      </c>
      <c r="AS36" s="109">
        <f t="shared" si="35"/>
        <v>2925667000</v>
      </c>
      <c r="AT36" s="109">
        <f t="shared" si="35"/>
        <v>0</v>
      </c>
      <c r="AU36" s="109">
        <f t="shared" si="35"/>
        <v>0</v>
      </c>
      <c r="AV36" s="109">
        <f t="shared" si="35"/>
        <v>0</v>
      </c>
      <c r="AW36" s="109">
        <f t="shared" si="35"/>
        <v>0</v>
      </c>
      <c r="AX36" s="109">
        <f t="shared" ref="AX36:BA36" si="36">AX37+AX38</f>
        <v>0</v>
      </c>
      <c r="AY36" s="109">
        <f t="shared" si="36"/>
        <v>0</v>
      </c>
      <c r="AZ36" s="109">
        <f t="shared" si="36"/>
        <v>0</v>
      </c>
      <c r="BA36" s="109">
        <f t="shared" si="36"/>
        <v>0</v>
      </c>
      <c r="BB36" s="110">
        <f t="shared" ref="BB36:BE36" si="37">SUM(BB37:BB38)</f>
        <v>0</v>
      </c>
      <c r="BC36" s="110">
        <f t="shared" si="37"/>
        <v>0</v>
      </c>
      <c r="BD36" s="110">
        <f t="shared" si="37"/>
        <v>0</v>
      </c>
      <c r="BE36" s="110">
        <f t="shared" si="37"/>
        <v>0</v>
      </c>
      <c r="BF36" s="157">
        <f>+E36+BB36-BE36</f>
        <v>32980406000</v>
      </c>
      <c r="BG36" s="157">
        <f t="shared" ref="BG36" si="38">SUM(BG37:BG38)</f>
        <v>33618466857.970001</v>
      </c>
      <c r="BH36" s="157">
        <f t="shared" ref="BH36" si="39">SUM(BH37:BH38)</f>
        <v>638060857.97000003</v>
      </c>
      <c r="BI36" s="5"/>
      <c r="BJ36" s="5"/>
    </row>
    <row r="37" spans="1:62" ht="26.25" thickBot="1" x14ac:dyDescent="0.25">
      <c r="A37" s="18" t="s">
        <v>67</v>
      </c>
      <c r="B37" s="68" t="s">
        <v>68</v>
      </c>
      <c r="C37" s="26">
        <v>10</v>
      </c>
      <c r="D37" s="125" t="s">
        <v>1142</v>
      </c>
      <c r="E37" s="111">
        <v>32865342000</v>
      </c>
      <c r="F37" s="112">
        <v>0</v>
      </c>
      <c r="G37" s="113">
        <v>0</v>
      </c>
      <c r="H37" s="113">
        <v>30897055000</v>
      </c>
      <c r="I37" s="113">
        <v>2387892000</v>
      </c>
      <c r="J37" s="113">
        <v>0</v>
      </c>
      <c r="K37" s="113">
        <v>0</v>
      </c>
      <c r="L37" s="113">
        <f>H37+J37-K37</f>
        <v>30897055000</v>
      </c>
      <c r="M37" s="113">
        <v>3211629000</v>
      </c>
      <c r="N37" s="113">
        <v>0</v>
      </c>
      <c r="O37" s="113">
        <v>0</v>
      </c>
      <c r="P37" s="113">
        <v>30897055000</v>
      </c>
      <c r="Q37" s="113">
        <v>988685000</v>
      </c>
      <c r="R37" s="114">
        <v>0</v>
      </c>
      <c r="S37" s="114">
        <v>0</v>
      </c>
      <c r="T37" s="113">
        <f>P37+R37-S37</f>
        <v>30897055000</v>
      </c>
      <c r="U37" s="114">
        <v>2056685000</v>
      </c>
      <c r="V37" s="114">
        <v>0</v>
      </c>
      <c r="W37" s="114">
        <v>0</v>
      </c>
      <c r="X37" s="113">
        <f>T37+V37-W37</f>
        <v>30897055000</v>
      </c>
      <c r="Y37" s="113">
        <v>2460339000</v>
      </c>
      <c r="Z37" s="113">
        <v>0</v>
      </c>
      <c r="AA37" s="113">
        <v>0</v>
      </c>
      <c r="AB37" s="113">
        <f>X37+Z37-AA37</f>
        <v>30897055000</v>
      </c>
      <c r="AC37" s="113">
        <v>2672605000</v>
      </c>
      <c r="AD37" s="113">
        <v>0</v>
      </c>
      <c r="AE37" s="113">
        <v>0</v>
      </c>
      <c r="AF37" s="113">
        <f>AB37+AD37-AE37</f>
        <v>30897055000</v>
      </c>
      <c r="AG37" s="113">
        <v>4239675000</v>
      </c>
      <c r="AH37" s="113">
        <v>0</v>
      </c>
      <c r="AI37" s="113">
        <v>0</v>
      </c>
      <c r="AJ37" s="113">
        <f>AF37+AH37-AI37</f>
        <v>30897055000</v>
      </c>
      <c r="AK37" s="113">
        <v>2215986000</v>
      </c>
      <c r="AL37" s="113">
        <v>0</v>
      </c>
      <c r="AM37" s="113">
        <v>0</v>
      </c>
      <c r="AN37" s="113">
        <f>AJ37+AL37-AM37</f>
        <v>30897055000</v>
      </c>
      <c r="AO37" s="113">
        <v>2631625000</v>
      </c>
      <c r="AP37" s="114">
        <v>0</v>
      </c>
      <c r="AQ37" s="114">
        <v>0</v>
      </c>
      <c r="AR37" s="113">
        <f>AN37+AP37-AQ37</f>
        <v>30897055000</v>
      </c>
      <c r="AS37" s="113">
        <v>2920803000</v>
      </c>
      <c r="AT37" s="113"/>
      <c r="AU37" s="113"/>
      <c r="AV37" s="113"/>
      <c r="AW37" s="113"/>
      <c r="AX37" s="113"/>
      <c r="AY37" s="113"/>
      <c r="AZ37" s="113"/>
      <c r="BA37" s="113"/>
      <c r="BB37" s="113">
        <f>F37+J37+N37+R37+V37+Z37+AD37+AH37+AL37</f>
        <v>0</v>
      </c>
      <c r="BC37" s="139"/>
      <c r="BD37" s="111"/>
      <c r="BE37" s="111">
        <f>G37+K37+O37+S37+W37+AA37+AE37+AI37+AM37+AQ37</f>
        <v>0</v>
      </c>
      <c r="BF37" s="174">
        <f>E37+BB37-BE37</f>
        <v>32865342000</v>
      </c>
      <c r="BG37" s="174">
        <v>33434047000</v>
      </c>
      <c r="BH37" s="175">
        <f t="shared" si="8"/>
        <v>568705000</v>
      </c>
    </row>
    <row r="38" spans="1:62" ht="26.25" thickBot="1" x14ac:dyDescent="0.25">
      <c r="A38" s="18" t="s">
        <v>69</v>
      </c>
      <c r="B38" s="68" t="s">
        <v>70</v>
      </c>
      <c r="C38" s="26">
        <v>10</v>
      </c>
      <c r="D38" s="125" t="s">
        <v>1142</v>
      </c>
      <c r="E38" s="111">
        <v>115064000</v>
      </c>
      <c r="F38" s="112">
        <v>0</v>
      </c>
      <c r="G38" s="113">
        <v>0</v>
      </c>
      <c r="H38" s="113">
        <v>83651700</v>
      </c>
      <c r="I38" s="113">
        <v>5341000</v>
      </c>
      <c r="J38" s="113">
        <v>0</v>
      </c>
      <c r="K38" s="113">
        <v>0</v>
      </c>
      <c r="L38" s="113">
        <f>H38+J38-K38</f>
        <v>83651700</v>
      </c>
      <c r="M38" s="113">
        <v>0</v>
      </c>
      <c r="N38" s="113">
        <v>0</v>
      </c>
      <c r="O38" s="113">
        <v>0</v>
      </c>
      <c r="P38" s="113">
        <v>83651700</v>
      </c>
      <c r="Q38" s="113">
        <v>5762000</v>
      </c>
      <c r="R38" s="114">
        <v>0</v>
      </c>
      <c r="S38" s="114">
        <v>0</v>
      </c>
      <c r="T38" s="113">
        <f>P38+R38-S38</f>
        <v>83651700</v>
      </c>
      <c r="U38" s="114">
        <v>17228000</v>
      </c>
      <c r="V38" s="114">
        <v>0</v>
      </c>
      <c r="W38" s="114">
        <v>0</v>
      </c>
      <c r="X38" s="113">
        <f>T38+V38-W38</f>
        <v>83651700</v>
      </c>
      <c r="Y38" s="113">
        <v>598000</v>
      </c>
      <c r="Z38" s="113">
        <v>0</v>
      </c>
      <c r="AA38" s="113">
        <v>0</v>
      </c>
      <c r="AB38" s="113">
        <f>X38+Z38-AA38</f>
        <v>83651700</v>
      </c>
      <c r="AC38" s="113">
        <v>33855000</v>
      </c>
      <c r="AD38" s="113">
        <v>0</v>
      </c>
      <c r="AE38" s="113">
        <v>0</v>
      </c>
      <c r="AF38" s="113">
        <f>AB38+AD38-AE38</f>
        <v>83651700</v>
      </c>
      <c r="AG38" s="113">
        <v>4790000</v>
      </c>
      <c r="AH38" s="113">
        <v>0</v>
      </c>
      <c r="AI38" s="113">
        <v>0</v>
      </c>
      <c r="AJ38" s="113">
        <f>AF38+AH38-AI38</f>
        <v>83651700</v>
      </c>
      <c r="AK38" s="113">
        <v>28499000</v>
      </c>
      <c r="AL38" s="113">
        <v>0</v>
      </c>
      <c r="AM38" s="113">
        <v>0</v>
      </c>
      <c r="AN38" s="113">
        <f>AJ38+AL38-AM38</f>
        <v>83651700</v>
      </c>
      <c r="AO38" s="113">
        <v>4168000</v>
      </c>
      <c r="AP38" s="114">
        <v>0</v>
      </c>
      <c r="AQ38" s="114">
        <v>0</v>
      </c>
      <c r="AR38" s="113">
        <f>AN38+AP38-AQ38</f>
        <v>83651700</v>
      </c>
      <c r="AS38" s="113">
        <v>4864000</v>
      </c>
      <c r="AT38" s="113"/>
      <c r="AU38" s="113"/>
      <c r="AV38" s="113"/>
      <c r="AW38" s="113"/>
      <c r="AX38" s="113"/>
      <c r="AY38" s="113"/>
      <c r="AZ38" s="113"/>
      <c r="BA38" s="113"/>
      <c r="BB38" s="113">
        <f>F38+J38+N38+R38+V38+Z38+AD38+AH38+AL38</f>
        <v>0</v>
      </c>
      <c r="BC38" s="139"/>
      <c r="BD38" s="111"/>
      <c r="BE38" s="111">
        <f>G38+K38+O38+S38+W38+AA38+AE38+AI38+AM38+AQ38</f>
        <v>0</v>
      </c>
      <c r="BF38" s="174">
        <f>E38+BB38-BE38</f>
        <v>115064000</v>
      </c>
      <c r="BG38" s="174">
        <v>184419857.97</v>
      </c>
      <c r="BH38" s="175">
        <f t="shared" si="8"/>
        <v>69355857.969999999</v>
      </c>
    </row>
    <row r="39" spans="1:62" s="3" customFormat="1" ht="26.25" thickBot="1" x14ac:dyDescent="0.3">
      <c r="A39" s="8" t="s">
        <v>71</v>
      </c>
      <c r="B39" s="67" t="s">
        <v>72</v>
      </c>
      <c r="C39" s="7"/>
      <c r="D39" s="126"/>
      <c r="E39" s="110">
        <f>SUM(E40:E41)</f>
        <v>7187546000</v>
      </c>
      <c r="F39" s="108">
        <f t="shared" ref="F39:BG39" si="40">F40+F41</f>
        <v>0</v>
      </c>
      <c r="G39" s="109">
        <f t="shared" si="40"/>
        <v>0</v>
      </c>
      <c r="H39" s="109">
        <f t="shared" si="40"/>
        <v>7541889000</v>
      </c>
      <c r="I39" s="109">
        <f t="shared" si="40"/>
        <v>431102000</v>
      </c>
      <c r="J39" s="109">
        <f t="shared" si="40"/>
        <v>0</v>
      </c>
      <c r="K39" s="109">
        <f t="shared" si="40"/>
        <v>0</v>
      </c>
      <c r="L39" s="109">
        <f t="shared" si="40"/>
        <v>7541889000</v>
      </c>
      <c r="M39" s="109">
        <f t="shared" si="40"/>
        <v>699407000</v>
      </c>
      <c r="N39" s="109">
        <f t="shared" si="40"/>
        <v>0</v>
      </c>
      <c r="O39" s="109">
        <f t="shared" si="40"/>
        <v>0</v>
      </c>
      <c r="P39" s="109">
        <f t="shared" si="40"/>
        <v>7541889000</v>
      </c>
      <c r="Q39" s="109">
        <f t="shared" si="40"/>
        <v>615032000</v>
      </c>
      <c r="R39" s="109">
        <f t="shared" si="40"/>
        <v>0</v>
      </c>
      <c r="S39" s="109">
        <f t="shared" si="40"/>
        <v>0</v>
      </c>
      <c r="T39" s="109">
        <f t="shared" si="40"/>
        <v>7541889000</v>
      </c>
      <c r="U39" s="109">
        <f t="shared" si="40"/>
        <v>635803000</v>
      </c>
      <c r="V39" s="109">
        <f t="shared" si="40"/>
        <v>0</v>
      </c>
      <c r="W39" s="109">
        <f t="shared" si="40"/>
        <v>0</v>
      </c>
      <c r="X39" s="109">
        <f t="shared" si="40"/>
        <v>7541889000</v>
      </c>
      <c r="Y39" s="109">
        <f t="shared" si="40"/>
        <v>462811000</v>
      </c>
      <c r="Z39" s="109">
        <f t="shared" si="40"/>
        <v>0</v>
      </c>
      <c r="AA39" s="109">
        <f t="shared" si="40"/>
        <v>0</v>
      </c>
      <c r="AB39" s="109">
        <f t="shared" si="40"/>
        <v>7541889000</v>
      </c>
      <c r="AC39" s="109">
        <f t="shared" si="40"/>
        <v>593398000</v>
      </c>
      <c r="AD39" s="109">
        <f t="shared" si="40"/>
        <v>0</v>
      </c>
      <c r="AE39" s="109">
        <f t="shared" si="40"/>
        <v>0</v>
      </c>
      <c r="AF39" s="109">
        <f t="shared" si="40"/>
        <v>7541889000</v>
      </c>
      <c r="AG39" s="109">
        <f t="shared" si="40"/>
        <v>696728000</v>
      </c>
      <c r="AH39" s="109">
        <f t="shared" si="40"/>
        <v>0</v>
      </c>
      <c r="AI39" s="109">
        <f t="shared" si="40"/>
        <v>0</v>
      </c>
      <c r="AJ39" s="109">
        <f t="shared" si="40"/>
        <v>7541889000</v>
      </c>
      <c r="AK39" s="109">
        <f t="shared" si="40"/>
        <v>605944000</v>
      </c>
      <c r="AL39" s="109">
        <f t="shared" si="40"/>
        <v>0</v>
      </c>
      <c r="AM39" s="109">
        <f t="shared" si="40"/>
        <v>0</v>
      </c>
      <c r="AN39" s="109">
        <f t="shared" si="40"/>
        <v>7541889000</v>
      </c>
      <c r="AO39" s="109">
        <f t="shared" si="40"/>
        <v>549519000</v>
      </c>
      <c r="AP39" s="109">
        <f t="shared" si="40"/>
        <v>0</v>
      </c>
      <c r="AQ39" s="109">
        <f t="shared" si="40"/>
        <v>0</v>
      </c>
      <c r="AR39" s="109">
        <f t="shared" si="40"/>
        <v>7541889000</v>
      </c>
      <c r="AS39" s="109">
        <f t="shared" si="40"/>
        <v>586550000</v>
      </c>
      <c r="AT39" s="109">
        <f t="shared" si="40"/>
        <v>0</v>
      </c>
      <c r="AU39" s="109">
        <f t="shared" si="40"/>
        <v>0</v>
      </c>
      <c r="AV39" s="109">
        <f t="shared" si="40"/>
        <v>0</v>
      </c>
      <c r="AW39" s="109">
        <f t="shared" si="40"/>
        <v>0</v>
      </c>
      <c r="AX39" s="109">
        <f t="shared" si="40"/>
        <v>0</v>
      </c>
      <c r="AY39" s="109">
        <f t="shared" si="40"/>
        <v>0</v>
      </c>
      <c r="AZ39" s="109">
        <f t="shared" si="40"/>
        <v>0</v>
      </c>
      <c r="BA39" s="109">
        <f t="shared" si="40"/>
        <v>0</v>
      </c>
      <c r="BB39" s="110">
        <f t="shared" ref="BB39:BE39" si="41">SUM(BB40:BB41)</f>
        <v>0</v>
      </c>
      <c r="BC39" s="110">
        <f t="shared" si="41"/>
        <v>0</v>
      </c>
      <c r="BD39" s="110">
        <f t="shared" si="41"/>
        <v>0</v>
      </c>
      <c r="BE39" s="110">
        <f t="shared" si="41"/>
        <v>0</v>
      </c>
      <c r="BF39" s="157">
        <f>+E39+BB39-BE39</f>
        <v>7187546000</v>
      </c>
      <c r="BG39" s="157">
        <f t="shared" si="40"/>
        <v>8419285000.3999996</v>
      </c>
      <c r="BH39" s="172">
        <f t="shared" si="8"/>
        <v>1231739000.3999996</v>
      </c>
      <c r="BI39" s="5"/>
      <c r="BJ39" s="5"/>
    </row>
    <row r="40" spans="1:62" ht="26.25" thickBot="1" x14ac:dyDescent="0.25">
      <c r="A40" s="18" t="s">
        <v>73</v>
      </c>
      <c r="B40" s="68" t="s">
        <v>74</v>
      </c>
      <c r="C40" s="26">
        <v>10</v>
      </c>
      <c r="D40" s="125" t="s">
        <v>1142</v>
      </c>
      <c r="E40" s="111">
        <v>7102137000</v>
      </c>
      <c r="F40" s="112">
        <v>0</v>
      </c>
      <c r="G40" s="113">
        <v>0</v>
      </c>
      <c r="H40" s="113">
        <v>7440875000</v>
      </c>
      <c r="I40" s="113">
        <v>415828000</v>
      </c>
      <c r="J40" s="113">
        <v>0</v>
      </c>
      <c r="K40" s="113">
        <v>0</v>
      </c>
      <c r="L40" s="113">
        <f>H40+J40-K40</f>
        <v>7440875000</v>
      </c>
      <c r="M40" s="113">
        <v>697731000</v>
      </c>
      <c r="N40" s="113">
        <v>0</v>
      </c>
      <c r="O40" s="113">
        <v>0</v>
      </c>
      <c r="P40" s="113">
        <v>7440875000</v>
      </c>
      <c r="Q40" s="113">
        <v>609451000</v>
      </c>
      <c r="R40" s="114">
        <v>0</v>
      </c>
      <c r="S40" s="114">
        <v>0</v>
      </c>
      <c r="T40" s="113">
        <f>P40+R40-S40</f>
        <v>7440875000</v>
      </c>
      <c r="U40" s="114">
        <v>626509000</v>
      </c>
      <c r="V40" s="114">
        <v>0</v>
      </c>
      <c r="W40" s="114">
        <v>0</v>
      </c>
      <c r="X40" s="113">
        <f>T40+V40-W40</f>
        <v>7440875000</v>
      </c>
      <c r="Y40" s="113">
        <v>460748000</v>
      </c>
      <c r="Z40" s="113">
        <v>0</v>
      </c>
      <c r="AA40" s="113">
        <v>0</v>
      </c>
      <c r="AB40" s="113">
        <f>X40+Z40-AA40</f>
        <v>7440875000</v>
      </c>
      <c r="AC40" s="113">
        <v>590942000</v>
      </c>
      <c r="AD40" s="113">
        <v>0</v>
      </c>
      <c r="AE40" s="113">
        <v>0</v>
      </c>
      <c r="AF40" s="113">
        <f>AB40+AD40-AE40</f>
        <v>7440875000</v>
      </c>
      <c r="AG40" s="113">
        <v>685431000</v>
      </c>
      <c r="AH40" s="113">
        <v>0</v>
      </c>
      <c r="AI40" s="113">
        <v>0</v>
      </c>
      <c r="AJ40" s="113">
        <f>AF40+AH40-AI40</f>
        <v>7440875000</v>
      </c>
      <c r="AK40" s="113">
        <v>601080000</v>
      </c>
      <c r="AL40" s="113">
        <v>0</v>
      </c>
      <c r="AM40" s="113">
        <v>0</v>
      </c>
      <c r="AN40" s="113">
        <f>AJ40+AL40-AM40</f>
        <v>7440875000</v>
      </c>
      <c r="AO40" s="113">
        <v>542889000</v>
      </c>
      <c r="AP40" s="114">
        <v>0</v>
      </c>
      <c r="AQ40" s="114">
        <v>0</v>
      </c>
      <c r="AR40" s="113">
        <f>AN40+AP40-AQ40</f>
        <v>7440875000</v>
      </c>
      <c r="AS40" s="113">
        <v>586550000</v>
      </c>
      <c r="AT40" s="113"/>
      <c r="AU40" s="113"/>
      <c r="AV40" s="113"/>
      <c r="AW40" s="113"/>
      <c r="AX40" s="113"/>
      <c r="AY40" s="113"/>
      <c r="AZ40" s="113"/>
      <c r="BA40" s="113"/>
      <c r="BB40" s="113">
        <f>F40+J40+N40+R40+V40+Z40+AD40+AH40+AL40</f>
        <v>0</v>
      </c>
      <c r="BC40" s="139"/>
      <c r="BD40" s="111"/>
      <c r="BE40" s="111">
        <f>G40+K40+O40+S40+W40+AA40+AE40+AI40+AM40+AQ40</f>
        <v>0</v>
      </c>
      <c r="BF40" s="174">
        <f>E40+BB40-BE40</f>
        <v>7102137000</v>
      </c>
      <c r="BG40" s="174">
        <v>8264166000.3999996</v>
      </c>
      <c r="BH40" s="175">
        <f t="shared" si="8"/>
        <v>1162029000.3999996</v>
      </c>
    </row>
    <row r="41" spans="1:62" ht="26.25" thickBot="1" x14ac:dyDescent="0.25">
      <c r="A41" s="18" t="s">
        <v>75</v>
      </c>
      <c r="B41" s="68" t="s">
        <v>76</v>
      </c>
      <c r="C41" s="26">
        <v>10</v>
      </c>
      <c r="D41" s="125" t="s">
        <v>1142</v>
      </c>
      <c r="E41" s="111">
        <v>85409000</v>
      </c>
      <c r="F41" s="112">
        <v>0</v>
      </c>
      <c r="G41" s="113">
        <v>0</v>
      </c>
      <c r="H41" s="113">
        <v>101014000</v>
      </c>
      <c r="I41" s="113">
        <v>15274000</v>
      </c>
      <c r="J41" s="113">
        <v>0</v>
      </c>
      <c r="K41" s="113">
        <v>0</v>
      </c>
      <c r="L41" s="113">
        <f>H41+J41-K41</f>
        <v>101014000</v>
      </c>
      <c r="M41" s="113">
        <v>1676000</v>
      </c>
      <c r="N41" s="113">
        <v>0</v>
      </c>
      <c r="O41" s="113">
        <v>0</v>
      </c>
      <c r="P41" s="113">
        <v>101014000</v>
      </c>
      <c r="Q41" s="113">
        <v>5581000</v>
      </c>
      <c r="R41" s="114">
        <v>0</v>
      </c>
      <c r="S41" s="114">
        <v>0</v>
      </c>
      <c r="T41" s="113">
        <f>P41+R41-S41</f>
        <v>101014000</v>
      </c>
      <c r="U41" s="114">
        <v>9294000</v>
      </c>
      <c r="V41" s="114">
        <v>0</v>
      </c>
      <c r="W41" s="114">
        <v>0</v>
      </c>
      <c r="X41" s="113">
        <f>T41+V41-W41</f>
        <v>101014000</v>
      </c>
      <c r="Y41" s="113">
        <v>2063000</v>
      </c>
      <c r="Z41" s="113">
        <v>0</v>
      </c>
      <c r="AA41" s="113">
        <v>0</v>
      </c>
      <c r="AB41" s="113">
        <f>X41+Z41-AA41</f>
        <v>101014000</v>
      </c>
      <c r="AC41" s="113">
        <v>2456000</v>
      </c>
      <c r="AD41" s="113">
        <v>0</v>
      </c>
      <c r="AE41" s="113">
        <v>0</v>
      </c>
      <c r="AF41" s="113">
        <f>AB41+AD41-AE41</f>
        <v>101014000</v>
      </c>
      <c r="AG41" s="113">
        <v>11297000</v>
      </c>
      <c r="AH41" s="113">
        <v>0</v>
      </c>
      <c r="AI41" s="113">
        <v>0</v>
      </c>
      <c r="AJ41" s="113">
        <f>AF41+AH41-AI41</f>
        <v>101014000</v>
      </c>
      <c r="AK41" s="113">
        <v>4864000</v>
      </c>
      <c r="AL41" s="113">
        <v>0</v>
      </c>
      <c r="AM41" s="113">
        <v>0</v>
      </c>
      <c r="AN41" s="113">
        <f>AJ41+AL41-AM41</f>
        <v>101014000</v>
      </c>
      <c r="AO41" s="113">
        <v>6630000</v>
      </c>
      <c r="AP41" s="114">
        <v>0</v>
      </c>
      <c r="AQ41" s="114">
        <v>0</v>
      </c>
      <c r="AR41" s="113">
        <f>AN41+AP41-AQ41</f>
        <v>101014000</v>
      </c>
      <c r="AS41" s="113">
        <v>0</v>
      </c>
      <c r="AT41" s="113"/>
      <c r="AU41" s="113"/>
      <c r="AV41" s="113"/>
      <c r="AW41" s="113"/>
      <c r="AX41" s="113"/>
      <c r="AY41" s="113"/>
      <c r="AZ41" s="113"/>
      <c r="BA41" s="113"/>
      <c r="BB41" s="113">
        <f>F41+J41+N41+R41+V41+Z41+AD41+AH41+AL41</f>
        <v>0</v>
      </c>
      <c r="BC41" s="139"/>
      <c r="BD41" s="111"/>
      <c r="BE41" s="111">
        <f>G41+K41+O41+S41+W41+AA41+AE41+AI41+AM41+AQ41</f>
        <v>0</v>
      </c>
      <c r="BF41" s="174">
        <f>E41+BB41-BE41</f>
        <v>85409000</v>
      </c>
      <c r="BG41" s="174">
        <v>155119000</v>
      </c>
      <c r="BH41" s="175">
        <f t="shared" si="8"/>
        <v>69710000</v>
      </c>
    </row>
    <row r="42" spans="1:62" s="3" customFormat="1" ht="26.25" thickBot="1" x14ac:dyDescent="0.3">
      <c r="A42" s="8" t="s">
        <v>77</v>
      </c>
      <c r="B42" s="67" t="s">
        <v>78</v>
      </c>
      <c r="C42" s="7"/>
      <c r="D42" s="126"/>
      <c r="E42" s="110">
        <f>SUM(E43:E44)</f>
        <v>1369056000</v>
      </c>
      <c r="F42" s="108">
        <f t="shared" ref="F42:BA42" si="42">F43+F44</f>
        <v>0</v>
      </c>
      <c r="G42" s="109">
        <f t="shared" si="42"/>
        <v>0</v>
      </c>
      <c r="H42" s="109">
        <f t="shared" si="42"/>
        <v>1436551000</v>
      </c>
      <c r="I42" s="109">
        <f t="shared" si="42"/>
        <v>82115000</v>
      </c>
      <c r="J42" s="109">
        <f t="shared" si="42"/>
        <v>0</v>
      </c>
      <c r="K42" s="109">
        <f t="shared" si="42"/>
        <v>0</v>
      </c>
      <c r="L42" s="109">
        <f t="shared" si="42"/>
        <v>1436551000</v>
      </c>
      <c r="M42" s="109">
        <f t="shared" si="42"/>
        <v>133220000</v>
      </c>
      <c r="N42" s="109">
        <f t="shared" si="42"/>
        <v>0</v>
      </c>
      <c r="O42" s="109">
        <f t="shared" si="42"/>
        <v>0</v>
      </c>
      <c r="P42" s="109">
        <f t="shared" si="42"/>
        <v>1436551000</v>
      </c>
      <c r="Q42" s="109">
        <f t="shared" si="42"/>
        <v>117150000</v>
      </c>
      <c r="R42" s="109">
        <f t="shared" si="42"/>
        <v>0</v>
      </c>
      <c r="S42" s="109">
        <f t="shared" si="42"/>
        <v>0</v>
      </c>
      <c r="T42" s="109">
        <f t="shared" si="42"/>
        <v>1436551000</v>
      </c>
      <c r="U42" s="109">
        <f t="shared" si="42"/>
        <v>121105000</v>
      </c>
      <c r="V42" s="109">
        <f t="shared" si="42"/>
        <v>0</v>
      </c>
      <c r="W42" s="109">
        <f t="shared" si="42"/>
        <v>0</v>
      </c>
      <c r="X42" s="109">
        <f t="shared" si="42"/>
        <v>1436551000</v>
      </c>
      <c r="Y42" s="109">
        <f t="shared" si="42"/>
        <v>88156000</v>
      </c>
      <c r="Z42" s="109">
        <f t="shared" si="42"/>
        <v>0</v>
      </c>
      <c r="AA42" s="109">
        <f t="shared" si="42"/>
        <v>0</v>
      </c>
      <c r="AB42" s="109">
        <f t="shared" si="42"/>
        <v>1436551000</v>
      </c>
      <c r="AC42" s="109">
        <f t="shared" si="42"/>
        <v>113028000</v>
      </c>
      <c r="AD42" s="109">
        <f t="shared" si="42"/>
        <v>0</v>
      </c>
      <c r="AE42" s="109">
        <f t="shared" si="42"/>
        <v>0</v>
      </c>
      <c r="AF42" s="109">
        <f t="shared" si="42"/>
        <v>1436551000</v>
      </c>
      <c r="AG42" s="109">
        <f t="shared" si="42"/>
        <v>132711000</v>
      </c>
      <c r="AH42" s="109">
        <f t="shared" si="42"/>
        <v>0</v>
      </c>
      <c r="AI42" s="109">
        <f t="shared" si="42"/>
        <v>0</v>
      </c>
      <c r="AJ42" s="109">
        <f t="shared" si="42"/>
        <v>1436551000</v>
      </c>
      <c r="AK42" s="109">
        <f t="shared" si="42"/>
        <v>115416000</v>
      </c>
      <c r="AL42" s="109">
        <f t="shared" si="42"/>
        <v>0</v>
      </c>
      <c r="AM42" s="109">
        <f t="shared" si="42"/>
        <v>0</v>
      </c>
      <c r="AN42" s="109">
        <f t="shared" si="42"/>
        <v>1436551000</v>
      </c>
      <c r="AO42" s="109">
        <f t="shared" si="42"/>
        <v>104671000</v>
      </c>
      <c r="AP42" s="109">
        <f t="shared" si="42"/>
        <v>0</v>
      </c>
      <c r="AQ42" s="109">
        <f t="shared" si="42"/>
        <v>0</v>
      </c>
      <c r="AR42" s="109">
        <f t="shared" si="42"/>
        <v>1436551000</v>
      </c>
      <c r="AS42" s="109">
        <f t="shared" si="42"/>
        <v>111724000</v>
      </c>
      <c r="AT42" s="109">
        <f t="shared" si="42"/>
        <v>0</v>
      </c>
      <c r="AU42" s="109">
        <f t="shared" si="42"/>
        <v>0</v>
      </c>
      <c r="AV42" s="109">
        <f t="shared" si="42"/>
        <v>0</v>
      </c>
      <c r="AW42" s="109">
        <f t="shared" si="42"/>
        <v>0</v>
      </c>
      <c r="AX42" s="109">
        <f t="shared" si="42"/>
        <v>0</v>
      </c>
      <c r="AY42" s="109">
        <f t="shared" si="42"/>
        <v>0</v>
      </c>
      <c r="AZ42" s="109">
        <f t="shared" si="42"/>
        <v>0</v>
      </c>
      <c r="BA42" s="109">
        <f t="shared" si="42"/>
        <v>0</v>
      </c>
      <c r="BB42" s="110">
        <f t="shared" ref="BB42:BE42" si="43">SUM(BB43:BB44)</f>
        <v>0</v>
      </c>
      <c r="BC42" s="110">
        <f t="shared" si="43"/>
        <v>0</v>
      </c>
      <c r="BD42" s="110">
        <f t="shared" si="43"/>
        <v>0</v>
      </c>
      <c r="BE42" s="110">
        <f t="shared" si="43"/>
        <v>0</v>
      </c>
      <c r="BF42" s="157">
        <f>+E42+BB42-BE42</f>
        <v>1369056000</v>
      </c>
      <c r="BG42" s="157">
        <f t="shared" ref="BG42" si="44">SUM(BG43:BG44)</f>
        <v>1603672000</v>
      </c>
      <c r="BH42" s="157">
        <f t="shared" ref="BH42" si="45">SUM(BH43:BH44)</f>
        <v>234616000</v>
      </c>
      <c r="BI42" s="5"/>
      <c r="BJ42" s="5"/>
    </row>
    <row r="43" spans="1:62" ht="26.25" thickBot="1" x14ac:dyDescent="0.25">
      <c r="A43" s="18" t="s">
        <v>79</v>
      </c>
      <c r="B43" s="68" t="s">
        <v>74</v>
      </c>
      <c r="C43" s="26">
        <v>10</v>
      </c>
      <c r="D43" s="125" t="s">
        <v>1142</v>
      </c>
      <c r="E43" s="111">
        <v>1352788000</v>
      </c>
      <c r="F43" s="112">
        <v>0</v>
      </c>
      <c r="G43" s="113">
        <v>0</v>
      </c>
      <c r="H43" s="113">
        <v>1417310000</v>
      </c>
      <c r="I43" s="113">
        <v>79206000</v>
      </c>
      <c r="J43" s="113">
        <v>0</v>
      </c>
      <c r="K43" s="113">
        <v>0</v>
      </c>
      <c r="L43" s="113">
        <f>H43+J43-K43</f>
        <v>1417310000</v>
      </c>
      <c r="M43" s="113">
        <v>132901000</v>
      </c>
      <c r="N43" s="113">
        <v>0</v>
      </c>
      <c r="O43" s="113">
        <v>0</v>
      </c>
      <c r="P43" s="113">
        <v>1417310000</v>
      </c>
      <c r="Q43" s="113">
        <v>116087000</v>
      </c>
      <c r="R43" s="114">
        <v>0</v>
      </c>
      <c r="S43" s="114">
        <v>0</v>
      </c>
      <c r="T43" s="113">
        <f>P43+R43-S43</f>
        <v>1417310000</v>
      </c>
      <c r="U43" s="114">
        <v>119335000</v>
      </c>
      <c r="V43" s="114">
        <v>0</v>
      </c>
      <c r="W43" s="114">
        <v>0</v>
      </c>
      <c r="X43" s="113">
        <f>T43+V43-W43</f>
        <v>1417310000</v>
      </c>
      <c r="Y43" s="113">
        <v>87763000</v>
      </c>
      <c r="Z43" s="113">
        <v>0</v>
      </c>
      <c r="AA43" s="113">
        <v>0</v>
      </c>
      <c r="AB43" s="113">
        <f>X43+Z43-AA43</f>
        <v>1417310000</v>
      </c>
      <c r="AC43" s="113">
        <v>112560000</v>
      </c>
      <c r="AD43" s="113">
        <v>0</v>
      </c>
      <c r="AE43" s="113">
        <v>0</v>
      </c>
      <c r="AF43" s="113">
        <f>AB43+AD43-AE43</f>
        <v>1417310000</v>
      </c>
      <c r="AG43" s="113">
        <v>130559000</v>
      </c>
      <c r="AH43" s="113">
        <v>0</v>
      </c>
      <c r="AI43" s="113">
        <v>0</v>
      </c>
      <c r="AJ43" s="113">
        <f>AF43+AH43-AI43</f>
        <v>1417310000</v>
      </c>
      <c r="AK43" s="113">
        <v>114490000</v>
      </c>
      <c r="AL43" s="113">
        <v>0</v>
      </c>
      <c r="AM43" s="113">
        <v>0</v>
      </c>
      <c r="AN43" s="113">
        <f>AJ43+AL43-AM43</f>
        <v>1417310000</v>
      </c>
      <c r="AO43" s="113">
        <v>103408000</v>
      </c>
      <c r="AP43" s="114">
        <v>0</v>
      </c>
      <c r="AQ43" s="114">
        <v>0</v>
      </c>
      <c r="AR43" s="113">
        <f>AN43+AP43-AQ43</f>
        <v>1417310000</v>
      </c>
      <c r="AS43" s="113">
        <v>111724000</v>
      </c>
      <c r="AT43" s="113"/>
      <c r="AU43" s="113"/>
      <c r="AV43" s="113"/>
      <c r="AW43" s="113"/>
      <c r="AX43" s="113"/>
      <c r="AY43" s="113"/>
      <c r="AZ43" s="113"/>
      <c r="BA43" s="113"/>
      <c r="BB43" s="113">
        <f>F43+J43+N43+R43+V43+Z43+AD43+AH43+AL43</f>
        <v>0</v>
      </c>
      <c r="BC43" s="139"/>
      <c r="BD43" s="111"/>
      <c r="BE43" s="111">
        <f>G43+K43+O43+S43+W43+AA43+AE43+AI43+AM43+AQ43</f>
        <v>0</v>
      </c>
      <c r="BF43" s="174">
        <f>E43+BB43-BE43</f>
        <v>1352788000</v>
      </c>
      <c r="BG43" s="174">
        <v>1574126000</v>
      </c>
      <c r="BH43" s="175">
        <f t="shared" si="8"/>
        <v>221338000</v>
      </c>
    </row>
    <row r="44" spans="1:62" ht="26.25" thickBot="1" x14ac:dyDescent="0.25">
      <c r="A44" s="18" t="s">
        <v>80</v>
      </c>
      <c r="B44" s="68" t="s">
        <v>76</v>
      </c>
      <c r="C44" s="26">
        <v>10</v>
      </c>
      <c r="D44" s="125" t="s">
        <v>1142</v>
      </c>
      <c r="E44" s="111">
        <v>16268000</v>
      </c>
      <c r="F44" s="112">
        <v>0</v>
      </c>
      <c r="G44" s="113">
        <v>0</v>
      </c>
      <c r="H44" s="113">
        <v>19241000</v>
      </c>
      <c r="I44" s="113">
        <v>2909000</v>
      </c>
      <c r="J44" s="113">
        <v>0</v>
      </c>
      <c r="K44" s="113">
        <v>0</v>
      </c>
      <c r="L44" s="113">
        <f>H44+J44-K44</f>
        <v>19241000</v>
      </c>
      <c r="M44" s="113">
        <v>319000</v>
      </c>
      <c r="N44" s="113">
        <v>0</v>
      </c>
      <c r="O44" s="113">
        <v>0</v>
      </c>
      <c r="P44" s="113">
        <v>19241000</v>
      </c>
      <c r="Q44" s="113">
        <v>1063000</v>
      </c>
      <c r="R44" s="114">
        <v>0</v>
      </c>
      <c r="S44" s="114">
        <v>0</v>
      </c>
      <c r="T44" s="113">
        <f>P44+R44-S44</f>
        <v>19241000</v>
      </c>
      <c r="U44" s="114">
        <v>1770000</v>
      </c>
      <c r="V44" s="114">
        <v>0</v>
      </c>
      <c r="W44" s="114">
        <v>0</v>
      </c>
      <c r="X44" s="113">
        <f>T44+V44-W44</f>
        <v>19241000</v>
      </c>
      <c r="Y44" s="113">
        <v>393000</v>
      </c>
      <c r="Z44" s="113">
        <v>0</v>
      </c>
      <c r="AA44" s="113">
        <v>0</v>
      </c>
      <c r="AB44" s="113">
        <f>X44+Z44-AA44</f>
        <v>19241000</v>
      </c>
      <c r="AC44" s="113">
        <v>468000</v>
      </c>
      <c r="AD44" s="113">
        <v>0</v>
      </c>
      <c r="AE44" s="113">
        <v>0</v>
      </c>
      <c r="AF44" s="113">
        <f>AB44+AD44-AE44</f>
        <v>19241000</v>
      </c>
      <c r="AG44" s="113">
        <v>2152000</v>
      </c>
      <c r="AH44" s="113">
        <v>0</v>
      </c>
      <c r="AI44" s="113">
        <v>0</v>
      </c>
      <c r="AJ44" s="113">
        <f>AF44+AH44-AI44</f>
        <v>19241000</v>
      </c>
      <c r="AK44" s="113">
        <v>926000</v>
      </c>
      <c r="AL44" s="113">
        <v>0</v>
      </c>
      <c r="AM44" s="113">
        <v>0</v>
      </c>
      <c r="AN44" s="113">
        <f>AJ44+AL44-AM44</f>
        <v>19241000</v>
      </c>
      <c r="AO44" s="113">
        <v>1263000</v>
      </c>
      <c r="AP44" s="114">
        <v>0</v>
      </c>
      <c r="AQ44" s="114">
        <v>0</v>
      </c>
      <c r="AR44" s="113">
        <f>AN44+AP44-AQ44</f>
        <v>19241000</v>
      </c>
      <c r="AS44" s="113">
        <v>0</v>
      </c>
      <c r="AT44" s="113"/>
      <c r="AU44" s="113"/>
      <c r="AV44" s="113"/>
      <c r="AW44" s="113"/>
      <c r="AX44" s="113"/>
      <c r="AY44" s="113"/>
      <c r="AZ44" s="113"/>
      <c r="BA44" s="113"/>
      <c r="BB44" s="113">
        <f>F44+J44+N44+R44+V44+Z44+AD44+AH44+AL44</f>
        <v>0</v>
      </c>
      <c r="BC44" s="139"/>
      <c r="BD44" s="111"/>
      <c r="BE44" s="111">
        <f>G44+K44+O44+S44+W44+AA44+AE44+AI44+AM44+AQ44</f>
        <v>0</v>
      </c>
      <c r="BF44" s="174">
        <f>E44+BB44-BE44</f>
        <v>16268000</v>
      </c>
      <c r="BG44" s="174">
        <v>29546000</v>
      </c>
      <c r="BH44" s="175">
        <f t="shared" si="8"/>
        <v>13278000</v>
      </c>
    </row>
    <row r="45" spans="1:62" s="3" customFormat="1" ht="15.75" thickBot="1" x14ac:dyDescent="0.3">
      <c r="A45" s="8" t="s">
        <v>81</v>
      </c>
      <c r="B45" s="67" t="s">
        <v>82</v>
      </c>
      <c r="C45" s="7"/>
      <c r="D45" s="126"/>
      <c r="E45" s="110">
        <f>SUM(E46:E47)</f>
        <v>9610100000</v>
      </c>
      <c r="F45" s="110">
        <f t="shared" ref="F45:BA45" si="46">F46+F47</f>
        <v>0</v>
      </c>
      <c r="G45" s="110">
        <f t="shared" si="46"/>
        <v>0</v>
      </c>
      <c r="H45" s="110">
        <f t="shared" si="46"/>
        <v>8092976000</v>
      </c>
      <c r="I45" s="110">
        <f t="shared" si="46"/>
        <v>656252920</v>
      </c>
      <c r="J45" s="110">
        <f t="shared" si="46"/>
        <v>0</v>
      </c>
      <c r="K45" s="110">
        <f t="shared" si="46"/>
        <v>0</v>
      </c>
      <c r="L45" s="110">
        <f t="shared" si="46"/>
        <v>8092976000</v>
      </c>
      <c r="M45" s="110">
        <f t="shared" si="46"/>
        <v>922423828</v>
      </c>
      <c r="N45" s="110">
        <f t="shared" si="46"/>
        <v>0</v>
      </c>
      <c r="O45" s="110">
        <f t="shared" si="46"/>
        <v>0</v>
      </c>
      <c r="P45" s="110">
        <f t="shared" si="46"/>
        <v>8092976000</v>
      </c>
      <c r="Q45" s="110">
        <f t="shared" si="46"/>
        <v>1541340202</v>
      </c>
      <c r="R45" s="110">
        <f t="shared" si="46"/>
        <v>0</v>
      </c>
      <c r="S45" s="110">
        <f t="shared" si="46"/>
        <v>0</v>
      </c>
      <c r="T45" s="110">
        <f t="shared" si="46"/>
        <v>8092976000</v>
      </c>
      <c r="U45" s="110">
        <f t="shared" si="46"/>
        <v>941709052.34000003</v>
      </c>
      <c r="V45" s="110">
        <f t="shared" si="46"/>
        <v>0</v>
      </c>
      <c r="W45" s="110">
        <f t="shared" si="46"/>
        <v>0</v>
      </c>
      <c r="X45" s="110">
        <f t="shared" si="46"/>
        <v>8092976000</v>
      </c>
      <c r="Y45" s="110">
        <f t="shared" si="46"/>
        <v>2372846832</v>
      </c>
      <c r="Z45" s="110">
        <f t="shared" si="46"/>
        <v>0</v>
      </c>
      <c r="AA45" s="110">
        <f t="shared" si="46"/>
        <v>0</v>
      </c>
      <c r="AB45" s="110">
        <f t="shared" si="46"/>
        <v>8092976000</v>
      </c>
      <c r="AC45" s="110">
        <f t="shared" si="46"/>
        <v>609092822.38999999</v>
      </c>
      <c r="AD45" s="110">
        <f t="shared" si="46"/>
        <v>0</v>
      </c>
      <c r="AE45" s="110">
        <f t="shared" si="46"/>
        <v>0</v>
      </c>
      <c r="AF45" s="110">
        <f t="shared" si="46"/>
        <v>8092976000</v>
      </c>
      <c r="AG45" s="110">
        <f t="shared" si="46"/>
        <v>859340399</v>
      </c>
      <c r="AH45" s="110">
        <f t="shared" si="46"/>
        <v>0</v>
      </c>
      <c r="AI45" s="110">
        <f t="shared" si="46"/>
        <v>0</v>
      </c>
      <c r="AJ45" s="110">
        <f t="shared" si="46"/>
        <v>8092976000</v>
      </c>
      <c r="AK45" s="110">
        <f t="shared" si="46"/>
        <v>432155034</v>
      </c>
      <c r="AL45" s="110">
        <f t="shared" si="46"/>
        <v>0</v>
      </c>
      <c r="AM45" s="110">
        <f t="shared" si="46"/>
        <v>0</v>
      </c>
      <c r="AN45" s="110">
        <f t="shared" si="46"/>
        <v>8092976000</v>
      </c>
      <c r="AO45" s="110">
        <f t="shared" si="46"/>
        <v>350083746.80000001</v>
      </c>
      <c r="AP45" s="110">
        <f t="shared" si="46"/>
        <v>0</v>
      </c>
      <c r="AQ45" s="110">
        <f t="shared" si="46"/>
        <v>0</v>
      </c>
      <c r="AR45" s="110">
        <f t="shared" si="46"/>
        <v>8092976000</v>
      </c>
      <c r="AS45" s="110">
        <f t="shared" si="46"/>
        <v>220086780</v>
      </c>
      <c r="AT45" s="110">
        <f t="shared" si="46"/>
        <v>0</v>
      </c>
      <c r="AU45" s="110">
        <f t="shared" si="46"/>
        <v>0</v>
      </c>
      <c r="AV45" s="110">
        <f t="shared" si="46"/>
        <v>0</v>
      </c>
      <c r="AW45" s="110">
        <f t="shared" si="46"/>
        <v>0</v>
      </c>
      <c r="AX45" s="110">
        <f t="shared" si="46"/>
        <v>0</v>
      </c>
      <c r="AY45" s="110">
        <f t="shared" si="46"/>
        <v>0</v>
      </c>
      <c r="AZ45" s="110">
        <f t="shared" si="46"/>
        <v>0</v>
      </c>
      <c r="BA45" s="110">
        <f t="shared" si="46"/>
        <v>0</v>
      </c>
      <c r="BB45" s="110">
        <f t="shared" ref="BB45:BE45" si="47">SUM(BB46:BB47)</f>
        <v>0</v>
      </c>
      <c r="BC45" s="110">
        <f t="shared" si="47"/>
        <v>0</v>
      </c>
      <c r="BD45" s="110">
        <f t="shared" si="47"/>
        <v>0</v>
      </c>
      <c r="BE45" s="110">
        <f t="shared" si="47"/>
        <v>0</v>
      </c>
      <c r="BF45" s="157">
        <f>+E45+BB45-BE45</f>
        <v>9610100000</v>
      </c>
      <c r="BG45" s="157">
        <f t="shared" ref="BG45" si="48">SUM(BG46:BG47)</f>
        <v>9897728110.6000004</v>
      </c>
      <c r="BH45" s="157">
        <f t="shared" ref="BH45" si="49">SUM(BH46:BH47)</f>
        <v>287628110.5999999</v>
      </c>
      <c r="BI45" s="5"/>
      <c r="BJ45" s="5"/>
    </row>
    <row r="46" spans="1:62" ht="15" thickBot="1" x14ac:dyDescent="0.25">
      <c r="A46" s="18" t="s">
        <v>83</v>
      </c>
      <c r="B46" s="68" t="s">
        <v>84</v>
      </c>
      <c r="C46" s="26">
        <v>10</v>
      </c>
      <c r="D46" s="125" t="s">
        <v>1142</v>
      </c>
      <c r="E46" s="111">
        <v>7480600000</v>
      </c>
      <c r="F46" s="112">
        <v>0</v>
      </c>
      <c r="G46" s="113">
        <v>0</v>
      </c>
      <c r="H46" s="113">
        <v>5966411000</v>
      </c>
      <c r="I46" s="113">
        <v>437813560</v>
      </c>
      <c r="J46" s="113">
        <v>0</v>
      </c>
      <c r="K46" s="113">
        <v>0</v>
      </c>
      <c r="L46" s="113">
        <f>H46+J46-K46</f>
        <v>5966411000</v>
      </c>
      <c r="M46" s="113">
        <v>706862400</v>
      </c>
      <c r="N46" s="113">
        <v>0</v>
      </c>
      <c r="O46" s="113">
        <v>0</v>
      </c>
      <c r="P46" s="113">
        <v>5966411000</v>
      </c>
      <c r="Q46" s="113">
        <v>1156340800</v>
      </c>
      <c r="R46" s="114">
        <v>0</v>
      </c>
      <c r="S46" s="114">
        <v>0</v>
      </c>
      <c r="T46" s="113">
        <f>P46+R46-S46</f>
        <v>5966411000</v>
      </c>
      <c r="U46" s="114">
        <v>751890280</v>
      </c>
      <c r="V46" s="114">
        <v>0</v>
      </c>
      <c r="W46" s="114">
        <v>0</v>
      </c>
      <c r="X46" s="113">
        <f>T46+V46-W46</f>
        <v>5966411000</v>
      </c>
      <c r="Y46" s="113">
        <v>2094889624</v>
      </c>
      <c r="Z46" s="113">
        <v>0</v>
      </c>
      <c r="AA46" s="113">
        <v>0</v>
      </c>
      <c r="AB46" s="113">
        <f>X46+Z46-AA46</f>
        <v>5966411000</v>
      </c>
      <c r="AC46" s="113">
        <v>432000276.38999999</v>
      </c>
      <c r="AD46" s="113">
        <v>0</v>
      </c>
      <c r="AE46" s="113">
        <v>0</v>
      </c>
      <c r="AF46" s="113">
        <f>AB46+AD46-AE46</f>
        <v>5966411000</v>
      </c>
      <c r="AG46" s="113">
        <v>658925180</v>
      </c>
      <c r="AH46" s="113">
        <v>0</v>
      </c>
      <c r="AI46" s="113">
        <v>0</v>
      </c>
      <c r="AJ46" s="113">
        <f>AF46+AH46-AI46</f>
        <v>5966411000</v>
      </c>
      <c r="AK46" s="113">
        <v>334792960</v>
      </c>
      <c r="AL46" s="113">
        <v>0</v>
      </c>
      <c r="AM46" s="113">
        <v>0</v>
      </c>
      <c r="AN46" s="113">
        <f>AJ46+AL46-AM46</f>
        <v>5966411000</v>
      </c>
      <c r="AO46" s="113">
        <v>261745080.80000001</v>
      </c>
      <c r="AP46" s="114">
        <v>0</v>
      </c>
      <c r="AQ46" s="114">
        <v>0</v>
      </c>
      <c r="AR46" s="113">
        <f>AN46+AP46-AQ46</f>
        <v>5966411000</v>
      </c>
      <c r="AS46" s="113">
        <v>165038300</v>
      </c>
      <c r="AT46" s="113"/>
      <c r="AU46" s="113"/>
      <c r="AV46" s="113"/>
      <c r="AW46" s="113"/>
      <c r="AX46" s="113"/>
      <c r="AY46" s="113"/>
      <c r="AZ46" s="113"/>
      <c r="BA46" s="113"/>
      <c r="BB46" s="113">
        <f>F46+J46+N46+R46+V46+Z46+AD46+AH46+AL46</f>
        <v>0</v>
      </c>
      <c r="BC46" s="139"/>
      <c r="BD46" s="111"/>
      <c r="BE46" s="111">
        <f>G46+K46+O46+S46+W46+AA46+AE46+AI46+AM46+AQ46</f>
        <v>0</v>
      </c>
      <c r="BF46" s="174">
        <f>E46+BB46-BE46</f>
        <v>7480600000</v>
      </c>
      <c r="BG46" s="174">
        <v>7634780330</v>
      </c>
      <c r="BH46" s="175">
        <f t="shared" si="8"/>
        <v>154180330</v>
      </c>
    </row>
    <row r="47" spans="1:62" ht="15" thickBot="1" x14ac:dyDescent="0.25">
      <c r="A47" s="18" t="s">
        <v>85</v>
      </c>
      <c r="B47" s="68" t="s">
        <v>86</v>
      </c>
      <c r="C47" s="26">
        <v>10</v>
      </c>
      <c r="D47" s="125" t="s">
        <v>1142</v>
      </c>
      <c r="E47" s="111">
        <v>2129500000</v>
      </c>
      <c r="F47" s="112">
        <v>0</v>
      </c>
      <c r="G47" s="113">
        <v>0</v>
      </c>
      <c r="H47" s="113">
        <v>2126565000</v>
      </c>
      <c r="I47" s="113">
        <v>218439360</v>
      </c>
      <c r="J47" s="113">
        <v>0</v>
      </c>
      <c r="K47" s="113">
        <v>0</v>
      </c>
      <c r="L47" s="113">
        <f>H47+J47-K47</f>
        <v>2126565000</v>
      </c>
      <c r="M47" s="113">
        <v>215561428</v>
      </c>
      <c r="N47" s="113">
        <v>0</v>
      </c>
      <c r="O47" s="113">
        <v>0</v>
      </c>
      <c r="P47" s="113">
        <v>2126565000</v>
      </c>
      <c r="Q47" s="113">
        <v>384999402</v>
      </c>
      <c r="R47" s="114">
        <v>0</v>
      </c>
      <c r="S47" s="114">
        <v>0</v>
      </c>
      <c r="T47" s="113">
        <f>P47+R47-S47</f>
        <v>2126565000</v>
      </c>
      <c r="U47" s="114">
        <v>189818772.34</v>
      </c>
      <c r="V47" s="114">
        <v>0</v>
      </c>
      <c r="W47" s="114">
        <v>0</v>
      </c>
      <c r="X47" s="113">
        <f>T47+V47-W47</f>
        <v>2126565000</v>
      </c>
      <c r="Y47" s="113">
        <v>277957208</v>
      </c>
      <c r="Z47" s="113">
        <v>0</v>
      </c>
      <c r="AA47" s="113">
        <v>0</v>
      </c>
      <c r="AB47" s="113">
        <f>X47+Z47-AA47</f>
        <v>2126565000</v>
      </c>
      <c r="AC47" s="113">
        <v>177092546</v>
      </c>
      <c r="AD47" s="113">
        <v>0</v>
      </c>
      <c r="AE47" s="113">
        <v>0</v>
      </c>
      <c r="AF47" s="113">
        <f>AB47+AD47-AE47</f>
        <v>2126565000</v>
      </c>
      <c r="AG47" s="113">
        <v>200415219</v>
      </c>
      <c r="AH47" s="113">
        <v>0</v>
      </c>
      <c r="AI47" s="113">
        <v>0</v>
      </c>
      <c r="AJ47" s="113">
        <f>AF47+AH47-AI47</f>
        <v>2126565000</v>
      </c>
      <c r="AK47" s="113">
        <v>97362074</v>
      </c>
      <c r="AL47" s="113">
        <v>0</v>
      </c>
      <c r="AM47" s="113">
        <v>0</v>
      </c>
      <c r="AN47" s="113">
        <f>AJ47+AL47-AM47</f>
        <v>2126565000</v>
      </c>
      <c r="AO47" s="113">
        <v>88338666</v>
      </c>
      <c r="AP47" s="114">
        <v>0</v>
      </c>
      <c r="AQ47" s="114">
        <v>0</v>
      </c>
      <c r="AR47" s="113">
        <f>AN47+AP47-AQ47</f>
        <v>2126565000</v>
      </c>
      <c r="AS47" s="113">
        <v>55048480</v>
      </c>
      <c r="AT47" s="113"/>
      <c r="AU47" s="113"/>
      <c r="AV47" s="113"/>
      <c r="AW47" s="113"/>
      <c r="AX47" s="113"/>
      <c r="AY47" s="113"/>
      <c r="AZ47" s="113"/>
      <c r="BA47" s="113"/>
      <c r="BB47" s="113">
        <f>F47+J47+N47+R47+V47+Z47+AD47+AH47+AL47</f>
        <v>0</v>
      </c>
      <c r="BC47" s="139"/>
      <c r="BD47" s="111"/>
      <c r="BE47" s="111">
        <f>G47+K47+O47+S47+W47+AA47+AE47+AI47+AM47+AQ47</f>
        <v>0</v>
      </c>
      <c r="BF47" s="174">
        <f>E47+BB47-BE47</f>
        <v>2129500000</v>
      </c>
      <c r="BG47" s="174">
        <v>2262947780.5999999</v>
      </c>
      <c r="BH47" s="175">
        <f t="shared" si="8"/>
        <v>133447780.5999999</v>
      </c>
    </row>
    <row r="48" spans="1:62" ht="26.25" thickBot="1" x14ac:dyDescent="0.25">
      <c r="A48" s="18" t="s">
        <v>87</v>
      </c>
      <c r="B48" s="68" t="s">
        <v>88</v>
      </c>
      <c r="C48" s="26">
        <v>20</v>
      </c>
      <c r="D48" s="125" t="s">
        <v>88</v>
      </c>
      <c r="E48" s="111">
        <v>8998449000</v>
      </c>
      <c r="F48" s="112">
        <v>0</v>
      </c>
      <c r="G48" s="113">
        <v>0</v>
      </c>
      <c r="H48" s="113">
        <v>8450352571</v>
      </c>
      <c r="I48" s="113">
        <v>893464000</v>
      </c>
      <c r="J48" s="113">
        <v>0</v>
      </c>
      <c r="K48" s="113">
        <v>0</v>
      </c>
      <c r="L48" s="113">
        <f>H48+J48-K48</f>
        <v>8450352571</v>
      </c>
      <c r="M48" s="113">
        <v>803291000</v>
      </c>
      <c r="N48" s="113">
        <v>0</v>
      </c>
      <c r="O48" s="113">
        <v>0</v>
      </c>
      <c r="P48" s="113">
        <v>8450352571</v>
      </c>
      <c r="Q48" s="113">
        <v>681270000</v>
      </c>
      <c r="R48" s="114">
        <v>0</v>
      </c>
      <c r="S48" s="114">
        <v>0</v>
      </c>
      <c r="T48" s="113">
        <f>P48+R48-S48</f>
        <v>8450352571</v>
      </c>
      <c r="U48" s="114">
        <v>754729000</v>
      </c>
      <c r="V48" s="114">
        <v>0</v>
      </c>
      <c r="W48" s="114">
        <v>0</v>
      </c>
      <c r="X48" s="113">
        <f>T48+V48-W48</f>
        <v>8450352571</v>
      </c>
      <c r="Y48" s="113">
        <v>735990000</v>
      </c>
      <c r="Z48" s="113">
        <v>0</v>
      </c>
      <c r="AA48" s="113">
        <v>0</v>
      </c>
      <c r="AB48" s="113">
        <f>X48+Z48-AA48</f>
        <v>8450352571</v>
      </c>
      <c r="AC48" s="113">
        <v>758556000</v>
      </c>
      <c r="AD48" s="113">
        <v>0</v>
      </c>
      <c r="AE48" s="113">
        <v>0</v>
      </c>
      <c r="AF48" s="113">
        <f>AB48+AD48-AE48</f>
        <v>8450352571</v>
      </c>
      <c r="AG48" s="113">
        <v>783056000</v>
      </c>
      <c r="AH48" s="113">
        <v>0</v>
      </c>
      <c r="AI48" s="113">
        <v>0</v>
      </c>
      <c r="AJ48" s="113">
        <f>AF48+AH48-AI48</f>
        <v>8450352571</v>
      </c>
      <c r="AK48" s="113">
        <v>775252000</v>
      </c>
      <c r="AL48" s="113">
        <v>0</v>
      </c>
      <c r="AM48" s="113">
        <v>0</v>
      </c>
      <c r="AN48" s="113">
        <f>AJ48+AL48-AM48</f>
        <v>8450352571</v>
      </c>
      <c r="AO48" s="113">
        <v>763050000</v>
      </c>
      <c r="AP48" s="114">
        <v>0</v>
      </c>
      <c r="AQ48" s="114">
        <v>0</v>
      </c>
      <c r="AR48" s="113">
        <f>AN48+AP48-AQ48</f>
        <v>8450352571</v>
      </c>
      <c r="AS48" s="113">
        <v>760811000</v>
      </c>
      <c r="AT48" s="113"/>
      <c r="AU48" s="113"/>
      <c r="AV48" s="113"/>
      <c r="AW48" s="113"/>
      <c r="AX48" s="113"/>
      <c r="AY48" s="113"/>
      <c r="AZ48" s="113"/>
      <c r="BA48" s="113"/>
      <c r="BB48" s="113">
        <f>F48+J48+N48+R48+V48+Z48+AD48+AH48+AL48</f>
        <v>0</v>
      </c>
      <c r="BC48" s="139"/>
      <c r="BD48" s="111"/>
      <c r="BE48" s="111">
        <f>G48+K48+O48+S48+W48+AA48+AE48+AI48+AM48+AQ48</f>
        <v>0</v>
      </c>
      <c r="BF48" s="174">
        <f>E48+BB48-BE48</f>
        <v>8998449000</v>
      </c>
      <c r="BG48" s="174">
        <v>9804608000</v>
      </c>
      <c r="BH48" s="175">
        <f t="shared" si="8"/>
        <v>806159000</v>
      </c>
    </row>
    <row r="49" spans="1:62" s="3" customFormat="1" ht="15.75" thickBot="1" x14ac:dyDescent="0.3">
      <c r="A49" s="8" t="s">
        <v>89</v>
      </c>
      <c r="B49" s="67" t="s">
        <v>90</v>
      </c>
      <c r="C49" s="7"/>
      <c r="D49" s="126"/>
      <c r="E49" s="110">
        <f>SUM(E50:E53)</f>
        <v>16395489000</v>
      </c>
      <c r="F49" s="110">
        <f t="shared" ref="F49:BA49" si="50">F50+F51+F52+F53</f>
        <v>0</v>
      </c>
      <c r="G49" s="110">
        <f t="shared" si="50"/>
        <v>0</v>
      </c>
      <c r="H49" s="110">
        <f t="shared" si="50"/>
        <v>0</v>
      </c>
      <c r="I49" s="110">
        <f t="shared" si="50"/>
        <v>0</v>
      </c>
      <c r="J49" s="110">
        <f t="shared" si="50"/>
        <v>0</v>
      </c>
      <c r="K49" s="110">
        <f t="shared" si="50"/>
        <v>0</v>
      </c>
      <c r="L49" s="110">
        <f t="shared" si="50"/>
        <v>0</v>
      </c>
      <c r="M49" s="110">
        <f t="shared" si="50"/>
        <v>0</v>
      </c>
      <c r="N49" s="110">
        <f t="shared" si="50"/>
        <v>0</v>
      </c>
      <c r="O49" s="110">
        <f t="shared" si="50"/>
        <v>0</v>
      </c>
      <c r="P49" s="110">
        <f t="shared" si="50"/>
        <v>0</v>
      </c>
      <c r="Q49" s="110">
        <f t="shared" si="50"/>
        <v>0</v>
      </c>
      <c r="R49" s="110">
        <f t="shared" si="50"/>
        <v>0</v>
      </c>
      <c r="S49" s="110">
        <f t="shared" si="50"/>
        <v>0</v>
      </c>
      <c r="T49" s="110">
        <f t="shared" si="50"/>
        <v>0</v>
      </c>
      <c r="U49" s="110">
        <f t="shared" si="50"/>
        <v>0</v>
      </c>
      <c r="V49" s="110">
        <f t="shared" si="50"/>
        <v>0</v>
      </c>
      <c r="W49" s="110">
        <f t="shared" si="50"/>
        <v>0</v>
      </c>
      <c r="X49" s="110">
        <f t="shared" si="50"/>
        <v>0</v>
      </c>
      <c r="Y49" s="110">
        <f t="shared" si="50"/>
        <v>0</v>
      </c>
      <c r="Z49" s="110">
        <f t="shared" si="50"/>
        <v>0</v>
      </c>
      <c r="AA49" s="110">
        <f t="shared" si="50"/>
        <v>0</v>
      </c>
      <c r="AB49" s="110">
        <f t="shared" si="50"/>
        <v>0</v>
      </c>
      <c r="AC49" s="110">
        <f t="shared" si="50"/>
        <v>0</v>
      </c>
      <c r="AD49" s="110">
        <f t="shared" si="50"/>
        <v>0</v>
      </c>
      <c r="AE49" s="110">
        <f t="shared" si="50"/>
        <v>0</v>
      </c>
      <c r="AF49" s="110">
        <f t="shared" si="50"/>
        <v>0</v>
      </c>
      <c r="AG49" s="110">
        <f t="shared" si="50"/>
        <v>0</v>
      </c>
      <c r="AH49" s="110">
        <f t="shared" si="50"/>
        <v>0</v>
      </c>
      <c r="AI49" s="110">
        <f t="shared" si="50"/>
        <v>0</v>
      </c>
      <c r="AJ49" s="110">
        <f t="shared" si="50"/>
        <v>0</v>
      </c>
      <c r="AK49" s="110">
        <f t="shared" si="50"/>
        <v>0</v>
      </c>
      <c r="AL49" s="110">
        <f t="shared" si="50"/>
        <v>0</v>
      </c>
      <c r="AM49" s="110">
        <f t="shared" si="50"/>
        <v>0</v>
      </c>
      <c r="AN49" s="110">
        <f t="shared" si="50"/>
        <v>0</v>
      </c>
      <c r="AO49" s="110">
        <f t="shared" si="50"/>
        <v>0</v>
      </c>
      <c r="AP49" s="110">
        <f t="shared" si="50"/>
        <v>0</v>
      </c>
      <c r="AQ49" s="110">
        <f t="shared" si="50"/>
        <v>0</v>
      </c>
      <c r="AR49" s="110">
        <f t="shared" si="50"/>
        <v>0</v>
      </c>
      <c r="AS49" s="110">
        <f t="shared" si="50"/>
        <v>0</v>
      </c>
      <c r="AT49" s="110">
        <f t="shared" si="50"/>
        <v>0</v>
      </c>
      <c r="AU49" s="110">
        <f t="shared" si="50"/>
        <v>0</v>
      </c>
      <c r="AV49" s="110">
        <f t="shared" si="50"/>
        <v>0</v>
      </c>
      <c r="AW49" s="110">
        <f t="shared" si="50"/>
        <v>0</v>
      </c>
      <c r="AX49" s="110">
        <f t="shared" si="50"/>
        <v>0</v>
      </c>
      <c r="AY49" s="110">
        <f t="shared" si="50"/>
        <v>0</v>
      </c>
      <c r="AZ49" s="110">
        <f t="shared" si="50"/>
        <v>0</v>
      </c>
      <c r="BA49" s="110">
        <f t="shared" si="50"/>
        <v>0</v>
      </c>
      <c r="BB49" s="110">
        <f>SUM(BB50:BB53)</f>
        <v>807547578</v>
      </c>
      <c r="BC49" s="110">
        <f t="shared" ref="BC49:BE49" si="51">SUM(BC50:BC53)</f>
        <v>0</v>
      </c>
      <c r="BD49" s="110">
        <f t="shared" si="51"/>
        <v>0</v>
      </c>
      <c r="BE49" s="110">
        <f t="shared" si="51"/>
        <v>0</v>
      </c>
      <c r="BF49" s="157">
        <f>+E49+BB49-BE49</f>
        <v>17203036578</v>
      </c>
      <c r="BG49" s="157">
        <f>SUM(BG50:BG53)</f>
        <v>19564830968.169998</v>
      </c>
      <c r="BH49" s="157">
        <f>SUM(BH50:BH53)</f>
        <v>2361794390.1700001</v>
      </c>
      <c r="BI49" s="5"/>
      <c r="BJ49" s="5"/>
    </row>
    <row r="50" spans="1:62" ht="25.5" customHeight="1" thickBot="1" x14ac:dyDescent="0.25">
      <c r="A50" s="18" t="s">
        <v>91</v>
      </c>
      <c r="B50" s="68" t="s">
        <v>92</v>
      </c>
      <c r="C50" s="26">
        <v>70</v>
      </c>
      <c r="D50" s="125" t="s">
        <v>1140</v>
      </c>
      <c r="E50" s="111">
        <v>6335809000</v>
      </c>
      <c r="F50" s="112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114"/>
      <c r="T50" s="113"/>
      <c r="U50" s="114"/>
      <c r="V50" s="114"/>
      <c r="W50" s="114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4"/>
      <c r="AQ50" s="114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39"/>
      <c r="BD50" s="111"/>
      <c r="BE50" s="111">
        <f>G50+K50+O50+S50+W50+AA50+AE50+AI50+AM50+AQ50</f>
        <v>0</v>
      </c>
      <c r="BF50" s="174">
        <f>E50+BB50-BE50</f>
        <v>6335809000</v>
      </c>
      <c r="BG50" s="174">
        <v>7020161077.8900003</v>
      </c>
      <c r="BH50" s="175">
        <f>+BG50-BF50</f>
        <v>684352077.89000034</v>
      </c>
    </row>
    <row r="51" spans="1:62" ht="26.25" thickBot="1" x14ac:dyDescent="0.25">
      <c r="A51" s="18" t="s">
        <v>94</v>
      </c>
      <c r="B51" s="68" t="s">
        <v>95</v>
      </c>
      <c r="C51" s="26">
        <v>25</v>
      </c>
      <c r="D51" s="125" t="s">
        <v>96</v>
      </c>
      <c r="E51" s="111">
        <v>4023872000</v>
      </c>
      <c r="F51" s="112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  <c r="S51" s="114"/>
      <c r="T51" s="113"/>
      <c r="U51" s="114"/>
      <c r="V51" s="114"/>
      <c r="W51" s="114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4"/>
      <c r="AQ51" s="114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>
        <v>807547578</v>
      </c>
      <c r="BC51" s="139"/>
      <c r="BD51" s="111"/>
      <c r="BE51" s="111">
        <f>G51+K51+O51+S51+W51+AA51+AE51+AI51+AM51+AQ51</f>
        <v>0</v>
      </c>
      <c r="BF51" s="174">
        <f>E51+BB51-BE51</f>
        <v>4831419578</v>
      </c>
      <c r="BG51" s="174">
        <v>5573736642.5699997</v>
      </c>
      <c r="BH51" s="175">
        <f t="shared" ref="BH51:BH55" si="52">+BG51-BF51</f>
        <v>742317064.56999969</v>
      </c>
    </row>
    <row r="52" spans="1:62" ht="26.25" thickBot="1" x14ac:dyDescent="0.25">
      <c r="A52" s="18" t="s">
        <v>97</v>
      </c>
      <c r="B52" s="68" t="s">
        <v>98</v>
      </c>
      <c r="C52" s="26">
        <v>80</v>
      </c>
      <c r="D52" s="125" t="s">
        <v>1141</v>
      </c>
      <c r="E52" s="111">
        <v>3017904000</v>
      </c>
      <c r="F52" s="112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114"/>
      <c r="T52" s="113"/>
      <c r="U52" s="114"/>
      <c r="V52" s="114"/>
      <c r="W52" s="114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4"/>
      <c r="AQ52" s="114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39"/>
      <c r="BD52" s="111"/>
      <c r="BE52" s="111">
        <f>G52+K52+O52+S52+W52+AA52+AE52+AI52+AM52+AQ52</f>
        <v>0</v>
      </c>
      <c r="BF52" s="174">
        <f>E52+BB52-BE52</f>
        <v>3017904000</v>
      </c>
      <c r="BG52" s="174">
        <v>3486889555.73</v>
      </c>
      <c r="BH52" s="175">
        <f t="shared" si="52"/>
        <v>468985555.73000002</v>
      </c>
    </row>
    <row r="53" spans="1:62" ht="26.25" thickBot="1" x14ac:dyDescent="0.25">
      <c r="A53" s="18" t="s">
        <v>100</v>
      </c>
      <c r="B53" s="68" t="s">
        <v>101</v>
      </c>
      <c r="C53" s="26">
        <v>90</v>
      </c>
      <c r="D53" s="125" t="s">
        <v>102</v>
      </c>
      <c r="E53" s="111">
        <v>3017904000</v>
      </c>
      <c r="F53" s="112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  <c r="S53" s="114"/>
      <c r="T53" s="113"/>
      <c r="U53" s="114"/>
      <c r="V53" s="114"/>
      <c r="W53" s="114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4"/>
      <c r="AQ53" s="114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39"/>
      <c r="BD53" s="111"/>
      <c r="BE53" s="111">
        <f>G53+K53+O53+S53+W53+AA53+AE53+AI53+AM53+AQ53</f>
        <v>0</v>
      </c>
      <c r="BF53" s="174">
        <f>E53+BB53-BE53</f>
        <v>3017904000</v>
      </c>
      <c r="BG53" s="174">
        <v>3484043691.98</v>
      </c>
      <c r="BH53" s="175">
        <f t="shared" si="52"/>
        <v>466139691.98000002</v>
      </c>
    </row>
    <row r="54" spans="1:62" ht="15" thickBot="1" x14ac:dyDescent="0.25">
      <c r="A54" s="18"/>
      <c r="B54" s="68"/>
      <c r="C54" s="26"/>
      <c r="D54" s="125"/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4"/>
      <c r="S54" s="114"/>
      <c r="T54" s="113"/>
      <c r="U54" s="114"/>
      <c r="V54" s="114"/>
      <c r="W54" s="114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4"/>
      <c r="AQ54" s="114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39"/>
      <c r="BD54" s="111"/>
      <c r="BE54" s="111"/>
      <c r="BF54" s="174"/>
      <c r="BG54" s="174"/>
      <c r="BH54" s="175"/>
    </row>
    <row r="55" spans="1:62" ht="26.25" thickBot="1" x14ac:dyDescent="0.25">
      <c r="A55" s="18" t="s">
        <v>103</v>
      </c>
      <c r="B55" s="68" t="s">
        <v>104</v>
      </c>
      <c r="C55" s="26">
        <v>100</v>
      </c>
      <c r="D55" s="125" t="s">
        <v>1153</v>
      </c>
      <c r="E55" s="111">
        <v>1620221000</v>
      </c>
      <c r="F55" s="112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4"/>
      <c r="S55" s="114"/>
      <c r="T55" s="113"/>
      <c r="U55" s="114"/>
      <c r="V55" s="114"/>
      <c r="W55" s="114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4"/>
      <c r="AQ55" s="114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>
        <v>758311639</v>
      </c>
      <c r="BC55" s="139"/>
      <c r="BD55" s="111"/>
      <c r="BE55" s="111">
        <f>G55+K55+O55+S55+W55+AA55+AE55+AI55+AM55+AQ55</f>
        <v>0</v>
      </c>
      <c r="BF55" s="174">
        <f>E55+BB55-BE55</f>
        <v>2378532639</v>
      </c>
      <c r="BG55" s="174">
        <v>3185927224.5799999</v>
      </c>
      <c r="BH55" s="175">
        <f t="shared" si="52"/>
        <v>807394585.57999992</v>
      </c>
    </row>
    <row r="56" spans="1:62" s="3" customFormat="1" ht="15.75" thickBot="1" x14ac:dyDescent="0.3">
      <c r="A56" s="8" t="s">
        <v>106</v>
      </c>
      <c r="B56" s="67" t="s">
        <v>107</v>
      </c>
      <c r="C56" s="7"/>
      <c r="D56" s="126"/>
      <c r="E56" s="110">
        <f t="shared" ref="E56:U56" si="53">E57+E59+E64+E67+E70</f>
        <v>132522925891</v>
      </c>
      <c r="F56" s="110">
        <f t="shared" si="53"/>
        <v>0</v>
      </c>
      <c r="G56" s="110">
        <f t="shared" si="53"/>
        <v>0</v>
      </c>
      <c r="H56" s="110">
        <f t="shared" si="53"/>
        <v>0</v>
      </c>
      <c r="I56" s="110">
        <f t="shared" si="53"/>
        <v>11799000</v>
      </c>
      <c r="J56" s="110">
        <f t="shared" si="53"/>
        <v>0</v>
      </c>
      <c r="K56" s="110">
        <f t="shared" si="53"/>
        <v>0</v>
      </c>
      <c r="L56" s="110">
        <f t="shared" si="53"/>
        <v>0</v>
      </c>
      <c r="M56" s="110">
        <f t="shared" si="53"/>
        <v>12942000</v>
      </c>
      <c r="N56" s="110">
        <f t="shared" si="53"/>
        <v>0</v>
      </c>
      <c r="O56" s="110">
        <f t="shared" si="53"/>
        <v>0</v>
      </c>
      <c r="P56" s="110">
        <f t="shared" si="53"/>
        <v>0</v>
      </c>
      <c r="Q56" s="110">
        <f t="shared" si="53"/>
        <v>9106800</v>
      </c>
      <c r="R56" s="110">
        <f t="shared" si="53"/>
        <v>0</v>
      </c>
      <c r="S56" s="110">
        <f t="shared" si="53"/>
        <v>0</v>
      </c>
      <c r="T56" s="110">
        <f t="shared" si="53"/>
        <v>0</v>
      </c>
      <c r="U56" s="110">
        <f t="shared" si="53"/>
        <v>9747000</v>
      </c>
      <c r="V56" s="110">
        <f t="shared" ref="V56:AW56" si="54">V57+V59+V64+V67+V70</f>
        <v>0</v>
      </c>
      <c r="W56" s="110">
        <f t="shared" si="54"/>
        <v>0</v>
      </c>
      <c r="X56" s="110">
        <f t="shared" si="54"/>
        <v>0</v>
      </c>
      <c r="Y56" s="110">
        <f t="shared" si="54"/>
        <v>9984000</v>
      </c>
      <c r="Z56" s="110">
        <f t="shared" si="54"/>
        <v>0</v>
      </c>
      <c r="AA56" s="110">
        <f t="shared" si="54"/>
        <v>0</v>
      </c>
      <c r="AB56" s="110">
        <f t="shared" si="54"/>
        <v>0</v>
      </c>
      <c r="AC56" s="110">
        <f t="shared" si="54"/>
        <v>23040000</v>
      </c>
      <c r="AD56" s="110">
        <f t="shared" si="54"/>
        <v>0</v>
      </c>
      <c r="AE56" s="110">
        <f t="shared" si="54"/>
        <v>0</v>
      </c>
      <c r="AF56" s="110">
        <f t="shared" si="54"/>
        <v>0</v>
      </c>
      <c r="AG56" s="110">
        <f t="shared" si="54"/>
        <v>7592400</v>
      </c>
      <c r="AH56" s="110">
        <f t="shared" si="54"/>
        <v>0</v>
      </c>
      <c r="AI56" s="110">
        <f t="shared" si="54"/>
        <v>0</v>
      </c>
      <c r="AJ56" s="110">
        <f t="shared" si="54"/>
        <v>0</v>
      </c>
      <c r="AK56" s="110">
        <f t="shared" ref="AK56:AT56" si="55">AK57+AK59+AK64+AK67+AK70</f>
        <v>84042259.189999998</v>
      </c>
      <c r="AL56" s="110">
        <f t="shared" si="55"/>
        <v>0</v>
      </c>
      <c r="AM56" s="110">
        <f t="shared" si="55"/>
        <v>0</v>
      </c>
      <c r="AN56" s="110">
        <f t="shared" si="55"/>
        <v>0</v>
      </c>
      <c r="AO56" s="110">
        <f t="shared" si="55"/>
        <v>8352000</v>
      </c>
      <c r="AP56" s="110">
        <f t="shared" si="55"/>
        <v>0</v>
      </c>
      <c r="AQ56" s="110">
        <f t="shared" si="55"/>
        <v>0</v>
      </c>
      <c r="AR56" s="110">
        <f t="shared" si="55"/>
        <v>0</v>
      </c>
      <c r="AS56" s="110">
        <f t="shared" si="55"/>
        <v>10175670</v>
      </c>
      <c r="AT56" s="110">
        <f t="shared" si="55"/>
        <v>0</v>
      </c>
      <c r="AU56" s="110">
        <f t="shared" si="54"/>
        <v>0</v>
      </c>
      <c r="AV56" s="110">
        <f t="shared" si="54"/>
        <v>0</v>
      </c>
      <c r="AW56" s="110">
        <f t="shared" si="54"/>
        <v>0</v>
      </c>
      <c r="AX56" s="110">
        <f t="shared" ref="AX56:BH56" si="56">AX57+AX59+AX64+AX67+AX70</f>
        <v>0</v>
      </c>
      <c r="AY56" s="110">
        <f t="shared" si="56"/>
        <v>0</v>
      </c>
      <c r="AZ56" s="110">
        <f t="shared" si="56"/>
        <v>0</v>
      </c>
      <c r="BA56" s="110">
        <f t="shared" si="56"/>
        <v>0</v>
      </c>
      <c r="BB56" s="110">
        <f t="shared" si="56"/>
        <v>1274799547.7</v>
      </c>
      <c r="BC56" s="110"/>
      <c r="BD56" s="110"/>
      <c r="BE56" s="110">
        <f t="shared" si="56"/>
        <v>112750990918</v>
      </c>
      <c r="BF56" s="157">
        <f>+E56+BB56-BE56</f>
        <v>21046734520.699997</v>
      </c>
      <c r="BG56" s="157">
        <f t="shared" si="56"/>
        <v>31826299851.830002</v>
      </c>
      <c r="BH56" s="157">
        <f t="shared" si="56"/>
        <v>10779565331.130003</v>
      </c>
      <c r="BI56" s="5"/>
      <c r="BJ56" s="5"/>
    </row>
    <row r="57" spans="1:62" s="3" customFormat="1" ht="15.75" thickBot="1" x14ac:dyDescent="0.3">
      <c r="A57" s="8" t="s">
        <v>108</v>
      </c>
      <c r="B57" s="67" t="s">
        <v>109</v>
      </c>
      <c r="C57" s="7"/>
      <c r="D57" s="126"/>
      <c r="E57" s="110">
        <f>E58</f>
        <v>20000000</v>
      </c>
      <c r="F57" s="110">
        <f t="shared" ref="F57:BG57" si="57">F58</f>
        <v>0</v>
      </c>
      <c r="G57" s="110">
        <f t="shared" si="57"/>
        <v>0</v>
      </c>
      <c r="H57" s="110">
        <f t="shared" si="57"/>
        <v>0</v>
      </c>
      <c r="I57" s="110">
        <f t="shared" si="57"/>
        <v>11799000</v>
      </c>
      <c r="J57" s="110">
        <f t="shared" si="57"/>
        <v>0</v>
      </c>
      <c r="K57" s="110">
        <f t="shared" si="57"/>
        <v>0</v>
      </c>
      <c r="L57" s="110">
        <f t="shared" si="57"/>
        <v>0</v>
      </c>
      <c r="M57" s="110">
        <f t="shared" si="57"/>
        <v>12942000</v>
      </c>
      <c r="N57" s="110">
        <f t="shared" si="57"/>
        <v>0</v>
      </c>
      <c r="O57" s="110">
        <f t="shared" si="57"/>
        <v>0</v>
      </c>
      <c r="P57" s="110">
        <f t="shared" si="57"/>
        <v>0</v>
      </c>
      <c r="Q57" s="110">
        <f t="shared" si="57"/>
        <v>9106800</v>
      </c>
      <c r="R57" s="110">
        <f t="shared" si="57"/>
        <v>0</v>
      </c>
      <c r="S57" s="110">
        <f t="shared" si="57"/>
        <v>0</v>
      </c>
      <c r="T57" s="110">
        <f t="shared" si="57"/>
        <v>0</v>
      </c>
      <c r="U57" s="110">
        <f t="shared" si="57"/>
        <v>8064000</v>
      </c>
      <c r="V57" s="110">
        <f t="shared" si="57"/>
        <v>0</v>
      </c>
      <c r="W57" s="110">
        <f t="shared" si="57"/>
        <v>0</v>
      </c>
      <c r="X57" s="110">
        <f t="shared" si="57"/>
        <v>0</v>
      </c>
      <c r="Y57" s="110">
        <f t="shared" si="57"/>
        <v>9984000</v>
      </c>
      <c r="Z57" s="110">
        <f t="shared" si="57"/>
        <v>0</v>
      </c>
      <c r="AA57" s="110">
        <f t="shared" si="57"/>
        <v>0</v>
      </c>
      <c r="AB57" s="110">
        <f t="shared" si="57"/>
        <v>0</v>
      </c>
      <c r="AC57" s="110">
        <f t="shared" si="57"/>
        <v>23040000</v>
      </c>
      <c r="AD57" s="110">
        <f t="shared" si="57"/>
        <v>0</v>
      </c>
      <c r="AE57" s="110">
        <f t="shared" si="57"/>
        <v>0</v>
      </c>
      <c r="AF57" s="110">
        <f t="shared" si="57"/>
        <v>0</v>
      </c>
      <c r="AG57" s="110">
        <f t="shared" si="57"/>
        <v>7592400</v>
      </c>
      <c r="AH57" s="110">
        <f t="shared" si="57"/>
        <v>0</v>
      </c>
      <c r="AI57" s="110">
        <f t="shared" si="57"/>
        <v>0</v>
      </c>
      <c r="AJ57" s="110">
        <f t="shared" si="57"/>
        <v>0</v>
      </c>
      <c r="AK57" s="110">
        <f t="shared" si="57"/>
        <v>7493600</v>
      </c>
      <c r="AL57" s="110">
        <f t="shared" si="57"/>
        <v>0</v>
      </c>
      <c r="AM57" s="110">
        <f t="shared" si="57"/>
        <v>0</v>
      </c>
      <c r="AN57" s="110">
        <f t="shared" si="57"/>
        <v>0</v>
      </c>
      <c r="AO57" s="110">
        <f t="shared" si="57"/>
        <v>8352000</v>
      </c>
      <c r="AP57" s="110">
        <f t="shared" si="57"/>
        <v>0</v>
      </c>
      <c r="AQ57" s="110">
        <f t="shared" si="57"/>
        <v>0</v>
      </c>
      <c r="AR57" s="110">
        <f t="shared" si="57"/>
        <v>0</v>
      </c>
      <c r="AS57" s="110">
        <f t="shared" si="57"/>
        <v>10175670</v>
      </c>
      <c r="AT57" s="110">
        <f t="shared" si="57"/>
        <v>0</v>
      </c>
      <c r="AU57" s="110">
        <f t="shared" si="57"/>
        <v>0</v>
      </c>
      <c r="AV57" s="110">
        <f t="shared" si="57"/>
        <v>0</v>
      </c>
      <c r="AW57" s="110">
        <f t="shared" si="57"/>
        <v>0</v>
      </c>
      <c r="AX57" s="110">
        <f t="shared" si="57"/>
        <v>0</v>
      </c>
      <c r="AY57" s="110">
        <f t="shared" si="57"/>
        <v>0</v>
      </c>
      <c r="AZ57" s="110">
        <f t="shared" si="57"/>
        <v>0</v>
      </c>
      <c r="BA57" s="110">
        <f t="shared" si="57"/>
        <v>0</v>
      </c>
      <c r="BB57" s="110">
        <f t="shared" si="57"/>
        <v>0</v>
      </c>
      <c r="BC57" s="110"/>
      <c r="BD57" s="110"/>
      <c r="BE57" s="110">
        <f t="shared" si="57"/>
        <v>0</v>
      </c>
      <c r="BF57" s="157">
        <f t="shared" si="57"/>
        <v>20000000</v>
      </c>
      <c r="BG57" s="157">
        <f t="shared" si="57"/>
        <v>194318152</v>
      </c>
      <c r="BH57" s="172">
        <f t="shared" si="8"/>
        <v>174318152</v>
      </c>
      <c r="BI57" s="5"/>
      <c r="BJ57" s="5"/>
    </row>
    <row r="58" spans="1:62" ht="15" thickBot="1" x14ac:dyDescent="0.25">
      <c r="A58" s="18" t="s">
        <v>110</v>
      </c>
      <c r="B58" s="68" t="s">
        <v>111</v>
      </c>
      <c r="C58" s="26">
        <v>10</v>
      </c>
      <c r="D58" s="125" t="s">
        <v>1142</v>
      </c>
      <c r="E58" s="111">
        <v>20000000</v>
      </c>
      <c r="F58" s="112">
        <v>0</v>
      </c>
      <c r="G58" s="113">
        <v>0</v>
      </c>
      <c r="H58" s="113">
        <v>0</v>
      </c>
      <c r="I58" s="113">
        <v>11799000</v>
      </c>
      <c r="J58" s="113">
        <v>0</v>
      </c>
      <c r="K58" s="113">
        <v>0</v>
      </c>
      <c r="L58" s="113">
        <f>H58+J58-K58</f>
        <v>0</v>
      </c>
      <c r="M58" s="113">
        <v>12942000</v>
      </c>
      <c r="N58" s="113">
        <v>0</v>
      </c>
      <c r="O58" s="113">
        <v>0</v>
      </c>
      <c r="P58" s="113">
        <v>0</v>
      </c>
      <c r="Q58" s="113">
        <v>9106800</v>
      </c>
      <c r="R58" s="114">
        <v>0</v>
      </c>
      <c r="S58" s="114">
        <v>0</v>
      </c>
      <c r="T58" s="113">
        <f>P58+R58-S58</f>
        <v>0</v>
      </c>
      <c r="U58" s="114">
        <v>8064000</v>
      </c>
      <c r="V58" s="114">
        <v>0</v>
      </c>
      <c r="W58" s="114">
        <v>0</v>
      </c>
      <c r="X58" s="113">
        <f>T58+V58-W58</f>
        <v>0</v>
      </c>
      <c r="Y58" s="113">
        <v>9984000</v>
      </c>
      <c r="Z58" s="113">
        <v>0</v>
      </c>
      <c r="AA58" s="113">
        <v>0</v>
      </c>
      <c r="AB58" s="113">
        <f>X58+Z58-AA58</f>
        <v>0</v>
      </c>
      <c r="AC58" s="113">
        <v>23040000</v>
      </c>
      <c r="AD58" s="113">
        <v>0</v>
      </c>
      <c r="AE58" s="113">
        <v>0</v>
      </c>
      <c r="AF58" s="113">
        <f>AB58+AD58-AE58</f>
        <v>0</v>
      </c>
      <c r="AG58" s="113">
        <v>7592400</v>
      </c>
      <c r="AH58" s="113">
        <v>0</v>
      </c>
      <c r="AI58" s="113">
        <v>0</v>
      </c>
      <c r="AJ58" s="113">
        <f>AF58+AH58-AI58</f>
        <v>0</v>
      </c>
      <c r="AK58" s="113">
        <v>7493600</v>
      </c>
      <c r="AL58" s="113">
        <v>0</v>
      </c>
      <c r="AM58" s="113">
        <v>0</v>
      </c>
      <c r="AN58" s="113">
        <f>AJ58+AL58-AM58</f>
        <v>0</v>
      </c>
      <c r="AO58" s="113">
        <v>8352000</v>
      </c>
      <c r="AP58" s="114">
        <v>0</v>
      </c>
      <c r="AQ58" s="114">
        <v>0</v>
      </c>
      <c r="AR58" s="113">
        <f>AN58+AP58-AQ58</f>
        <v>0</v>
      </c>
      <c r="AS58" s="113">
        <v>10175670</v>
      </c>
      <c r="AT58" s="113"/>
      <c r="AU58" s="113"/>
      <c r="AV58" s="113"/>
      <c r="AW58" s="113"/>
      <c r="AX58" s="113"/>
      <c r="AY58" s="113"/>
      <c r="AZ58" s="113"/>
      <c r="BA58" s="113"/>
      <c r="BB58" s="113">
        <f>F58+J58+N58+R58+V58+Z58+AD58+AH58+AL58+AP58</f>
        <v>0</v>
      </c>
      <c r="BC58" s="139"/>
      <c r="BD58" s="111"/>
      <c r="BE58" s="111">
        <f>G58+K58+O58+S58+W58+AA58+AE58+AI58+AM58+AQ58</f>
        <v>0</v>
      </c>
      <c r="BF58" s="174">
        <f>E58+BB58-BE58</f>
        <v>20000000</v>
      </c>
      <c r="BG58" s="174">
        <v>194318152</v>
      </c>
      <c r="BH58" s="175">
        <f t="shared" si="8"/>
        <v>174318152</v>
      </c>
    </row>
    <row r="59" spans="1:62" s="3" customFormat="1" ht="15.75" thickBot="1" x14ac:dyDescent="0.3">
      <c r="A59" s="8" t="s">
        <v>112</v>
      </c>
      <c r="B59" s="67" t="s">
        <v>113</v>
      </c>
      <c r="C59" s="7"/>
      <c r="D59" s="126"/>
      <c r="E59" s="110">
        <f>SUM(E60:E62)</f>
        <v>0</v>
      </c>
      <c r="F59" s="110">
        <f t="shared" ref="F59:BA59" si="58">F60+F61+F62</f>
        <v>0</v>
      </c>
      <c r="G59" s="110">
        <f t="shared" si="58"/>
        <v>0</v>
      </c>
      <c r="H59" s="110">
        <f t="shared" si="58"/>
        <v>0</v>
      </c>
      <c r="I59" s="110">
        <f t="shared" si="58"/>
        <v>0</v>
      </c>
      <c r="J59" s="110">
        <f t="shared" si="58"/>
        <v>0</v>
      </c>
      <c r="K59" s="110">
        <f t="shared" si="58"/>
        <v>0</v>
      </c>
      <c r="L59" s="110">
        <f t="shared" si="58"/>
        <v>0</v>
      </c>
      <c r="M59" s="110">
        <f t="shared" si="58"/>
        <v>0</v>
      </c>
      <c r="N59" s="110">
        <f t="shared" si="58"/>
        <v>0</v>
      </c>
      <c r="O59" s="110">
        <f t="shared" si="58"/>
        <v>0</v>
      </c>
      <c r="P59" s="110">
        <f t="shared" si="58"/>
        <v>0</v>
      </c>
      <c r="Q59" s="110">
        <f t="shared" si="58"/>
        <v>0</v>
      </c>
      <c r="R59" s="110">
        <f t="shared" si="58"/>
        <v>0</v>
      </c>
      <c r="S59" s="110">
        <f t="shared" si="58"/>
        <v>0</v>
      </c>
      <c r="T59" s="110">
        <f t="shared" si="58"/>
        <v>0</v>
      </c>
      <c r="U59" s="110">
        <f t="shared" si="58"/>
        <v>1683000</v>
      </c>
      <c r="V59" s="110">
        <f t="shared" si="58"/>
        <v>0</v>
      </c>
      <c r="W59" s="110">
        <f t="shared" si="58"/>
        <v>0</v>
      </c>
      <c r="X59" s="110">
        <f t="shared" si="58"/>
        <v>0</v>
      </c>
      <c r="Y59" s="110">
        <f t="shared" si="58"/>
        <v>0</v>
      </c>
      <c r="Z59" s="110">
        <f t="shared" si="58"/>
        <v>0</v>
      </c>
      <c r="AA59" s="110">
        <f t="shared" si="58"/>
        <v>0</v>
      </c>
      <c r="AB59" s="110">
        <f t="shared" si="58"/>
        <v>0</v>
      </c>
      <c r="AC59" s="110">
        <f t="shared" si="58"/>
        <v>0</v>
      </c>
      <c r="AD59" s="110">
        <f t="shared" si="58"/>
        <v>0</v>
      </c>
      <c r="AE59" s="110">
        <f t="shared" si="58"/>
        <v>0</v>
      </c>
      <c r="AF59" s="110">
        <f t="shared" si="58"/>
        <v>0</v>
      </c>
      <c r="AG59" s="110">
        <f t="shared" si="58"/>
        <v>0</v>
      </c>
      <c r="AH59" s="110">
        <f t="shared" si="58"/>
        <v>0</v>
      </c>
      <c r="AI59" s="110">
        <f t="shared" si="58"/>
        <v>0</v>
      </c>
      <c r="AJ59" s="110">
        <f t="shared" si="58"/>
        <v>0</v>
      </c>
      <c r="AK59" s="110">
        <f t="shared" si="58"/>
        <v>76548659.189999998</v>
      </c>
      <c r="AL59" s="110">
        <f t="shared" si="58"/>
        <v>0</v>
      </c>
      <c r="AM59" s="110">
        <f t="shared" si="58"/>
        <v>0</v>
      </c>
      <c r="AN59" s="110">
        <f t="shared" si="58"/>
        <v>0</v>
      </c>
      <c r="AO59" s="110">
        <f t="shared" si="58"/>
        <v>0</v>
      </c>
      <c r="AP59" s="110">
        <f t="shared" si="58"/>
        <v>0</v>
      </c>
      <c r="AQ59" s="110">
        <f t="shared" si="58"/>
        <v>0</v>
      </c>
      <c r="AR59" s="110">
        <f t="shared" si="58"/>
        <v>0</v>
      </c>
      <c r="AS59" s="110">
        <f t="shared" si="58"/>
        <v>0</v>
      </c>
      <c r="AT59" s="110">
        <f t="shared" si="58"/>
        <v>0</v>
      </c>
      <c r="AU59" s="110">
        <f t="shared" si="58"/>
        <v>0</v>
      </c>
      <c r="AV59" s="110">
        <f t="shared" si="58"/>
        <v>0</v>
      </c>
      <c r="AW59" s="110">
        <f t="shared" si="58"/>
        <v>0</v>
      </c>
      <c r="AX59" s="110">
        <f t="shared" si="58"/>
        <v>0</v>
      </c>
      <c r="AY59" s="110">
        <f t="shared" si="58"/>
        <v>0</v>
      </c>
      <c r="AZ59" s="110">
        <f t="shared" si="58"/>
        <v>0</v>
      </c>
      <c r="BA59" s="110">
        <f t="shared" si="58"/>
        <v>0</v>
      </c>
      <c r="BB59" s="110">
        <f t="shared" ref="BB59:BE59" si="59">SUM(BB60:BB62)</f>
        <v>19872563.739999998</v>
      </c>
      <c r="BC59" s="110">
        <f t="shared" si="59"/>
        <v>0</v>
      </c>
      <c r="BD59" s="110">
        <f t="shared" si="59"/>
        <v>0</v>
      </c>
      <c r="BE59" s="110">
        <f t="shared" si="59"/>
        <v>0</v>
      </c>
      <c r="BF59" s="157">
        <f>+E59+BB59-BE59</f>
        <v>19872563.739999998</v>
      </c>
      <c r="BG59" s="157">
        <f>SUM(BG60:BG63)</f>
        <v>50892378.560000002</v>
      </c>
      <c r="BH59" s="172">
        <f t="shared" si="8"/>
        <v>31019814.820000004</v>
      </c>
      <c r="BI59" s="5"/>
      <c r="BJ59" s="5"/>
    </row>
    <row r="60" spans="1:62" ht="15" thickBot="1" x14ac:dyDescent="0.25">
      <c r="A60" s="18" t="s">
        <v>114</v>
      </c>
      <c r="B60" s="68" t="s">
        <v>115</v>
      </c>
      <c r="C60" s="26">
        <v>10</v>
      </c>
      <c r="D60" s="125" t="s">
        <v>1142</v>
      </c>
      <c r="E60" s="111">
        <v>0</v>
      </c>
      <c r="F60" s="112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f>H60+J60-K60</f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4">
        <v>0</v>
      </c>
      <c r="S60" s="114">
        <v>0</v>
      </c>
      <c r="T60" s="113">
        <f>P60+R60-S60</f>
        <v>0</v>
      </c>
      <c r="U60" s="114">
        <v>0</v>
      </c>
      <c r="V60" s="114">
        <v>0</v>
      </c>
      <c r="W60" s="114">
        <v>0</v>
      </c>
      <c r="X60" s="113">
        <f>T60+V60-W60</f>
        <v>0</v>
      </c>
      <c r="Y60" s="113">
        <v>0</v>
      </c>
      <c r="Z60" s="113">
        <v>0</v>
      </c>
      <c r="AA60" s="113">
        <v>0</v>
      </c>
      <c r="AB60" s="113">
        <f>X60+Z60-AA60</f>
        <v>0</v>
      </c>
      <c r="AC60" s="113">
        <v>0</v>
      </c>
      <c r="AD60" s="113">
        <v>0</v>
      </c>
      <c r="AE60" s="113">
        <v>0</v>
      </c>
      <c r="AF60" s="113">
        <f>AB60+AD60-AE60</f>
        <v>0</v>
      </c>
      <c r="AG60" s="113">
        <v>0</v>
      </c>
      <c r="AH60" s="113">
        <v>0</v>
      </c>
      <c r="AI60" s="113">
        <v>0</v>
      </c>
      <c r="AJ60" s="113">
        <f>AF60+AH60-AI60</f>
        <v>0</v>
      </c>
      <c r="AK60" s="113">
        <v>76048659.189999998</v>
      </c>
      <c r="AL60" s="113">
        <v>0</v>
      </c>
      <c r="AM60" s="113">
        <v>0</v>
      </c>
      <c r="AN60" s="113">
        <f>AJ60+AL60-AM60</f>
        <v>0</v>
      </c>
      <c r="AO60" s="113">
        <v>0</v>
      </c>
      <c r="AP60" s="114">
        <v>0</v>
      </c>
      <c r="AQ60" s="114">
        <v>0</v>
      </c>
      <c r="AR60" s="113">
        <f>AN60+AP60-AQ60</f>
        <v>0</v>
      </c>
      <c r="AS60" s="113">
        <v>0</v>
      </c>
      <c r="AT60" s="113"/>
      <c r="AU60" s="113"/>
      <c r="AV60" s="113"/>
      <c r="AW60" s="113"/>
      <c r="AX60" s="113"/>
      <c r="AY60" s="113"/>
      <c r="AZ60" s="113"/>
      <c r="BA60" s="113"/>
      <c r="BB60" s="113">
        <f>F60+J60+N60+R60+V60+Z60+AD60+AH60+AL60+AP60</f>
        <v>0</v>
      </c>
      <c r="BC60" s="139"/>
      <c r="BD60" s="111"/>
      <c r="BE60" s="111">
        <f>G60+K60+O60+S60+W60+AA60+AE60+AI60+AM60+AQ60</f>
        <v>0</v>
      </c>
      <c r="BF60" s="174">
        <f>E60+BB60-BE60</f>
        <v>0</v>
      </c>
      <c r="BG60" s="174">
        <v>8339573</v>
      </c>
      <c r="BH60" s="175">
        <f t="shared" si="8"/>
        <v>8339573</v>
      </c>
    </row>
    <row r="61" spans="1:62" ht="15" thickBot="1" x14ac:dyDescent="0.25">
      <c r="A61" s="18" t="s">
        <v>116</v>
      </c>
      <c r="B61" s="68" t="s">
        <v>117</v>
      </c>
      <c r="C61" s="26">
        <v>10</v>
      </c>
      <c r="D61" s="125" t="s">
        <v>1142</v>
      </c>
      <c r="E61" s="111">
        <v>0</v>
      </c>
      <c r="F61" s="112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f>H61+J61-K61</f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4">
        <v>0</v>
      </c>
      <c r="S61" s="114">
        <v>0</v>
      </c>
      <c r="T61" s="113">
        <f>P61+R61-S61</f>
        <v>0</v>
      </c>
      <c r="U61" s="114">
        <v>0</v>
      </c>
      <c r="V61" s="114">
        <v>0</v>
      </c>
      <c r="W61" s="114">
        <v>0</v>
      </c>
      <c r="X61" s="113">
        <f>T61+V61-W61</f>
        <v>0</v>
      </c>
      <c r="Y61" s="113">
        <v>0</v>
      </c>
      <c r="Z61" s="113">
        <v>0</v>
      </c>
      <c r="AA61" s="113">
        <v>0</v>
      </c>
      <c r="AB61" s="113">
        <f>X61+Z61-AA61</f>
        <v>0</v>
      </c>
      <c r="AC61" s="113">
        <v>0</v>
      </c>
      <c r="AD61" s="113">
        <v>0</v>
      </c>
      <c r="AE61" s="113">
        <v>0</v>
      </c>
      <c r="AF61" s="113">
        <f>AB61+AD61-AE61</f>
        <v>0</v>
      </c>
      <c r="AG61" s="113">
        <v>0</v>
      </c>
      <c r="AH61" s="113">
        <v>0</v>
      </c>
      <c r="AI61" s="113">
        <v>0</v>
      </c>
      <c r="AJ61" s="113">
        <f>AF61+AH61-AI61</f>
        <v>0</v>
      </c>
      <c r="AK61" s="113">
        <v>500000</v>
      </c>
      <c r="AL61" s="113">
        <v>0</v>
      </c>
      <c r="AM61" s="113">
        <v>0</v>
      </c>
      <c r="AN61" s="113">
        <f>AJ61+AL61-AM61</f>
        <v>0</v>
      </c>
      <c r="AO61" s="113">
        <v>0</v>
      </c>
      <c r="AP61" s="114">
        <v>0</v>
      </c>
      <c r="AQ61" s="114">
        <v>0</v>
      </c>
      <c r="AR61" s="113">
        <f>AN61+AP61-AQ61</f>
        <v>0</v>
      </c>
      <c r="AS61" s="113">
        <v>0</v>
      </c>
      <c r="AT61" s="113"/>
      <c r="AU61" s="113"/>
      <c r="AV61" s="113"/>
      <c r="AW61" s="113"/>
      <c r="AX61" s="113"/>
      <c r="AY61" s="113"/>
      <c r="AZ61" s="113"/>
      <c r="BA61" s="113"/>
      <c r="BB61" s="113">
        <v>19872563.739999998</v>
      </c>
      <c r="BC61" s="139"/>
      <c r="BD61" s="111"/>
      <c r="BE61" s="111">
        <f>G61+K61+O61+S61+W61+AA61+AE61+AI61+AM61+AQ61</f>
        <v>0</v>
      </c>
      <c r="BF61" s="174">
        <f>E61+BB61-BE61</f>
        <v>19872563.739999998</v>
      </c>
      <c r="BG61" s="174">
        <v>26028418.960000001</v>
      </c>
      <c r="BH61" s="175">
        <f t="shared" si="8"/>
        <v>6155855.2200000025</v>
      </c>
    </row>
    <row r="62" spans="1:62" ht="15" thickBot="1" x14ac:dyDescent="0.25">
      <c r="A62" s="18" t="s">
        <v>118</v>
      </c>
      <c r="B62" s="68" t="s">
        <v>119</v>
      </c>
      <c r="C62" s="26">
        <v>10</v>
      </c>
      <c r="D62" s="125" t="s">
        <v>1142</v>
      </c>
      <c r="E62" s="111">
        <v>0</v>
      </c>
      <c r="F62" s="112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f>H62+J62-K62</f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4">
        <v>0</v>
      </c>
      <c r="S62" s="114">
        <v>0</v>
      </c>
      <c r="T62" s="113">
        <f>P62+R62-S62</f>
        <v>0</v>
      </c>
      <c r="U62" s="114">
        <v>1683000</v>
      </c>
      <c r="V62" s="114">
        <v>0</v>
      </c>
      <c r="W62" s="114">
        <v>0</v>
      </c>
      <c r="X62" s="113">
        <f>T62+V62-W62</f>
        <v>0</v>
      </c>
      <c r="Y62" s="113">
        <v>0</v>
      </c>
      <c r="Z62" s="113">
        <v>0</v>
      </c>
      <c r="AA62" s="113">
        <v>0</v>
      </c>
      <c r="AB62" s="113">
        <f>X62+Z62-AA62</f>
        <v>0</v>
      </c>
      <c r="AC62" s="113">
        <v>0</v>
      </c>
      <c r="AD62" s="113">
        <v>0</v>
      </c>
      <c r="AE62" s="113">
        <v>0</v>
      </c>
      <c r="AF62" s="113">
        <f>AB62+AD62-AE62</f>
        <v>0</v>
      </c>
      <c r="AG62" s="113">
        <v>0</v>
      </c>
      <c r="AH62" s="113">
        <v>0</v>
      </c>
      <c r="AI62" s="113">
        <v>0</v>
      </c>
      <c r="AJ62" s="113">
        <f>AF62+AH62-AI62</f>
        <v>0</v>
      </c>
      <c r="AK62" s="113">
        <v>0</v>
      </c>
      <c r="AL62" s="113">
        <v>0</v>
      </c>
      <c r="AM62" s="113">
        <v>0</v>
      </c>
      <c r="AN62" s="113">
        <f>AJ62+AL62-AM62</f>
        <v>0</v>
      </c>
      <c r="AO62" s="113">
        <v>0</v>
      </c>
      <c r="AP62" s="114">
        <v>0</v>
      </c>
      <c r="AQ62" s="114">
        <v>0</v>
      </c>
      <c r="AR62" s="113">
        <f>AN62+AP62-AQ62</f>
        <v>0</v>
      </c>
      <c r="AS62" s="113">
        <v>0</v>
      </c>
      <c r="AT62" s="113"/>
      <c r="AU62" s="113"/>
      <c r="AV62" s="113"/>
      <c r="AW62" s="113"/>
      <c r="AX62" s="113"/>
      <c r="AY62" s="113"/>
      <c r="AZ62" s="113"/>
      <c r="BA62" s="113"/>
      <c r="BB62" s="113">
        <f>F62+J62+N62+R62+V62+Z62+AD62+AH62+AL62+AP62</f>
        <v>0</v>
      </c>
      <c r="BC62" s="139"/>
      <c r="BD62" s="111"/>
      <c r="BE62" s="111">
        <f>G62+K62+O62+S62+W62+AA62+AE62+AI62+AM62+AQ62</f>
        <v>0</v>
      </c>
      <c r="BF62" s="174">
        <f>E62+BB62-BE62</f>
        <v>0</v>
      </c>
      <c r="BG62" s="174">
        <v>7626508.5999999996</v>
      </c>
      <c r="BH62" s="175">
        <f t="shared" si="8"/>
        <v>7626508.5999999996</v>
      </c>
    </row>
    <row r="63" spans="1:62" ht="15" thickBot="1" x14ac:dyDescent="0.25">
      <c r="A63" s="18" t="s">
        <v>902</v>
      </c>
      <c r="B63" s="68" t="s">
        <v>903</v>
      </c>
      <c r="C63" s="26">
        <v>10</v>
      </c>
      <c r="D63" s="125" t="s">
        <v>1142</v>
      </c>
      <c r="E63" s="111">
        <v>0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3"/>
      <c r="S63" s="133"/>
      <c r="T63" s="132"/>
      <c r="U63" s="133"/>
      <c r="V63" s="133"/>
      <c r="W63" s="133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3"/>
      <c r="AQ63" s="133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>
        <v>0</v>
      </c>
      <c r="BC63" s="135"/>
      <c r="BD63" s="111"/>
      <c r="BE63" s="111">
        <v>0</v>
      </c>
      <c r="BF63" s="174">
        <f>E63+BB63-BE63</f>
        <v>0</v>
      </c>
      <c r="BG63" s="174">
        <v>8897878</v>
      </c>
      <c r="BH63" s="175">
        <f t="shared" si="8"/>
        <v>8897878</v>
      </c>
    </row>
    <row r="64" spans="1:62" s="3" customFormat="1" ht="15.75" thickBot="1" x14ac:dyDescent="0.3">
      <c r="A64" s="8" t="s">
        <v>120</v>
      </c>
      <c r="B64" s="67" t="s">
        <v>121</v>
      </c>
      <c r="C64" s="7"/>
      <c r="D64" s="126"/>
      <c r="E64" s="110">
        <f>SUM(E65:E66)</f>
        <v>1385408000</v>
      </c>
      <c r="F64" s="110">
        <f t="shared" ref="F64:AW64" si="60">SUM(F65:F66)</f>
        <v>0</v>
      </c>
      <c r="G64" s="110">
        <f t="shared" si="60"/>
        <v>0</v>
      </c>
      <c r="H64" s="110">
        <f t="shared" si="60"/>
        <v>0</v>
      </c>
      <c r="I64" s="110">
        <f t="shared" si="60"/>
        <v>0</v>
      </c>
      <c r="J64" s="110">
        <f t="shared" si="60"/>
        <v>0</v>
      </c>
      <c r="K64" s="110">
        <f t="shared" si="60"/>
        <v>0</v>
      </c>
      <c r="L64" s="110">
        <f t="shared" si="60"/>
        <v>0</v>
      </c>
      <c r="M64" s="110">
        <f t="shared" si="60"/>
        <v>0</v>
      </c>
      <c r="N64" s="110">
        <f t="shared" si="60"/>
        <v>0</v>
      </c>
      <c r="O64" s="110">
        <f t="shared" si="60"/>
        <v>0</v>
      </c>
      <c r="P64" s="110">
        <f t="shared" si="60"/>
        <v>0</v>
      </c>
      <c r="Q64" s="110">
        <f t="shared" si="60"/>
        <v>0</v>
      </c>
      <c r="R64" s="110">
        <f t="shared" si="60"/>
        <v>0</v>
      </c>
      <c r="S64" s="110">
        <f t="shared" si="60"/>
        <v>0</v>
      </c>
      <c r="T64" s="110">
        <f t="shared" si="60"/>
        <v>0</v>
      </c>
      <c r="U64" s="110">
        <f t="shared" si="60"/>
        <v>0</v>
      </c>
      <c r="V64" s="110">
        <f t="shared" si="60"/>
        <v>0</v>
      </c>
      <c r="W64" s="110">
        <f t="shared" si="60"/>
        <v>0</v>
      </c>
      <c r="X64" s="110">
        <f t="shared" si="60"/>
        <v>0</v>
      </c>
      <c r="Y64" s="110">
        <f t="shared" si="60"/>
        <v>0</v>
      </c>
      <c r="Z64" s="110">
        <f t="shared" si="60"/>
        <v>0</v>
      </c>
      <c r="AA64" s="110">
        <f t="shared" si="60"/>
        <v>0</v>
      </c>
      <c r="AB64" s="110">
        <f t="shared" si="60"/>
        <v>0</v>
      </c>
      <c r="AC64" s="110">
        <f t="shared" si="60"/>
        <v>0</v>
      </c>
      <c r="AD64" s="110">
        <f t="shared" si="60"/>
        <v>0</v>
      </c>
      <c r="AE64" s="110">
        <f t="shared" si="60"/>
        <v>0</v>
      </c>
      <c r="AF64" s="110">
        <f t="shared" si="60"/>
        <v>0</v>
      </c>
      <c r="AG64" s="110">
        <f t="shared" si="60"/>
        <v>0</v>
      </c>
      <c r="AH64" s="110">
        <f t="shared" si="60"/>
        <v>0</v>
      </c>
      <c r="AI64" s="110">
        <f t="shared" si="60"/>
        <v>0</v>
      </c>
      <c r="AJ64" s="110">
        <f t="shared" si="60"/>
        <v>0</v>
      </c>
      <c r="AK64" s="110">
        <f t="shared" si="60"/>
        <v>0</v>
      </c>
      <c r="AL64" s="110">
        <f t="shared" si="60"/>
        <v>0</v>
      </c>
      <c r="AM64" s="110">
        <f t="shared" si="60"/>
        <v>0</v>
      </c>
      <c r="AN64" s="110">
        <f t="shared" si="60"/>
        <v>0</v>
      </c>
      <c r="AO64" s="110">
        <f t="shared" si="60"/>
        <v>0</v>
      </c>
      <c r="AP64" s="110">
        <f t="shared" si="60"/>
        <v>0</v>
      </c>
      <c r="AQ64" s="110">
        <f t="shared" si="60"/>
        <v>0</v>
      </c>
      <c r="AR64" s="110">
        <f t="shared" si="60"/>
        <v>0</v>
      </c>
      <c r="AS64" s="110">
        <f t="shared" si="60"/>
        <v>0</v>
      </c>
      <c r="AT64" s="110">
        <f t="shared" si="60"/>
        <v>0</v>
      </c>
      <c r="AU64" s="110">
        <f t="shared" si="60"/>
        <v>0</v>
      </c>
      <c r="AV64" s="110">
        <f t="shared" si="60"/>
        <v>0</v>
      </c>
      <c r="AW64" s="110">
        <f t="shared" si="60"/>
        <v>0</v>
      </c>
      <c r="AX64" s="110">
        <f>AX65</f>
        <v>0</v>
      </c>
      <c r="AY64" s="110">
        <f>AY65</f>
        <v>0</v>
      </c>
      <c r="AZ64" s="110">
        <f>AZ65</f>
        <v>0</v>
      </c>
      <c r="BA64" s="110">
        <f>BA65</f>
        <v>0</v>
      </c>
      <c r="BB64" s="110">
        <f>SUM(BB65:BB66)</f>
        <v>15181092.65</v>
      </c>
      <c r="BC64" s="110"/>
      <c r="BD64" s="110"/>
      <c r="BE64" s="110">
        <f>SUM(BE65:BE66)</f>
        <v>0</v>
      </c>
      <c r="BF64" s="157">
        <f>+E64+BB64-BE64</f>
        <v>1400589092.6500001</v>
      </c>
      <c r="BG64" s="157">
        <f>SUM(BG65:BG66)</f>
        <v>1353432146</v>
      </c>
      <c r="BH64" s="172">
        <f t="shared" si="8"/>
        <v>-47156946.650000095</v>
      </c>
      <c r="BI64" s="5"/>
      <c r="BJ64" s="5"/>
    </row>
    <row r="65" spans="1:62" ht="15" thickBot="1" x14ac:dyDescent="0.25">
      <c r="A65" s="18" t="s">
        <v>122</v>
      </c>
      <c r="B65" s="68" t="s">
        <v>123</v>
      </c>
      <c r="C65" s="26">
        <v>10</v>
      </c>
      <c r="D65" s="125" t="s">
        <v>1142</v>
      </c>
      <c r="E65" s="111">
        <v>1385408000</v>
      </c>
      <c r="F65" s="112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4"/>
      <c r="S65" s="114"/>
      <c r="T65" s="113"/>
      <c r="U65" s="114"/>
      <c r="V65" s="114"/>
      <c r="W65" s="114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4"/>
      <c r="AQ65" s="114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>
        <v>0</v>
      </c>
      <c r="BC65" s="139"/>
      <c r="BD65" s="111"/>
      <c r="BE65" s="111">
        <f>G65+K65+O65+S65+W65+AA65+AE65+AI65+AM65+AQ65</f>
        <v>0</v>
      </c>
      <c r="BF65" s="174">
        <f>E65+BB65-BE65</f>
        <v>1385408000</v>
      </c>
      <c r="BG65" s="174">
        <v>1345584896</v>
      </c>
      <c r="BH65" s="175">
        <f t="shared" si="8"/>
        <v>-39823104</v>
      </c>
    </row>
    <row r="66" spans="1:62" ht="15" thickBot="1" x14ac:dyDescent="0.25">
      <c r="A66" s="18" t="s">
        <v>122</v>
      </c>
      <c r="B66" s="68" t="s">
        <v>124</v>
      </c>
      <c r="C66" s="26">
        <v>39</v>
      </c>
      <c r="D66" s="127" t="s">
        <v>1154</v>
      </c>
      <c r="E66" s="111">
        <v>0</v>
      </c>
      <c r="F66" s="112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4"/>
      <c r="S66" s="114"/>
      <c r="T66" s="113"/>
      <c r="U66" s="114"/>
      <c r="V66" s="114"/>
      <c r="W66" s="114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4"/>
      <c r="AQ66" s="114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>
        <v>15181092.65</v>
      </c>
      <c r="BC66" s="139"/>
      <c r="BD66" s="111"/>
      <c r="BE66" s="111">
        <f>G66+K66+O66+S66+W66+AA66+AE66+AI66+AM66+AQ66</f>
        <v>0</v>
      </c>
      <c r="BF66" s="174">
        <f>E66+BB66-BE66</f>
        <v>15181092.65</v>
      </c>
      <c r="BG66" s="174">
        <v>7847250</v>
      </c>
      <c r="BH66" s="175">
        <f t="shared" si="8"/>
        <v>-7333842.6500000004</v>
      </c>
    </row>
    <row r="67" spans="1:62" s="3" customFormat="1" ht="15.75" thickBot="1" x14ac:dyDescent="0.3">
      <c r="A67" s="8" t="s">
        <v>125</v>
      </c>
      <c r="B67" s="67" t="s">
        <v>126</v>
      </c>
      <c r="C67" s="7"/>
      <c r="D67" s="126"/>
      <c r="E67" s="110">
        <f>SUM(E68:E69)</f>
        <v>10089000</v>
      </c>
      <c r="F67" s="110">
        <f t="shared" ref="F67:BA67" si="61">F68+F69</f>
        <v>0</v>
      </c>
      <c r="G67" s="110">
        <f t="shared" si="61"/>
        <v>0</v>
      </c>
      <c r="H67" s="110">
        <f t="shared" si="61"/>
        <v>0</v>
      </c>
      <c r="I67" s="110">
        <f t="shared" si="61"/>
        <v>0</v>
      </c>
      <c r="J67" s="110">
        <f t="shared" si="61"/>
        <v>0</v>
      </c>
      <c r="K67" s="110">
        <f t="shared" si="61"/>
        <v>0</v>
      </c>
      <c r="L67" s="110">
        <f t="shared" si="61"/>
        <v>0</v>
      </c>
      <c r="M67" s="110">
        <f t="shared" si="61"/>
        <v>0</v>
      </c>
      <c r="N67" s="110">
        <f t="shared" si="61"/>
        <v>0</v>
      </c>
      <c r="O67" s="110">
        <f t="shared" si="61"/>
        <v>0</v>
      </c>
      <c r="P67" s="110">
        <f t="shared" si="61"/>
        <v>0</v>
      </c>
      <c r="Q67" s="110">
        <f t="shared" si="61"/>
        <v>0</v>
      </c>
      <c r="R67" s="110">
        <f t="shared" si="61"/>
        <v>0</v>
      </c>
      <c r="S67" s="110">
        <f t="shared" si="61"/>
        <v>0</v>
      </c>
      <c r="T67" s="110">
        <f t="shared" si="61"/>
        <v>0</v>
      </c>
      <c r="U67" s="110">
        <f t="shared" si="61"/>
        <v>0</v>
      </c>
      <c r="V67" s="110">
        <f t="shared" si="61"/>
        <v>0</v>
      </c>
      <c r="W67" s="110">
        <f t="shared" si="61"/>
        <v>0</v>
      </c>
      <c r="X67" s="110">
        <f t="shared" si="61"/>
        <v>0</v>
      </c>
      <c r="Y67" s="110">
        <f t="shared" si="61"/>
        <v>0</v>
      </c>
      <c r="Z67" s="110">
        <f t="shared" si="61"/>
        <v>0</v>
      </c>
      <c r="AA67" s="110">
        <f t="shared" si="61"/>
        <v>0</v>
      </c>
      <c r="AB67" s="110">
        <f t="shared" si="61"/>
        <v>0</v>
      </c>
      <c r="AC67" s="110">
        <f t="shared" si="61"/>
        <v>0</v>
      </c>
      <c r="AD67" s="110">
        <f t="shared" si="61"/>
        <v>0</v>
      </c>
      <c r="AE67" s="110">
        <f t="shared" si="61"/>
        <v>0</v>
      </c>
      <c r="AF67" s="110">
        <f t="shared" si="61"/>
        <v>0</v>
      </c>
      <c r="AG67" s="110">
        <f t="shared" si="61"/>
        <v>0</v>
      </c>
      <c r="AH67" s="110">
        <f t="shared" si="61"/>
        <v>0</v>
      </c>
      <c r="AI67" s="110">
        <f t="shared" si="61"/>
        <v>0</v>
      </c>
      <c r="AJ67" s="110">
        <f t="shared" si="61"/>
        <v>0</v>
      </c>
      <c r="AK67" s="110">
        <f t="shared" si="61"/>
        <v>0</v>
      </c>
      <c r="AL67" s="110">
        <f t="shared" si="61"/>
        <v>0</v>
      </c>
      <c r="AM67" s="110">
        <f t="shared" si="61"/>
        <v>0</v>
      </c>
      <c r="AN67" s="110">
        <f t="shared" si="61"/>
        <v>0</v>
      </c>
      <c r="AO67" s="110">
        <f t="shared" si="61"/>
        <v>0</v>
      </c>
      <c r="AP67" s="110">
        <f t="shared" si="61"/>
        <v>0</v>
      </c>
      <c r="AQ67" s="110">
        <f t="shared" si="61"/>
        <v>0</v>
      </c>
      <c r="AR67" s="110">
        <f t="shared" si="61"/>
        <v>0</v>
      </c>
      <c r="AS67" s="110">
        <f t="shared" si="61"/>
        <v>0</v>
      </c>
      <c r="AT67" s="110">
        <f t="shared" si="61"/>
        <v>0</v>
      </c>
      <c r="AU67" s="110">
        <f t="shared" si="61"/>
        <v>0</v>
      </c>
      <c r="AV67" s="110">
        <f t="shared" si="61"/>
        <v>0</v>
      </c>
      <c r="AW67" s="110">
        <f t="shared" si="61"/>
        <v>0</v>
      </c>
      <c r="AX67" s="110">
        <f t="shared" si="61"/>
        <v>0</v>
      </c>
      <c r="AY67" s="110">
        <f t="shared" si="61"/>
        <v>0</v>
      </c>
      <c r="AZ67" s="110">
        <f t="shared" si="61"/>
        <v>0</v>
      </c>
      <c r="BA67" s="110">
        <f t="shared" si="61"/>
        <v>0</v>
      </c>
      <c r="BB67" s="110">
        <f t="shared" ref="BB67:BE67" si="62">SUM(BB68:BB69)</f>
        <v>0</v>
      </c>
      <c r="BC67" s="110">
        <f t="shared" si="62"/>
        <v>0</v>
      </c>
      <c r="BD67" s="110">
        <f t="shared" si="62"/>
        <v>0</v>
      </c>
      <c r="BE67" s="110">
        <f t="shared" si="62"/>
        <v>0</v>
      </c>
      <c r="BF67" s="157">
        <f>+E67+BB67-BE67</f>
        <v>10089000</v>
      </c>
      <c r="BG67" s="157">
        <f t="shared" ref="BG67" si="63">SUM(BG68:BG69)</f>
        <v>38560794</v>
      </c>
      <c r="BH67" s="157">
        <f t="shared" ref="BH67" si="64">SUM(BH68:BH69)</f>
        <v>28471794</v>
      </c>
      <c r="BI67" s="5"/>
      <c r="BJ67" s="5"/>
    </row>
    <row r="68" spans="1:62" ht="15" thickBot="1" x14ac:dyDescent="0.25">
      <c r="A68" s="18" t="s">
        <v>127</v>
      </c>
      <c r="B68" s="68" t="s">
        <v>128</v>
      </c>
      <c r="C68" s="26">
        <v>10</v>
      </c>
      <c r="D68" s="125" t="s">
        <v>1142</v>
      </c>
      <c r="E68" s="111">
        <v>10089000</v>
      </c>
      <c r="F68" s="112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4"/>
      <c r="S68" s="114"/>
      <c r="T68" s="113"/>
      <c r="U68" s="114"/>
      <c r="V68" s="114"/>
      <c r="W68" s="114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4"/>
      <c r="AQ68" s="114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39"/>
      <c r="BD68" s="111"/>
      <c r="BE68" s="111">
        <f>G68+K68+O68+S68+W68+AA68+AE68+AI68+AM68+AQ68</f>
        <v>0</v>
      </c>
      <c r="BF68" s="174">
        <f>E68+BB68-BE68</f>
        <v>10089000</v>
      </c>
      <c r="BG68" s="174">
        <v>38560794</v>
      </c>
      <c r="BH68" s="175">
        <f t="shared" si="8"/>
        <v>28471794</v>
      </c>
    </row>
    <row r="69" spans="1:62" ht="15" thickBot="1" x14ac:dyDescent="0.25">
      <c r="A69" s="18" t="s">
        <v>129</v>
      </c>
      <c r="B69" s="68" t="s">
        <v>130</v>
      </c>
      <c r="C69" s="26">
        <v>10</v>
      </c>
      <c r="D69" s="125" t="s">
        <v>1142</v>
      </c>
      <c r="E69" s="111">
        <v>0</v>
      </c>
      <c r="F69" s="112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4"/>
      <c r="T69" s="113"/>
      <c r="U69" s="114"/>
      <c r="V69" s="114"/>
      <c r="W69" s="114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4"/>
      <c r="AQ69" s="114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39"/>
      <c r="BD69" s="111"/>
      <c r="BE69" s="111">
        <f>G69+K69+O69+S69+W69+AA69+AE69+AI69+AM69+AQ69</f>
        <v>0</v>
      </c>
      <c r="BF69" s="174">
        <f>E69+BB69-BE69</f>
        <v>0</v>
      </c>
      <c r="BG69" s="174">
        <v>0</v>
      </c>
      <c r="BH69" s="175">
        <f t="shared" si="8"/>
        <v>0</v>
      </c>
    </row>
    <row r="70" spans="1:62" s="3" customFormat="1" ht="15.75" thickBot="1" x14ac:dyDescent="0.3">
      <c r="A70" s="8" t="s">
        <v>131</v>
      </c>
      <c r="B70" s="67" t="s">
        <v>132</v>
      </c>
      <c r="C70" s="7"/>
      <c r="D70" s="125"/>
      <c r="E70" s="110">
        <f>E71+E78</f>
        <v>131107428891</v>
      </c>
      <c r="F70" s="110">
        <f t="shared" ref="F70:U70" si="65">F71+F78</f>
        <v>0</v>
      </c>
      <c r="G70" s="110">
        <f t="shared" si="65"/>
        <v>0</v>
      </c>
      <c r="H70" s="110">
        <f t="shared" si="65"/>
        <v>0</v>
      </c>
      <c r="I70" s="110">
        <f t="shared" si="65"/>
        <v>0</v>
      </c>
      <c r="J70" s="110">
        <f t="shared" si="65"/>
        <v>0</v>
      </c>
      <c r="K70" s="110">
        <f t="shared" si="65"/>
        <v>0</v>
      </c>
      <c r="L70" s="110">
        <f t="shared" si="65"/>
        <v>0</v>
      </c>
      <c r="M70" s="110">
        <f t="shared" si="65"/>
        <v>0</v>
      </c>
      <c r="N70" s="110">
        <f t="shared" si="65"/>
        <v>0</v>
      </c>
      <c r="O70" s="110">
        <f t="shared" si="65"/>
        <v>0</v>
      </c>
      <c r="P70" s="110">
        <f t="shared" si="65"/>
        <v>0</v>
      </c>
      <c r="Q70" s="110">
        <f t="shared" si="65"/>
        <v>0</v>
      </c>
      <c r="R70" s="110">
        <f t="shared" si="65"/>
        <v>0</v>
      </c>
      <c r="S70" s="110">
        <f t="shared" si="65"/>
        <v>0</v>
      </c>
      <c r="T70" s="110">
        <f t="shared" si="65"/>
        <v>0</v>
      </c>
      <c r="U70" s="110">
        <f t="shared" si="65"/>
        <v>0</v>
      </c>
      <c r="V70" s="110">
        <f t="shared" ref="V70:AW70" si="66">V71+V78</f>
        <v>0</v>
      </c>
      <c r="W70" s="110">
        <f t="shared" si="66"/>
        <v>0</v>
      </c>
      <c r="X70" s="110">
        <f t="shared" si="66"/>
        <v>0</v>
      </c>
      <c r="Y70" s="110">
        <f t="shared" si="66"/>
        <v>0</v>
      </c>
      <c r="Z70" s="110">
        <f t="shared" si="66"/>
        <v>0</v>
      </c>
      <c r="AA70" s="110">
        <f t="shared" si="66"/>
        <v>0</v>
      </c>
      <c r="AB70" s="110">
        <f t="shared" si="66"/>
        <v>0</v>
      </c>
      <c r="AC70" s="110">
        <f t="shared" si="66"/>
        <v>0</v>
      </c>
      <c r="AD70" s="110">
        <f t="shared" si="66"/>
        <v>0</v>
      </c>
      <c r="AE70" s="110">
        <f t="shared" si="66"/>
        <v>0</v>
      </c>
      <c r="AF70" s="110">
        <f t="shared" si="66"/>
        <v>0</v>
      </c>
      <c r="AG70" s="110">
        <f t="shared" si="66"/>
        <v>0</v>
      </c>
      <c r="AH70" s="110">
        <f t="shared" si="66"/>
        <v>0</v>
      </c>
      <c r="AI70" s="110">
        <f t="shared" si="66"/>
        <v>0</v>
      </c>
      <c r="AJ70" s="110">
        <f t="shared" si="66"/>
        <v>0</v>
      </c>
      <c r="AK70" s="110">
        <f t="shared" ref="AK70:AT70" si="67">AK71+AK78</f>
        <v>0</v>
      </c>
      <c r="AL70" s="110">
        <f t="shared" si="67"/>
        <v>0</v>
      </c>
      <c r="AM70" s="110">
        <f t="shared" si="67"/>
        <v>0</v>
      </c>
      <c r="AN70" s="110">
        <f t="shared" si="67"/>
        <v>0</v>
      </c>
      <c r="AO70" s="110">
        <f t="shared" si="67"/>
        <v>0</v>
      </c>
      <c r="AP70" s="110">
        <f t="shared" si="67"/>
        <v>0</v>
      </c>
      <c r="AQ70" s="110">
        <f t="shared" si="67"/>
        <v>0</v>
      </c>
      <c r="AR70" s="110">
        <f t="shared" si="67"/>
        <v>0</v>
      </c>
      <c r="AS70" s="110">
        <f t="shared" si="67"/>
        <v>0</v>
      </c>
      <c r="AT70" s="110">
        <f t="shared" si="67"/>
        <v>0</v>
      </c>
      <c r="AU70" s="110">
        <f t="shared" si="66"/>
        <v>0</v>
      </c>
      <c r="AV70" s="110">
        <f t="shared" si="66"/>
        <v>0</v>
      </c>
      <c r="AW70" s="110">
        <f t="shared" si="66"/>
        <v>0</v>
      </c>
      <c r="AX70" s="110">
        <f t="shared" ref="AX70:BG70" si="68">AX71+AX78</f>
        <v>0</v>
      </c>
      <c r="AY70" s="110">
        <f t="shared" si="68"/>
        <v>0</v>
      </c>
      <c r="AZ70" s="110">
        <f t="shared" si="68"/>
        <v>0</v>
      </c>
      <c r="BA70" s="110">
        <f t="shared" si="68"/>
        <v>0</v>
      </c>
      <c r="BB70" s="110">
        <f t="shared" si="68"/>
        <v>1239745891.3099999</v>
      </c>
      <c r="BC70" s="110"/>
      <c r="BD70" s="110"/>
      <c r="BE70" s="110">
        <f t="shared" si="68"/>
        <v>112750990918</v>
      </c>
      <c r="BF70" s="157">
        <f>+E70+BB70-BE70</f>
        <v>19596183864.309998</v>
      </c>
      <c r="BG70" s="157">
        <f t="shared" si="68"/>
        <v>30189096381.27</v>
      </c>
      <c r="BH70" s="172">
        <f t="shared" si="8"/>
        <v>10592912516.960003</v>
      </c>
      <c r="BI70" s="5"/>
      <c r="BJ70" s="5"/>
    </row>
    <row r="71" spans="1:62" s="3" customFormat="1" ht="15.75" thickBot="1" x14ac:dyDescent="0.3">
      <c r="A71" s="8" t="s">
        <v>133</v>
      </c>
      <c r="B71" s="67" t="s">
        <v>134</v>
      </c>
      <c r="C71" s="7"/>
      <c r="D71" s="126"/>
      <c r="E71" s="110">
        <f>E72+E74+E77</f>
        <v>7580094291</v>
      </c>
      <c r="F71" s="110">
        <f t="shared" ref="F71:U71" si="69">F72+F74+F77</f>
        <v>0</v>
      </c>
      <c r="G71" s="110">
        <f t="shared" si="69"/>
        <v>0</v>
      </c>
      <c r="H71" s="110">
        <f t="shared" si="69"/>
        <v>0</v>
      </c>
      <c r="I71" s="110">
        <f t="shared" si="69"/>
        <v>0</v>
      </c>
      <c r="J71" s="110">
        <f t="shared" si="69"/>
        <v>0</v>
      </c>
      <c r="K71" s="110">
        <f t="shared" si="69"/>
        <v>0</v>
      </c>
      <c r="L71" s="110">
        <f t="shared" si="69"/>
        <v>0</v>
      </c>
      <c r="M71" s="110">
        <f t="shared" si="69"/>
        <v>0</v>
      </c>
      <c r="N71" s="110">
        <f t="shared" si="69"/>
        <v>0</v>
      </c>
      <c r="O71" s="110">
        <f t="shared" si="69"/>
        <v>0</v>
      </c>
      <c r="P71" s="110">
        <f t="shared" si="69"/>
        <v>0</v>
      </c>
      <c r="Q71" s="110">
        <f t="shared" si="69"/>
        <v>0</v>
      </c>
      <c r="R71" s="110">
        <f t="shared" si="69"/>
        <v>0</v>
      </c>
      <c r="S71" s="110">
        <f t="shared" si="69"/>
        <v>0</v>
      </c>
      <c r="T71" s="110">
        <f t="shared" si="69"/>
        <v>0</v>
      </c>
      <c r="U71" s="110">
        <f t="shared" si="69"/>
        <v>0</v>
      </c>
      <c r="V71" s="110">
        <f t="shared" ref="V71:AW71" si="70">V72+V74+V77</f>
        <v>0</v>
      </c>
      <c r="W71" s="110">
        <f t="shared" si="70"/>
        <v>0</v>
      </c>
      <c r="X71" s="110">
        <f t="shared" si="70"/>
        <v>0</v>
      </c>
      <c r="Y71" s="110">
        <f t="shared" si="70"/>
        <v>0</v>
      </c>
      <c r="Z71" s="110">
        <f t="shared" si="70"/>
        <v>0</v>
      </c>
      <c r="AA71" s="110">
        <f t="shared" si="70"/>
        <v>0</v>
      </c>
      <c r="AB71" s="110">
        <f t="shared" si="70"/>
        <v>0</v>
      </c>
      <c r="AC71" s="110">
        <f t="shared" si="70"/>
        <v>0</v>
      </c>
      <c r="AD71" s="110">
        <f t="shared" si="70"/>
        <v>0</v>
      </c>
      <c r="AE71" s="110">
        <f t="shared" si="70"/>
        <v>0</v>
      </c>
      <c r="AF71" s="110">
        <f t="shared" si="70"/>
        <v>0</v>
      </c>
      <c r="AG71" s="110">
        <f t="shared" si="70"/>
        <v>0</v>
      </c>
      <c r="AH71" s="110">
        <f t="shared" si="70"/>
        <v>0</v>
      </c>
      <c r="AI71" s="110">
        <f t="shared" si="70"/>
        <v>0</v>
      </c>
      <c r="AJ71" s="110">
        <f t="shared" si="70"/>
        <v>0</v>
      </c>
      <c r="AK71" s="110">
        <f t="shared" ref="AK71:AT71" si="71">AK72+AK74+AK77</f>
        <v>0</v>
      </c>
      <c r="AL71" s="110">
        <f t="shared" si="71"/>
        <v>0</v>
      </c>
      <c r="AM71" s="110">
        <f t="shared" si="71"/>
        <v>0</v>
      </c>
      <c r="AN71" s="110">
        <f t="shared" si="71"/>
        <v>0</v>
      </c>
      <c r="AO71" s="110">
        <f t="shared" si="71"/>
        <v>0</v>
      </c>
      <c r="AP71" s="110">
        <f t="shared" si="71"/>
        <v>0</v>
      </c>
      <c r="AQ71" s="110">
        <f t="shared" si="71"/>
        <v>0</v>
      </c>
      <c r="AR71" s="110">
        <f t="shared" si="71"/>
        <v>0</v>
      </c>
      <c r="AS71" s="110">
        <f t="shared" si="71"/>
        <v>0</v>
      </c>
      <c r="AT71" s="110">
        <f t="shared" si="71"/>
        <v>0</v>
      </c>
      <c r="AU71" s="110">
        <f t="shared" si="70"/>
        <v>0</v>
      </c>
      <c r="AV71" s="110">
        <f t="shared" si="70"/>
        <v>0</v>
      </c>
      <c r="AW71" s="110">
        <f t="shared" si="70"/>
        <v>0</v>
      </c>
      <c r="AX71" s="110">
        <f t="shared" ref="AX71:BG71" si="72">AX72+AX74+AX77</f>
        <v>0</v>
      </c>
      <c r="AY71" s="110">
        <f t="shared" si="72"/>
        <v>0</v>
      </c>
      <c r="AZ71" s="110">
        <f t="shared" si="72"/>
        <v>0</v>
      </c>
      <c r="BA71" s="110">
        <f t="shared" si="72"/>
        <v>0</v>
      </c>
      <c r="BB71" s="110">
        <f t="shared" si="72"/>
        <v>0</v>
      </c>
      <c r="BC71" s="110"/>
      <c r="BD71" s="110"/>
      <c r="BE71" s="110">
        <f t="shared" si="72"/>
        <v>0</v>
      </c>
      <c r="BF71" s="157">
        <f>+E71+BB71-BE71</f>
        <v>7580094291</v>
      </c>
      <c r="BG71" s="157">
        <f t="shared" si="72"/>
        <v>7990479214</v>
      </c>
      <c r="BH71" s="172">
        <f t="shared" si="8"/>
        <v>410384923</v>
      </c>
      <c r="BI71" s="5"/>
      <c r="BJ71" s="5"/>
    </row>
    <row r="72" spans="1:62" s="3" customFormat="1" ht="15.75" thickBot="1" x14ac:dyDescent="0.3">
      <c r="A72" s="8" t="s">
        <v>135</v>
      </c>
      <c r="B72" s="67" t="s">
        <v>136</v>
      </c>
      <c r="C72" s="7"/>
      <c r="D72" s="126"/>
      <c r="E72" s="110">
        <f>E73</f>
        <v>7025080000</v>
      </c>
      <c r="F72" s="110">
        <f t="shared" ref="F72:BG72" si="73">F73</f>
        <v>0</v>
      </c>
      <c r="G72" s="110">
        <f t="shared" si="73"/>
        <v>0</v>
      </c>
      <c r="H72" s="110">
        <f t="shared" si="73"/>
        <v>0</v>
      </c>
      <c r="I72" s="110">
        <f t="shared" si="73"/>
        <v>0</v>
      </c>
      <c r="J72" s="110">
        <f t="shared" si="73"/>
        <v>0</v>
      </c>
      <c r="K72" s="110">
        <f t="shared" si="73"/>
        <v>0</v>
      </c>
      <c r="L72" s="110">
        <f t="shared" si="73"/>
        <v>0</v>
      </c>
      <c r="M72" s="110">
        <f t="shared" si="73"/>
        <v>0</v>
      </c>
      <c r="N72" s="110">
        <f t="shared" si="73"/>
        <v>0</v>
      </c>
      <c r="O72" s="110">
        <f t="shared" si="73"/>
        <v>0</v>
      </c>
      <c r="P72" s="110">
        <f t="shared" si="73"/>
        <v>0</v>
      </c>
      <c r="Q72" s="110">
        <f t="shared" si="73"/>
        <v>0</v>
      </c>
      <c r="R72" s="110">
        <f t="shared" si="73"/>
        <v>0</v>
      </c>
      <c r="S72" s="110">
        <f t="shared" si="73"/>
        <v>0</v>
      </c>
      <c r="T72" s="110">
        <f t="shared" si="73"/>
        <v>0</v>
      </c>
      <c r="U72" s="110">
        <f t="shared" si="73"/>
        <v>0</v>
      </c>
      <c r="V72" s="110">
        <f t="shared" si="73"/>
        <v>0</v>
      </c>
      <c r="W72" s="110">
        <f t="shared" si="73"/>
        <v>0</v>
      </c>
      <c r="X72" s="110">
        <f t="shared" si="73"/>
        <v>0</v>
      </c>
      <c r="Y72" s="110">
        <f t="shared" si="73"/>
        <v>0</v>
      </c>
      <c r="Z72" s="110">
        <f t="shared" si="73"/>
        <v>0</v>
      </c>
      <c r="AA72" s="110">
        <f t="shared" si="73"/>
        <v>0</v>
      </c>
      <c r="AB72" s="110">
        <f t="shared" si="73"/>
        <v>0</v>
      </c>
      <c r="AC72" s="110">
        <f t="shared" si="73"/>
        <v>0</v>
      </c>
      <c r="AD72" s="110">
        <f t="shared" si="73"/>
        <v>0</v>
      </c>
      <c r="AE72" s="110">
        <f t="shared" si="73"/>
        <v>0</v>
      </c>
      <c r="AF72" s="110">
        <f t="shared" si="73"/>
        <v>0</v>
      </c>
      <c r="AG72" s="110">
        <f t="shared" si="73"/>
        <v>0</v>
      </c>
      <c r="AH72" s="110">
        <f t="shared" si="73"/>
        <v>0</v>
      </c>
      <c r="AI72" s="110">
        <f t="shared" si="73"/>
        <v>0</v>
      </c>
      <c r="AJ72" s="110">
        <f t="shared" si="73"/>
        <v>0</v>
      </c>
      <c r="AK72" s="110">
        <f t="shared" si="73"/>
        <v>0</v>
      </c>
      <c r="AL72" s="110">
        <f t="shared" si="73"/>
        <v>0</v>
      </c>
      <c r="AM72" s="110">
        <f t="shared" si="73"/>
        <v>0</v>
      </c>
      <c r="AN72" s="110">
        <f t="shared" si="73"/>
        <v>0</v>
      </c>
      <c r="AO72" s="110">
        <f t="shared" si="73"/>
        <v>0</v>
      </c>
      <c r="AP72" s="110">
        <f t="shared" si="73"/>
        <v>0</v>
      </c>
      <c r="AQ72" s="110">
        <f t="shared" si="73"/>
        <v>0</v>
      </c>
      <c r="AR72" s="110">
        <f t="shared" si="73"/>
        <v>0</v>
      </c>
      <c r="AS72" s="110">
        <f t="shared" si="73"/>
        <v>0</v>
      </c>
      <c r="AT72" s="110">
        <f t="shared" si="73"/>
        <v>0</v>
      </c>
      <c r="AU72" s="110">
        <f t="shared" si="73"/>
        <v>0</v>
      </c>
      <c r="AV72" s="110">
        <f t="shared" si="73"/>
        <v>0</v>
      </c>
      <c r="AW72" s="110">
        <f t="shared" si="73"/>
        <v>0</v>
      </c>
      <c r="AX72" s="110">
        <f t="shared" si="73"/>
        <v>0</v>
      </c>
      <c r="AY72" s="110">
        <f t="shared" si="73"/>
        <v>0</v>
      </c>
      <c r="AZ72" s="110">
        <f t="shared" si="73"/>
        <v>0</v>
      </c>
      <c r="BA72" s="110">
        <f t="shared" si="73"/>
        <v>0</v>
      </c>
      <c r="BB72" s="110">
        <f t="shared" si="73"/>
        <v>0</v>
      </c>
      <c r="BC72" s="110"/>
      <c r="BD72" s="110"/>
      <c r="BE72" s="110">
        <f t="shared" si="73"/>
        <v>0</v>
      </c>
      <c r="BF72" s="157">
        <f>+E72+BB72-BE72</f>
        <v>7025080000</v>
      </c>
      <c r="BG72" s="157">
        <f t="shared" si="73"/>
        <v>7255981215</v>
      </c>
      <c r="BH72" s="172">
        <f t="shared" si="8"/>
        <v>230901215</v>
      </c>
      <c r="BI72" s="5"/>
      <c r="BJ72" s="5"/>
    </row>
    <row r="73" spans="1:62" ht="26.25" thickBot="1" x14ac:dyDescent="0.25">
      <c r="A73" s="18" t="s">
        <v>137</v>
      </c>
      <c r="B73" s="68" t="s">
        <v>138</v>
      </c>
      <c r="C73" s="26">
        <v>110</v>
      </c>
      <c r="D73" s="125" t="s">
        <v>1143</v>
      </c>
      <c r="E73" s="111">
        <v>7025080000</v>
      </c>
      <c r="F73" s="112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4"/>
      <c r="S73" s="114"/>
      <c r="T73" s="113"/>
      <c r="U73" s="114"/>
      <c r="V73" s="114"/>
      <c r="W73" s="114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4"/>
      <c r="AQ73" s="114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>
        <v>0</v>
      </c>
      <c r="BC73" s="139"/>
      <c r="BD73" s="111"/>
      <c r="BE73" s="111">
        <f>G73+K73+O73+S73+W73+AA73+AE73+AI73+AM73+AQ73</f>
        <v>0</v>
      </c>
      <c r="BF73" s="174">
        <f>E73+BB73-BE73</f>
        <v>7025080000</v>
      </c>
      <c r="BG73" s="174">
        <v>7255981215</v>
      </c>
      <c r="BH73" s="175">
        <f t="shared" si="8"/>
        <v>230901215</v>
      </c>
    </row>
    <row r="74" spans="1:62" s="3" customFormat="1" ht="15.75" thickBot="1" x14ac:dyDescent="0.3">
      <c r="A74" s="8" t="s">
        <v>140</v>
      </c>
      <c r="B74" s="67" t="s">
        <v>141</v>
      </c>
      <c r="C74" s="7"/>
      <c r="D74" s="126"/>
      <c r="E74" s="110">
        <f>SUM(E75:E76)</f>
        <v>555014291</v>
      </c>
      <c r="F74" s="110">
        <f t="shared" ref="F74:BA74" si="74">F75+F76</f>
        <v>0</v>
      </c>
      <c r="G74" s="110">
        <f t="shared" si="74"/>
        <v>0</v>
      </c>
      <c r="H74" s="110">
        <f t="shared" si="74"/>
        <v>0</v>
      </c>
      <c r="I74" s="110">
        <f t="shared" si="74"/>
        <v>0</v>
      </c>
      <c r="J74" s="110">
        <f t="shared" si="74"/>
        <v>0</v>
      </c>
      <c r="K74" s="110">
        <f t="shared" si="74"/>
        <v>0</v>
      </c>
      <c r="L74" s="110">
        <f t="shared" si="74"/>
        <v>0</v>
      </c>
      <c r="M74" s="110">
        <f t="shared" si="74"/>
        <v>0</v>
      </c>
      <c r="N74" s="110">
        <f t="shared" si="74"/>
        <v>0</v>
      </c>
      <c r="O74" s="110">
        <f t="shared" si="74"/>
        <v>0</v>
      </c>
      <c r="P74" s="110">
        <f t="shared" si="74"/>
        <v>0</v>
      </c>
      <c r="Q74" s="110">
        <f t="shared" si="74"/>
        <v>0</v>
      </c>
      <c r="R74" s="110">
        <f t="shared" si="74"/>
        <v>0</v>
      </c>
      <c r="S74" s="110">
        <f t="shared" si="74"/>
        <v>0</v>
      </c>
      <c r="T74" s="110">
        <f t="shared" si="74"/>
        <v>0</v>
      </c>
      <c r="U74" s="110">
        <f t="shared" si="74"/>
        <v>0</v>
      </c>
      <c r="V74" s="110">
        <f t="shared" si="74"/>
        <v>0</v>
      </c>
      <c r="W74" s="110">
        <f t="shared" si="74"/>
        <v>0</v>
      </c>
      <c r="X74" s="110">
        <f t="shared" si="74"/>
        <v>0</v>
      </c>
      <c r="Y74" s="110">
        <f t="shared" si="74"/>
        <v>0</v>
      </c>
      <c r="Z74" s="110">
        <f t="shared" si="74"/>
        <v>0</v>
      </c>
      <c r="AA74" s="110">
        <f t="shared" si="74"/>
        <v>0</v>
      </c>
      <c r="AB74" s="110">
        <f t="shared" si="74"/>
        <v>0</v>
      </c>
      <c r="AC74" s="110">
        <f t="shared" si="74"/>
        <v>0</v>
      </c>
      <c r="AD74" s="110">
        <f t="shared" si="74"/>
        <v>0</v>
      </c>
      <c r="AE74" s="110">
        <f t="shared" si="74"/>
        <v>0</v>
      </c>
      <c r="AF74" s="110">
        <f t="shared" si="74"/>
        <v>0</v>
      </c>
      <c r="AG74" s="110">
        <f t="shared" si="74"/>
        <v>0</v>
      </c>
      <c r="AH74" s="110">
        <f t="shared" si="74"/>
        <v>0</v>
      </c>
      <c r="AI74" s="110">
        <f t="shared" si="74"/>
        <v>0</v>
      </c>
      <c r="AJ74" s="110">
        <f t="shared" si="74"/>
        <v>0</v>
      </c>
      <c r="AK74" s="110">
        <f t="shared" si="74"/>
        <v>0</v>
      </c>
      <c r="AL74" s="110">
        <f t="shared" si="74"/>
        <v>0</v>
      </c>
      <c r="AM74" s="110">
        <f t="shared" si="74"/>
        <v>0</v>
      </c>
      <c r="AN74" s="110">
        <f t="shared" si="74"/>
        <v>0</v>
      </c>
      <c r="AO74" s="110">
        <f t="shared" si="74"/>
        <v>0</v>
      </c>
      <c r="AP74" s="110">
        <f t="shared" si="74"/>
        <v>0</v>
      </c>
      <c r="AQ74" s="110">
        <f t="shared" si="74"/>
        <v>0</v>
      </c>
      <c r="AR74" s="110">
        <f t="shared" si="74"/>
        <v>0</v>
      </c>
      <c r="AS74" s="110">
        <f t="shared" si="74"/>
        <v>0</v>
      </c>
      <c r="AT74" s="110">
        <f t="shared" si="74"/>
        <v>0</v>
      </c>
      <c r="AU74" s="110">
        <f t="shared" si="74"/>
        <v>0</v>
      </c>
      <c r="AV74" s="110">
        <f t="shared" si="74"/>
        <v>0</v>
      </c>
      <c r="AW74" s="110">
        <f t="shared" si="74"/>
        <v>0</v>
      </c>
      <c r="AX74" s="110">
        <f t="shared" si="74"/>
        <v>0</v>
      </c>
      <c r="AY74" s="110">
        <f t="shared" si="74"/>
        <v>0</v>
      </c>
      <c r="AZ74" s="110">
        <f t="shared" si="74"/>
        <v>0</v>
      </c>
      <c r="BA74" s="110">
        <f t="shared" si="74"/>
        <v>0</v>
      </c>
      <c r="BB74" s="110">
        <f t="shared" ref="BB74:BE74" si="75">SUM(BB75:BB76)</f>
        <v>0</v>
      </c>
      <c r="BC74" s="110">
        <f t="shared" si="75"/>
        <v>0</v>
      </c>
      <c r="BD74" s="110">
        <f t="shared" si="75"/>
        <v>0</v>
      </c>
      <c r="BE74" s="110">
        <f t="shared" si="75"/>
        <v>0</v>
      </c>
      <c r="BF74" s="157">
        <f>+E74+BB74-BE74</f>
        <v>555014291</v>
      </c>
      <c r="BG74" s="157">
        <f t="shared" ref="BG74" si="76">SUM(BG75:BG76)</f>
        <v>520209191</v>
      </c>
      <c r="BH74" s="157">
        <f t="shared" ref="BH74" si="77">SUM(BH75:BH76)</f>
        <v>-34805100</v>
      </c>
      <c r="BI74" s="5"/>
      <c r="BJ74" s="5"/>
    </row>
    <row r="75" spans="1:62" ht="26.25" thickBot="1" x14ac:dyDescent="0.25">
      <c r="A75" s="18" t="s">
        <v>142</v>
      </c>
      <c r="B75" s="68" t="s">
        <v>143</v>
      </c>
      <c r="C75" s="26">
        <v>11</v>
      </c>
      <c r="D75" s="125" t="s">
        <v>1155</v>
      </c>
      <c r="E75" s="111">
        <v>537028995</v>
      </c>
      <c r="F75" s="112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4"/>
      <c r="S75" s="114"/>
      <c r="T75" s="113"/>
      <c r="U75" s="114"/>
      <c r="V75" s="114"/>
      <c r="W75" s="114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4"/>
      <c r="AQ75" s="114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>
        <v>0</v>
      </c>
      <c r="BC75" s="139"/>
      <c r="BD75" s="111"/>
      <c r="BE75" s="111">
        <f>G75+K75+O75+S75+W75+AA75+AE75+AI75+AM75+AQ75</f>
        <v>0</v>
      </c>
      <c r="BF75" s="174">
        <f>E75+BB75-BE75</f>
        <v>537028995</v>
      </c>
      <c r="BG75" s="174">
        <v>502223895</v>
      </c>
      <c r="BH75" s="175">
        <f t="shared" si="8"/>
        <v>-34805100</v>
      </c>
    </row>
    <row r="76" spans="1:62" ht="26.25" thickBot="1" x14ac:dyDescent="0.25">
      <c r="A76" s="18" t="s">
        <v>144</v>
      </c>
      <c r="B76" s="68" t="s">
        <v>145</v>
      </c>
      <c r="C76" s="26">
        <v>31</v>
      </c>
      <c r="D76" s="125" t="s">
        <v>1144</v>
      </c>
      <c r="E76" s="111">
        <v>17985296</v>
      </c>
      <c r="F76" s="11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4"/>
      <c r="S76" s="114"/>
      <c r="T76" s="113"/>
      <c r="U76" s="114"/>
      <c r="V76" s="114"/>
      <c r="W76" s="114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4"/>
      <c r="AQ76" s="114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39"/>
      <c r="BD76" s="111"/>
      <c r="BE76" s="111">
        <f>G76+K76+O76+S76+W76+AA76+AE76+AI76+AM76+AQ76</f>
        <v>0</v>
      </c>
      <c r="BF76" s="174">
        <f>E76+BB76-BE76</f>
        <v>17985296</v>
      </c>
      <c r="BG76" s="174">
        <v>17985296</v>
      </c>
      <c r="BH76" s="175">
        <f t="shared" si="8"/>
        <v>0</v>
      </c>
    </row>
    <row r="77" spans="1:62" ht="26.25" thickBot="1" x14ac:dyDescent="0.25">
      <c r="A77" s="18" t="s">
        <v>146</v>
      </c>
      <c r="B77" s="68" t="s">
        <v>147</v>
      </c>
      <c r="C77" s="26">
        <v>33</v>
      </c>
      <c r="D77" s="125" t="s">
        <v>1156</v>
      </c>
      <c r="E77" s="111">
        <v>0</v>
      </c>
      <c r="F77" s="112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4"/>
      <c r="S77" s="114"/>
      <c r="T77" s="113"/>
      <c r="U77" s="114"/>
      <c r="V77" s="114"/>
      <c r="W77" s="114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4"/>
      <c r="AQ77" s="114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39"/>
      <c r="BD77" s="111"/>
      <c r="BE77" s="111">
        <f>G77+K77+O77+S77+W77+AA77+AE77+AI77+AM77+AQ77</f>
        <v>0</v>
      </c>
      <c r="BF77" s="174">
        <f>E77+BB77-BE77</f>
        <v>0</v>
      </c>
      <c r="BG77" s="174">
        <v>214288808</v>
      </c>
      <c r="BH77" s="175">
        <f t="shared" si="8"/>
        <v>214288808</v>
      </c>
    </row>
    <row r="78" spans="1:62" s="3" customFormat="1" ht="15.75" thickBot="1" x14ac:dyDescent="0.3">
      <c r="A78" s="8" t="s">
        <v>148</v>
      </c>
      <c r="B78" s="67" t="s">
        <v>149</v>
      </c>
      <c r="C78" s="7"/>
      <c r="D78" s="126"/>
      <c r="E78" s="110">
        <f>E79</f>
        <v>123527334600</v>
      </c>
      <c r="F78" s="110">
        <f t="shared" ref="F78:BG78" si="78">F79</f>
        <v>0</v>
      </c>
      <c r="G78" s="110">
        <f t="shared" si="78"/>
        <v>0</v>
      </c>
      <c r="H78" s="110">
        <f t="shared" si="78"/>
        <v>0</v>
      </c>
      <c r="I78" s="110">
        <f t="shared" si="78"/>
        <v>0</v>
      </c>
      <c r="J78" s="110">
        <f t="shared" si="78"/>
        <v>0</v>
      </c>
      <c r="K78" s="110">
        <f t="shared" si="78"/>
        <v>0</v>
      </c>
      <c r="L78" s="110">
        <f t="shared" si="78"/>
        <v>0</v>
      </c>
      <c r="M78" s="110">
        <f t="shared" si="78"/>
        <v>0</v>
      </c>
      <c r="N78" s="110">
        <f t="shared" si="78"/>
        <v>0</v>
      </c>
      <c r="O78" s="110">
        <f t="shared" si="78"/>
        <v>0</v>
      </c>
      <c r="P78" s="110">
        <f t="shared" si="78"/>
        <v>0</v>
      </c>
      <c r="Q78" s="110">
        <f t="shared" si="78"/>
        <v>0</v>
      </c>
      <c r="R78" s="110">
        <f t="shared" si="78"/>
        <v>0</v>
      </c>
      <c r="S78" s="110">
        <f t="shared" si="78"/>
        <v>0</v>
      </c>
      <c r="T78" s="110">
        <f t="shared" si="78"/>
        <v>0</v>
      </c>
      <c r="U78" s="110">
        <f t="shared" si="78"/>
        <v>0</v>
      </c>
      <c r="V78" s="110">
        <f t="shared" si="78"/>
        <v>0</v>
      </c>
      <c r="W78" s="110">
        <f t="shared" si="78"/>
        <v>0</v>
      </c>
      <c r="X78" s="110">
        <f t="shared" si="78"/>
        <v>0</v>
      </c>
      <c r="Y78" s="110">
        <f t="shared" si="78"/>
        <v>0</v>
      </c>
      <c r="Z78" s="110">
        <f t="shared" si="78"/>
        <v>0</v>
      </c>
      <c r="AA78" s="110">
        <f t="shared" si="78"/>
        <v>0</v>
      </c>
      <c r="AB78" s="110">
        <f t="shared" si="78"/>
        <v>0</v>
      </c>
      <c r="AC78" s="110">
        <f t="shared" si="78"/>
        <v>0</v>
      </c>
      <c r="AD78" s="110">
        <f t="shared" si="78"/>
        <v>0</v>
      </c>
      <c r="AE78" s="110">
        <f t="shared" si="78"/>
        <v>0</v>
      </c>
      <c r="AF78" s="110">
        <f t="shared" si="78"/>
        <v>0</v>
      </c>
      <c r="AG78" s="110">
        <f t="shared" si="78"/>
        <v>0</v>
      </c>
      <c r="AH78" s="110">
        <f t="shared" si="78"/>
        <v>0</v>
      </c>
      <c r="AI78" s="110">
        <f t="shared" si="78"/>
        <v>0</v>
      </c>
      <c r="AJ78" s="110">
        <f t="shared" si="78"/>
        <v>0</v>
      </c>
      <c r="AK78" s="110">
        <f t="shared" si="78"/>
        <v>0</v>
      </c>
      <c r="AL78" s="110">
        <f t="shared" si="78"/>
        <v>0</v>
      </c>
      <c r="AM78" s="110">
        <f t="shared" si="78"/>
        <v>0</v>
      </c>
      <c r="AN78" s="110">
        <f t="shared" si="78"/>
        <v>0</v>
      </c>
      <c r="AO78" s="110">
        <f t="shared" si="78"/>
        <v>0</v>
      </c>
      <c r="AP78" s="110">
        <f t="shared" si="78"/>
        <v>0</v>
      </c>
      <c r="AQ78" s="110">
        <f t="shared" si="78"/>
        <v>0</v>
      </c>
      <c r="AR78" s="110">
        <f t="shared" si="78"/>
        <v>0</v>
      </c>
      <c r="AS78" s="110">
        <f t="shared" si="78"/>
        <v>0</v>
      </c>
      <c r="AT78" s="110">
        <f t="shared" si="78"/>
        <v>0</v>
      </c>
      <c r="AU78" s="110">
        <f t="shared" si="78"/>
        <v>0</v>
      </c>
      <c r="AV78" s="110">
        <f t="shared" si="78"/>
        <v>0</v>
      </c>
      <c r="AW78" s="110">
        <f t="shared" si="78"/>
        <v>0</v>
      </c>
      <c r="AX78" s="110">
        <f t="shared" si="78"/>
        <v>0</v>
      </c>
      <c r="AY78" s="110">
        <f t="shared" si="78"/>
        <v>0</v>
      </c>
      <c r="AZ78" s="110">
        <f t="shared" si="78"/>
        <v>0</v>
      </c>
      <c r="BA78" s="110">
        <f t="shared" si="78"/>
        <v>0</v>
      </c>
      <c r="BB78" s="110">
        <f>BB79+BB110</f>
        <v>1239745891.3099999</v>
      </c>
      <c r="BC78" s="110">
        <f t="shared" si="78"/>
        <v>0</v>
      </c>
      <c r="BD78" s="110"/>
      <c r="BE78" s="110">
        <f t="shared" si="78"/>
        <v>112750990918</v>
      </c>
      <c r="BF78" s="157">
        <f>+E78+BB78-BE78</f>
        <v>12016089573.309998</v>
      </c>
      <c r="BG78" s="157">
        <f t="shared" si="78"/>
        <v>22198617167.27</v>
      </c>
      <c r="BH78" s="172">
        <f t="shared" si="8"/>
        <v>10182527593.960003</v>
      </c>
      <c r="BI78" s="5"/>
      <c r="BJ78" s="5"/>
    </row>
    <row r="79" spans="1:62" s="3" customFormat="1" ht="15.75" thickBot="1" x14ac:dyDescent="0.3">
      <c r="A79" s="8" t="s">
        <v>150</v>
      </c>
      <c r="B79" s="67" t="s">
        <v>136</v>
      </c>
      <c r="C79" s="7"/>
      <c r="D79" s="126"/>
      <c r="E79" s="110">
        <f>E80+E82+E85+E86+E91+E106+E109</f>
        <v>123527334600</v>
      </c>
      <c r="F79" s="110">
        <f t="shared" ref="F79:U79" si="79">F80+F82+F85+F86+F91</f>
        <v>0</v>
      </c>
      <c r="G79" s="110">
        <f t="shared" si="79"/>
        <v>0</v>
      </c>
      <c r="H79" s="110">
        <f t="shared" si="79"/>
        <v>0</v>
      </c>
      <c r="I79" s="110">
        <f t="shared" si="79"/>
        <v>0</v>
      </c>
      <c r="J79" s="110">
        <f t="shared" si="79"/>
        <v>0</v>
      </c>
      <c r="K79" s="110">
        <f t="shared" si="79"/>
        <v>0</v>
      </c>
      <c r="L79" s="110">
        <f t="shared" si="79"/>
        <v>0</v>
      </c>
      <c r="M79" s="110">
        <f t="shared" si="79"/>
        <v>0</v>
      </c>
      <c r="N79" s="110">
        <f t="shared" si="79"/>
        <v>0</v>
      </c>
      <c r="O79" s="110">
        <f t="shared" si="79"/>
        <v>0</v>
      </c>
      <c r="P79" s="110">
        <f t="shared" si="79"/>
        <v>0</v>
      </c>
      <c r="Q79" s="110">
        <f t="shared" si="79"/>
        <v>0</v>
      </c>
      <c r="R79" s="110">
        <f t="shared" si="79"/>
        <v>0</v>
      </c>
      <c r="S79" s="110">
        <f t="shared" si="79"/>
        <v>0</v>
      </c>
      <c r="T79" s="110">
        <f t="shared" si="79"/>
        <v>0</v>
      </c>
      <c r="U79" s="110">
        <f t="shared" si="79"/>
        <v>0</v>
      </c>
      <c r="V79" s="110">
        <f t="shared" ref="V79:AW79" si="80">V80+V82+V85+V86+V91</f>
        <v>0</v>
      </c>
      <c r="W79" s="110">
        <f t="shared" si="80"/>
        <v>0</v>
      </c>
      <c r="X79" s="110">
        <f t="shared" si="80"/>
        <v>0</v>
      </c>
      <c r="Y79" s="110">
        <f t="shared" si="80"/>
        <v>0</v>
      </c>
      <c r="Z79" s="110">
        <f t="shared" si="80"/>
        <v>0</v>
      </c>
      <c r="AA79" s="110">
        <f t="shared" si="80"/>
        <v>0</v>
      </c>
      <c r="AB79" s="110">
        <f t="shared" si="80"/>
        <v>0</v>
      </c>
      <c r="AC79" s="110">
        <f t="shared" si="80"/>
        <v>0</v>
      </c>
      <c r="AD79" s="110">
        <f t="shared" si="80"/>
        <v>0</v>
      </c>
      <c r="AE79" s="110">
        <f t="shared" si="80"/>
        <v>0</v>
      </c>
      <c r="AF79" s="110">
        <f t="shared" si="80"/>
        <v>0</v>
      </c>
      <c r="AG79" s="110">
        <f t="shared" si="80"/>
        <v>0</v>
      </c>
      <c r="AH79" s="110">
        <f t="shared" si="80"/>
        <v>0</v>
      </c>
      <c r="AI79" s="110">
        <f t="shared" si="80"/>
        <v>0</v>
      </c>
      <c r="AJ79" s="110">
        <f t="shared" si="80"/>
        <v>0</v>
      </c>
      <c r="AK79" s="110">
        <f t="shared" ref="AK79:AT79" si="81">AK80+AK82+AK85+AK86+AK91</f>
        <v>0</v>
      </c>
      <c r="AL79" s="110">
        <f t="shared" si="81"/>
        <v>0</v>
      </c>
      <c r="AM79" s="110">
        <f t="shared" si="81"/>
        <v>0</v>
      </c>
      <c r="AN79" s="110">
        <f t="shared" si="81"/>
        <v>0</v>
      </c>
      <c r="AO79" s="110">
        <f t="shared" si="81"/>
        <v>0</v>
      </c>
      <c r="AP79" s="110">
        <f t="shared" si="81"/>
        <v>0</v>
      </c>
      <c r="AQ79" s="110">
        <f t="shared" si="81"/>
        <v>0</v>
      </c>
      <c r="AR79" s="110">
        <f t="shared" si="81"/>
        <v>0</v>
      </c>
      <c r="AS79" s="110">
        <f t="shared" si="81"/>
        <v>0</v>
      </c>
      <c r="AT79" s="110">
        <f t="shared" si="81"/>
        <v>0</v>
      </c>
      <c r="AU79" s="110">
        <f t="shared" si="80"/>
        <v>0</v>
      </c>
      <c r="AV79" s="110">
        <f t="shared" si="80"/>
        <v>0</v>
      </c>
      <c r="AW79" s="110">
        <f t="shared" si="80"/>
        <v>0</v>
      </c>
      <c r="AX79" s="110">
        <f t="shared" ref="AX79:BE79" si="82">AX80+AX82+AX85+AX86+AX91</f>
        <v>0</v>
      </c>
      <c r="AY79" s="110">
        <f t="shared" si="82"/>
        <v>0</v>
      </c>
      <c r="AZ79" s="110">
        <f t="shared" si="82"/>
        <v>0</v>
      </c>
      <c r="BA79" s="110">
        <f t="shared" si="82"/>
        <v>0</v>
      </c>
      <c r="BB79" s="110">
        <f>BB80+BB82+BB85+BB86+BB91+BB106</f>
        <v>1075841891.3099999</v>
      </c>
      <c r="BC79" s="110">
        <f t="shared" ref="BC79:BD79" si="83">BC80+BC82+BC85+BC86+BC91+BC106+BC109</f>
        <v>0</v>
      </c>
      <c r="BD79" s="110">
        <f t="shared" si="83"/>
        <v>0</v>
      </c>
      <c r="BE79" s="110">
        <f t="shared" si="82"/>
        <v>112750990918</v>
      </c>
      <c r="BF79" s="157">
        <f>+E79+BB79-BE79</f>
        <v>11852185573.309998</v>
      </c>
      <c r="BG79" s="157">
        <f>BG80+BG82+BG85+BG86+BG91+BG106+BG109</f>
        <v>22198617167.27</v>
      </c>
      <c r="BH79" s="172">
        <f t="shared" si="8"/>
        <v>10346431593.960003</v>
      </c>
      <c r="BI79" s="5"/>
      <c r="BJ79" s="5"/>
    </row>
    <row r="80" spans="1:62" s="3" customFormat="1" ht="15.75" thickBot="1" x14ac:dyDescent="0.3">
      <c r="A80" s="8" t="s">
        <v>151</v>
      </c>
      <c r="B80" s="67" t="s">
        <v>152</v>
      </c>
      <c r="C80" s="7"/>
      <c r="D80" s="126"/>
      <c r="E80" s="110">
        <f>E81</f>
        <v>5534913000</v>
      </c>
      <c r="F80" s="110">
        <f t="shared" ref="F80:BG80" si="84">F81</f>
        <v>0</v>
      </c>
      <c r="G80" s="110">
        <f t="shared" si="84"/>
        <v>0</v>
      </c>
      <c r="H80" s="110">
        <f t="shared" si="84"/>
        <v>0</v>
      </c>
      <c r="I80" s="110">
        <f t="shared" si="84"/>
        <v>0</v>
      </c>
      <c r="J80" s="110">
        <f t="shared" si="84"/>
        <v>0</v>
      </c>
      <c r="K80" s="110">
        <f t="shared" si="84"/>
        <v>0</v>
      </c>
      <c r="L80" s="110">
        <f t="shared" si="84"/>
        <v>0</v>
      </c>
      <c r="M80" s="110">
        <f t="shared" si="84"/>
        <v>0</v>
      </c>
      <c r="N80" s="110">
        <f t="shared" si="84"/>
        <v>0</v>
      </c>
      <c r="O80" s="110">
        <f t="shared" si="84"/>
        <v>0</v>
      </c>
      <c r="P80" s="110">
        <f t="shared" si="84"/>
        <v>0</v>
      </c>
      <c r="Q80" s="110">
        <f t="shared" si="84"/>
        <v>0</v>
      </c>
      <c r="R80" s="110">
        <f t="shared" si="84"/>
        <v>0</v>
      </c>
      <c r="S80" s="110">
        <f t="shared" si="84"/>
        <v>0</v>
      </c>
      <c r="T80" s="110">
        <f t="shared" si="84"/>
        <v>0</v>
      </c>
      <c r="U80" s="110">
        <f t="shared" si="84"/>
        <v>0</v>
      </c>
      <c r="V80" s="110">
        <f t="shared" si="84"/>
        <v>0</v>
      </c>
      <c r="W80" s="110">
        <f t="shared" si="84"/>
        <v>0</v>
      </c>
      <c r="X80" s="110">
        <f t="shared" si="84"/>
        <v>0</v>
      </c>
      <c r="Y80" s="110">
        <f t="shared" si="84"/>
        <v>0</v>
      </c>
      <c r="Z80" s="110">
        <f t="shared" si="84"/>
        <v>0</v>
      </c>
      <c r="AA80" s="110">
        <f t="shared" si="84"/>
        <v>0</v>
      </c>
      <c r="AB80" s="110">
        <f t="shared" si="84"/>
        <v>0</v>
      </c>
      <c r="AC80" s="110">
        <f t="shared" si="84"/>
        <v>0</v>
      </c>
      <c r="AD80" s="110">
        <f t="shared" si="84"/>
        <v>0</v>
      </c>
      <c r="AE80" s="110">
        <f t="shared" si="84"/>
        <v>0</v>
      </c>
      <c r="AF80" s="110">
        <f t="shared" si="84"/>
        <v>0</v>
      </c>
      <c r="AG80" s="110">
        <f t="shared" si="84"/>
        <v>0</v>
      </c>
      <c r="AH80" s="110">
        <f t="shared" si="84"/>
        <v>0</v>
      </c>
      <c r="AI80" s="110">
        <f t="shared" si="84"/>
        <v>0</v>
      </c>
      <c r="AJ80" s="110">
        <f t="shared" si="84"/>
        <v>0</v>
      </c>
      <c r="AK80" s="110">
        <f t="shared" si="84"/>
        <v>0</v>
      </c>
      <c r="AL80" s="110">
        <f t="shared" si="84"/>
        <v>0</v>
      </c>
      <c r="AM80" s="110">
        <f t="shared" si="84"/>
        <v>0</v>
      </c>
      <c r="AN80" s="110">
        <f t="shared" si="84"/>
        <v>0</v>
      </c>
      <c r="AO80" s="110">
        <f t="shared" si="84"/>
        <v>0</v>
      </c>
      <c r="AP80" s="110">
        <f t="shared" si="84"/>
        <v>0</v>
      </c>
      <c r="AQ80" s="110">
        <f t="shared" si="84"/>
        <v>0</v>
      </c>
      <c r="AR80" s="110">
        <f t="shared" si="84"/>
        <v>0</v>
      </c>
      <c r="AS80" s="110">
        <f t="shared" si="84"/>
        <v>0</v>
      </c>
      <c r="AT80" s="110">
        <f t="shared" si="84"/>
        <v>0</v>
      </c>
      <c r="AU80" s="110">
        <f t="shared" si="84"/>
        <v>0</v>
      </c>
      <c r="AV80" s="110">
        <f t="shared" si="84"/>
        <v>0</v>
      </c>
      <c r="AW80" s="110">
        <f t="shared" si="84"/>
        <v>0</v>
      </c>
      <c r="AX80" s="110">
        <f t="shared" si="84"/>
        <v>0</v>
      </c>
      <c r="AY80" s="110">
        <f t="shared" si="84"/>
        <v>0</v>
      </c>
      <c r="AZ80" s="110">
        <f t="shared" si="84"/>
        <v>0</v>
      </c>
      <c r="BA80" s="110">
        <f t="shared" si="84"/>
        <v>0</v>
      </c>
      <c r="BB80" s="110">
        <f t="shared" si="84"/>
        <v>479135218</v>
      </c>
      <c r="BC80" s="110"/>
      <c r="BD80" s="110"/>
      <c r="BE80" s="110">
        <f t="shared" si="84"/>
        <v>294990918</v>
      </c>
      <c r="BF80" s="157">
        <f>+E80+BB80-BE80</f>
        <v>5719057300</v>
      </c>
      <c r="BG80" s="157">
        <f t="shared" si="84"/>
        <v>5719057300</v>
      </c>
      <c r="BH80" s="172">
        <f t="shared" si="8"/>
        <v>0</v>
      </c>
      <c r="BI80" s="5"/>
      <c r="BJ80" s="5"/>
    </row>
    <row r="81" spans="1:62" ht="39" thickBot="1" x14ac:dyDescent="0.25">
      <c r="A81" s="18" t="s">
        <v>153</v>
      </c>
      <c r="B81" s="68" t="s">
        <v>154</v>
      </c>
      <c r="C81" s="26">
        <v>45</v>
      </c>
      <c r="D81" s="125" t="s">
        <v>155</v>
      </c>
      <c r="E81" s="111">
        <v>5534913000</v>
      </c>
      <c r="F81" s="112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4"/>
      <c r="S81" s="114"/>
      <c r="T81" s="113"/>
      <c r="U81" s="114"/>
      <c r="V81" s="114"/>
      <c r="W81" s="114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4"/>
      <c r="AQ81" s="114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>
        <v>479135218</v>
      </c>
      <c r="BC81" s="139"/>
      <c r="BD81" s="111"/>
      <c r="BE81" s="111">
        <v>294990918</v>
      </c>
      <c r="BF81" s="174">
        <f>E81+BB81-BE81</f>
        <v>5719057300</v>
      </c>
      <c r="BG81" s="174">
        <v>5719057300</v>
      </c>
      <c r="BH81" s="175">
        <f t="shared" si="8"/>
        <v>0</v>
      </c>
    </row>
    <row r="82" spans="1:62" s="3" customFormat="1" ht="15.75" thickBot="1" x14ac:dyDescent="0.3">
      <c r="A82" s="8" t="s">
        <v>156</v>
      </c>
      <c r="B82" s="67" t="s">
        <v>157</v>
      </c>
      <c r="C82" s="7"/>
      <c r="D82" s="126"/>
      <c r="E82" s="110">
        <f>SUM(E83:E84)</f>
        <v>1137841600</v>
      </c>
      <c r="F82" s="110">
        <f t="shared" ref="F82:BA82" si="85">F83+F84</f>
        <v>0</v>
      </c>
      <c r="G82" s="110">
        <f t="shared" si="85"/>
        <v>0</v>
      </c>
      <c r="H82" s="110">
        <f t="shared" si="85"/>
        <v>0</v>
      </c>
      <c r="I82" s="110">
        <f t="shared" si="85"/>
        <v>0</v>
      </c>
      <c r="J82" s="110">
        <f t="shared" si="85"/>
        <v>0</v>
      </c>
      <c r="K82" s="110">
        <f t="shared" si="85"/>
        <v>0</v>
      </c>
      <c r="L82" s="110">
        <f t="shared" si="85"/>
        <v>0</v>
      </c>
      <c r="M82" s="110">
        <f t="shared" si="85"/>
        <v>0</v>
      </c>
      <c r="N82" s="110">
        <f t="shared" si="85"/>
        <v>0</v>
      </c>
      <c r="O82" s="110">
        <f t="shared" si="85"/>
        <v>0</v>
      </c>
      <c r="P82" s="110">
        <f t="shared" si="85"/>
        <v>0</v>
      </c>
      <c r="Q82" s="110">
        <f t="shared" si="85"/>
        <v>0</v>
      </c>
      <c r="R82" s="110">
        <f t="shared" si="85"/>
        <v>0</v>
      </c>
      <c r="S82" s="110">
        <f t="shared" si="85"/>
        <v>0</v>
      </c>
      <c r="T82" s="110">
        <f t="shared" si="85"/>
        <v>0</v>
      </c>
      <c r="U82" s="110">
        <f t="shared" si="85"/>
        <v>0</v>
      </c>
      <c r="V82" s="110">
        <f t="shared" si="85"/>
        <v>0</v>
      </c>
      <c r="W82" s="110">
        <f t="shared" si="85"/>
        <v>0</v>
      </c>
      <c r="X82" s="110">
        <f t="shared" si="85"/>
        <v>0</v>
      </c>
      <c r="Y82" s="110">
        <f t="shared" si="85"/>
        <v>0</v>
      </c>
      <c r="Z82" s="110">
        <f t="shared" si="85"/>
        <v>0</v>
      </c>
      <c r="AA82" s="110">
        <f t="shared" si="85"/>
        <v>0</v>
      </c>
      <c r="AB82" s="110">
        <f t="shared" si="85"/>
        <v>0</v>
      </c>
      <c r="AC82" s="110">
        <f t="shared" si="85"/>
        <v>0</v>
      </c>
      <c r="AD82" s="110">
        <f t="shared" si="85"/>
        <v>0</v>
      </c>
      <c r="AE82" s="110">
        <f t="shared" si="85"/>
        <v>0</v>
      </c>
      <c r="AF82" s="110">
        <f t="shared" si="85"/>
        <v>0</v>
      </c>
      <c r="AG82" s="110">
        <f t="shared" si="85"/>
        <v>0</v>
      </c>
      <c r="AH82" s="110">
        <f t="shared" si="85"/>
        <v>0</v>
      </c>
      <c r="AI82" s="110">
        <f t="shared" si="85"/>
        <v>0</v>
      </c>
      <c r="AJ82" s="110">
        <f t="shared" si="85"/>
        <v>0</v>
      </c>
      <c r="AK82" s="110">
        <f t="shared" si="85"/>
        <v>0</v>
      </c>
      <c r="AL82" s="110">
        <f t="shared" si="85"/>
        <v>0</v>
      </c>
      <c r="AM82" s="110">
        <f t="shared" si="85"/>
        <v>0</v>
      </c>
      <c r="AN82" s="110">
        <f t="shared" si="85"/>
        <v>0</v>
      </c>
      <c r="AO82" s="110">
        <f t="shared" si="85"/>
        <v>0</v>
      </c>
      <c r="AP82" s="110">
        <f t="shared" si="85"/>
        <v>0</v>
      </c>
      <c r="AQ82" s="110">
        <f t="shared" si="85"/>
        <v>0</v>
      </c>
      <c r="AR82" s="110">
        <f t="shared" si="85"/>
        <v>0</v>
      </c>
      <c r="AS82" s="110">
        <f t="shared" si="85"/>
        <v>0</v>
      </c>
      <c r="AT82" s="110">
        <f t="shared" si="85"/>
        <v>0</v>
      </c>
      <c r="AU82" s="110">
        <f t="shared" si="85"/>
        <v>0</v>
      </c>
      <c r="AV82" s="110">
        <f t="shared" si="85"/>
        <v>0</v>
      </c>
      <c r="AW82" s="110">
        <f t="shared" si="85"/>
        <v>0</v>
      </c>
      <c r="AX82" s="110">
        <f t="shared" si="85"/>
        <v>0</v>
      </c>
      <c r="AY82" s="110">
        <f t="shared" si="85"/>
        <v>0</v>
      </c>
      <c r="AZ82" s="110">
        <f t="shared" si="85"/>
        <v>0</v>
      </c>
      <c r="BA82" s="110">
        <f t="shared" si="85"/>
        <v>0</v>
      </c>
      <c r="BB82" s="110">
        <f t="shared" ref="BB82:BE82" si="86">SUM(BB83:BB84)</f>
        <v>232133547.59999999</v>
      </c>
      <c r="BC82" s="110">
        <f t="shared" si="86"/>
        <v>0</v>
      </c>
      <c r="BD82" s="110">
        <f t="shared" si="86"/>
        <v>0</v>
      </c>
      <c r="BE82" s="110">
        <f t="shared" si="86"/>
        <v>0</v>
      </c>
      <c r="BF82" s="157">
        <f>+E82+BB82-BE82</f>
        <v>1369975147.5999999</v>
      </c>
      <c r="BG82" s="157">
        <f t="shared" ref="BG82" si="87">SUM(BG83:BG84)</f>
        <v>1369975147.5999999</v>
      </c>
      <c r="BH82" s="157">
        <f t="shared" ref="BH82" si="88">SUM(BH83:BH84)</f>
        <v>0</v>
      </c>
      <c r="BI82" s="5"/>
      <c r="BJ82" s="5"/>
    </row>
    <row r="83" spans="1:62" ht="26.25" thickBot="1" x14ac:dyDescent="0.25">
      <c r="A83" s="18" t="s">
        <v>158</v>
      </c>
      <c r="B83" s="68" t="s">
        <v>159</v>
      </c>
      <c r="C83" s="26">
        <v>16</v>
      </c>
      <c r="D83" s="125" t="s">
        <v>160</v>
      </c>
      <c r="E83" s="111">
        <v>568920800</v>
      </c>
      <c r="F83" s="112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4"/>
      <c r="S83" s="114"/>
      <c r="T83" s="113"/>
      <c r="U83" s="114"/>
      <c r="V83" s="114"/>
      <c r="W83" s="114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4"/>
      <c r="AQ83" s="114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>
        <v>116066773.8</v>
      </c>
      <c r="BC83" s="139"/>
      <c r="BD83" s="111"/>
      <c r="BE83" s="111">
        <f>G83+K83+O83+S83+W83+AA83+AE83+AI83+AM83+AQ83</f>
        <v>0</v>
      </c>
      <c r="BF83" s="174">
        <f>E83+BB83-BE83</f>
        <v>684987573.79999995</v>
      </c>
      <c r="BG83" s="174">
        <v>684987573.79999995</v>
      </c>
      <c r="BH83" s="175">
        <f t="shared" si="8"/>
        <v>0</v>
      </c>
    </row>
    <row r="84" spans="1:62" ht="26.25" thickBot="1" x14ac:dyDescent="0.25">
      <c r="A84" s="18" t="s">
        <v>161</v>
      </c>
      <c r="B84" s="68" t="s">
        <v>162</v>
      </c>
      <c r="C84" s="26">
        <v>15</v>
      </c>
      <c r="D84" s="125" t="s">
        <v>163</v>
      </c>
      <c r="E84" s="111">
        <v>568920800</v>
      </c>
      <c r="F84" s="112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4"/>
      <c r="S84" s="114"/>
      <c r="T84" s="113"/>
      <c r="U84" s="114"/>
      <c r="V84" s="114"/>
      <c r="W84" s="114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4"/>
      <c r="AQ84" s="114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>
        <v>116066773.8</v>
      </c>
      <c r="BC84" s="139"/>
      <c r="BD84" s="111"/>
      <c r="BE84" s="111">
        <f>G84+K84+O84+S84+W84+AA84+AE84+AI84+AM84+AQ84</f>
        <v>0</v>
      </c>
      <c r="BF84" s="174">
        <f>E84+BB84-BE84</f>
        <v>684987573.79999995</v>
      </c>
      <c r="BG84" s="174">
        <v>684987573.79999995</v>
      </c>
      <c r="BH84" s="175">
        <f t="shared" si="8"/>
        <v>0</v>
      </c>
    </row>
    <row r="85" spans="1:62" ht="26.25" thickBot="1" x14ac:dyDescent="0.25">
      <c r="A85" s="18" t="s">
        <v>164</v>
      </c>
      <c r="B85" s="68" t="s">
        <v>165</v>
      </c>
      <c r="C85" s="26">
        <v>30</v>
      </c>
      <c r="D85" s="125" t="s">
        <v>166</v>
      </c>
      <c r="E85" s="111">
        <v>4398580000</v>
      </c>
      <c r="F85" s="112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4"/>
      <c r="S85" s="114"/>
      <c r="T85" s="113"/>
      <c r="U85" s="114"/>
      <c r="V85" s="114"/>
      <c r="W85" s="114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4"/>
      <c r="AQ85" s="114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39"/>
      <c r="BD85" s="111"/>
      <c r="BE85" s="111">
        <f>G85+K85+O85+S85+W85+AA85+AE85+AI85+AM85+AQ85</f>
        <v>0</v>
      </c>
      <c r="BF85" s="174">
        <f>E85+BB85-BE85</f>
        <v>4398580000</v>
      </c>
      <c r="BG85" s="174">
        <v>4959302257</v>
      </c>
      <c r="BH85" s="175">
        <f t="shared" ref="BH85:BH161" si="89">+BG85-BF85</f>
        <v>560722257</v>
      </c>
    </row>
    <row r="86" spans="1:62" s="3" customFormat="1" ht="15.75" thickBot="1" x14ac:dyDescent="0.3">
      <c r="A86" s="8" t="s">
        <v>167</v>
      </c>
      <c r="B86" s="67" t="s">
        <v>168</v>
      </c>
      <c r="C86" s="7"/>
      <c r="D86" s="126"/>
      <c r="E86" s="110">
        <f>SUM(E87:E90)</f>
        <v>112456000000</v>
      </c>
      <c r="F86" s="110">
        <f t="shared" ref="F86:BG86" si="90">SUM(F87:F90)</f>
        <v>0</v>
      </c>
      <c r="G86" s="110">
        <f t="shared" si="90"/>
        <v>0</v>
      </c>
      <c r="H86" s="110">
        <f t="shared" si="90"/>
        <v>0</v>
      </c>
      <c r="I86" s="110">
        <f t="shared" si="90"/>
        <v>0</v>
      </c>
      <c r="J86" s="110">
        <f t="shared" si="90"/>
        <v>0</v>
      </c>
      <c r="K86" s="110">
        <f t="shared" si="90"/>
        <v>0</v>
      </c>
      <c r="L86" s="110">
        <f t="shared" si="90"/>
        <v>0</v>
      </c>
      <c r="M86" s="110">
        <f t="shared" si="90"/>
        <v>0</v>
      </c>
      <c r="N86" s="110">
        <f t="shared" si="90"/>
        <v>0</v>
      </c>
      <c r="O86" s="110">
        <f t="shared" si="90"/>
        <v>0</v>
      </c>
      <c r="P86" s="110">
        <f t="shared" si="90"/>
        <v>0</v>
      </c>
      <c r="Q86" s="110">
        <f t="shared" si="90"/>
        <v>0</v>
      </c>
      <c r="R86" s="110">
        <f t="shared" si="90"/>
        <v>0</v>
      </c>
      <c r="S86" s="110">
        <f t="shared" si="90"/>
        <v>0</v>
      </c>
      <c r="T86" s="110">
        <f t="shared" si="90"/>
        <v>0</v>
      </c>
      <c r="U86" s="110">
        <f t="shared" si="90"/>
        <v>0</v>
      </c>
      <c r="V86" s="110">
        <f t="shared" si="90"/>
        <v>0</v>
      </c>
      <c r="W86" s="110">
        <f t="shared" si="90"/>
        <v>0</v>
      </c>
      <c r="X86" s="110">
        <f t="shared" si="90"/>
        <v>0</v>
      </c>
      <c r="Y86" s="110">
        <f t="shared" si="90"/>
        <v>0</v>
      </c>
      <c r="Z86" s="110">
        <f t="shared" si="90"/>
        <v>0</v>
      </c>
      <c r="AA86" s="110">
        <f t="shared" si="90"/>
        <v>0</v>
      </c>
      <c r="AB86" s="110">
        <f t="shared" si="90"/>
        <v>0</v>
      </c>
      <c r="AC86" s="110">
        <f t="shared" si="90"/>
        <v>0</v>
      </c>
      <c r="AD86" s="110">
        <f t="shared" si="90"/>
        <v>0</v>
      </c>
      <c r="AE86" s="110">
        <f t="shared" si="90"/>
        <v>0</v>
      </c>
      <c r="AF86" s="110">
        <f t="shared" si="90"/>
        <v>0</v>
      </c>
      <c r="AG86" s="110">
        <f t="shared" si="90"/>
        <v>0</v>
      </c>
      <c r="AH86" s="110">
        <f t="shared" si="90"/>
        <v>0</v>
      </c>
      <c r="AI86" s="110">
        <f t="shared" si="90"/>
        <v>0</v>
      </c>
      <c r="AJ86" s="110">
        <f t="shared" si="90"/>
        <v>0</v>
      </c>
      <c r="AK86" s="110">
        <f t="shared" si="90"/>
        <v>0</v>
      </c>
      <c r="AL86" s="110">
        <f t="shared" si="90"/>
        <v>0</v>
      </c>
      <c r="AM86" s="110">
        <f t="shared" si="90"/>
        <v>0</v>
      </c>
      <c r="AN86" s="110">
        <f t="shared" si="90"/>
        <v>0</v>
      </c>
      <c r="AO86" s="110">
        <f t="shared" si="90"/>
        <v>0</v>
      </c>
      <c r="AP86" s="110">
        <f t="shared" si="90"/>
        <v>0</v>
      </c>
      <c r="AQ86" s="110">
        <f t="shared" si="90"/>
        <v>0</v>
      </c>
      <c r="AR86" s="110">
        <f t="shared" si="90"/>
        <v>0</v>
      </c>
      <c r="AS86" s="110">
        <f t="shared" si="90"/>
        <v>0</v>
      </c>
      <c r="AT86" s="110">
        <f t="shared" si="90"/>
        <v>0</v>
      </c>
      <c r="AU86" s="110">
        <f t="shared" si="90"/>
        <v>0</v>
      </c>
      <c r="AV86" s="110">
        <f t="shared" si="90"/>
        <v>0</v>
      </c>
      <c r="AW86" s="110">
        <f t="shared" si="90"/>
        <v>0</v>
      </c>
      <c r="AX86" s="110">
        <f t="shared" si="90"/>
        <v>0</v>
      </c>
      <c r="AY86" s="110">
        <f t="shared" si="90"/>
        <v>0</v>
      </c>
      <c r="AZ86" s="110">
        <f t="shared" si="90"/>
        <v>0</v>
      </c>
      <c r="BA86" s="110">
        <f t="shared" si="90"/>
        <v>0</v>
      </c>
      <c r="BB86" s="110">
        <f t="shared" si="90"/>
        <v>0</v>
      </c>
      <c r="BC86" s="110">
        <f t="shared" si="90"/>
        <v>0</v>
      </c>
      <c r="BD86" s="110">
        <f t="shared" si="90"/>
        <v>0</v>
      </c>
      <c r="BE86" s="110">
        <f t="shared" si="90"/>
        <v>112456000000</v>
      </c>
      <c r="BF86" s="157">
        <f>+E86+BB86-BE86</f>
        <v>0</v>
      </c>
      <c r="BG86" s="157">
        <f t="shared" si="90"/>
        <v>1328123157.6700001</v>
      </c>
      <c r="BH86" s="157">
        <f>+BG86-BF86</f>
        <v>1328123157.6700001</v>
      </c>
      <c r="BI86" s="5"/>
      <c r="BJ86" s="5"/>
    </row>
    <row r="87" spans="1:62" ht="26.25" thickBot="1" x14ac:dyDescent="0.25">
      <c r="A87" s="18" t="s">
        <v>169</v>
      </c>
      <c r="B87" s="68" t="s">
        <v>170</v>
      </c>
      <c r="C87" s="26">
        <v>40</v>
      </c>
      <c r="D87" s="127" t="s">
        <v>168</v>
      </c>
      <c r="E87" s="111">
        <v>112456000000</v>
      </c>
      <c r="F87" s="112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4"/>
      <c r="S87" s="114"/>
      <c r="T87" s="113"/>
      <c r="U87" s="114"/>
      <c r="V87" s="114"/>
      <c r="W87" s="114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4"/>
      <c r="AQ87" s="114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39"/>
      <c r="BD87" s="111"/>
      <c r="BE87" s="111">
        <v>112456000000</v>
      </c>
      <c r="BF87" s="174">
        <f>E87+BB87-BE87</f>
        <v>0</v>
      </c>
      <c r="BG87" s="174">
        <v>1302010924</v>
      </c>
      <c r="BH87" s="175">
        <f t="shared" si="89"/>
        <v>1302010924</v>
      </c>
    </row>
    <row r="88" spans="1:62" ht="39" thickBot="1" x14ac:dyDescent="0.25">
      <c r="A88" s="18" t="s">
        <v>171</v>
      </c>
      <c r="B88" s="68" t="s">
        <v>172</v>
      </c>
      <c r="C88" s="26">
        <v>86</v>
      </c>
      <c r="D88" s="127" t="s">
        <v>173</v>
      </c>
      <c r="E88" s="111">
        <v>0</v>
      </c>
      <c r="F88" s="112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4"/>
      <c r="AQ88" s="114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>
        <v>0</v>
      </c>
      <c r="BC88" s="139"/>
      <c r="BD88" s="111"/>
      <c r="BE88" s="111">
        <f>G88+K88+O88+S88+W88+AA88+AE88+AI88+AM88+AQ88</f>
        <v>0</v>
      </c>
      <c r="BF88" s="174">
        <v>0</v>
      </c>
      <c r="BG88" s="174">
        <v>0</v>
      </c>
      <c r="BH88" s="175">
        <f t="shared" si="89"/>
        <v>0</v>
      </c>
    </row>
    <row r="89" spans="1:62" ht="39" thickBot="1" x14ac:dyDescent="0.25">
      <c r="A89" s="18" t="s">
        <v>174</v>
      </c>
      <c r="B89" s="68" t="s">
        <v>175</v>
      </c>
      <c r="C89" s="26">
        <v>82</v>
      </c>
      <c r="D89" s="127" t="s">
        <v>176</v>
      </c>
      <c r="E89" s="111">
        <v>0</v>
      </c>
      <c r="F89" s="112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4"/>
      <c r="S89" s="114"/>
      <c r="T89" s="113"/>
      <c r="U89" s="114"/>
      <c r="V89" s="114"/>
      <c r="W89" s="114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4"/>
      <c r="AQ89" s="114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39"/>
      <c r="BD89" s="111"/>
      <c r="BE89" s="111">
        <f>G89+K89+O89+S89+W89+AA89+AE89+AI89+AM89+AQ89</f>
        <v>0</v>
      </c>
      <c r="BF89" s="174">
        <f>E89+BB89-BE89</f>
        <v>0</v>
      </c>
      <c r="BG89" s="174">
        <v>1351440</v>
      </c>
      <c r="BH89" s="175">
        <f t="shared" si="89"/>
        <v>1351440</v>
      </c>
    </row>
    <row r="90" spans="1:62" ht="39" thickBot="1" x14ac:dyDescent="0.25">
      <c r="A90" s="18" t="s">
        <v>177</v>
      </c>
      <c r="B90" s="68" t="s">
        <v>178</v>
      </c>
      <c r="C90" s="26">
        <v>85</v>
      </c>
      <c r="D90" s="127" t="s">
        <v>179</v>
      </c>
      <c r="E90" s="111">
        <v>0</v>
      </c>
      <c r="F90" s="112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4"/>
      <c r="AQ90" s="114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>
        <v>0</v>
      </c>
      <c r="BC90" s="139"/>
      <c r="BD90" s="111"/>
      <c r="BE90" s="111">
        <f>G90+K90+O90+S90+W90+AA90+AE90+AI90+AM90+AQ90</f>
        <v>0</v>
      </c>
      <c r="BF90" s="174">
        <v>0</v>
      </c>
      <c r="BG90" s="174">
        <v>24760793.670000002</v>
      </c>
      <c r="BH90" s="175">
        <f t="shared" si="89"/>
        <v>24760793.670000002</v>
      </c>
    </row>
    <row r="91" spans="1:62" s="3" customFormat="1" ht="26.25" thickBot="1" x14ac:dyDescent="0.3">
      <c r="A91" s="8" t="s">
        <v>180</v>
      </c>
      <c r="B91" s="67" t="s">
        <v>181</v>
      </c>
      <c r="C91" s="7"/>
      <c r="D91" s="126"/>
      <c r="E91" s="110">
        <f>E92</f>
        <v>0</v>
      </c>
      <c r="F91" s="110">
        <f t="shared" ref="F91:BG91" si="91">F92</f>
        <v>0</v>
      </c>
      <c r="G91" s="110">
        <f t="shared" si="91"/>
        <v>0</v>
      </c>
      <c r="H91" s="110">
        <f t="shared" si="91"/>
        <v>0</v>
      </c>
      <c r="I91" s="110">
        <f t="shared" si="91"/>
        <v>0</v>
      </c>
      <c r="J91" s="110">
        <f t="shared" si="91"/>
        <v>0</v>
      </c>
      <c r="K91" s="110">
        <f t="shared" si="91"/>
        <v>0</v>
      </c>
      <c r="L91" s="110">
        <f t="shared" si="91"/>
        <v>0</v>
      </c>
      <c r="M91" s="110">
        <f t="shared" si="91"/>
        <v>0</v>
      </c>
      <c r="N91" s="110">
        <f t="shared" si="91"/>
        <v>0</v>
      </c>
      <c r="O91" s="110">
        <f t="shared" si="91"/>
        <v>0</v>
      </c>
      <c r="P91" s="110">
        <f t="shared" si="91"/>
        <v>0</v>
      </c>
      <c r="Q91" s="110">
        <f t="shared" si="91"/>
        <v>0</v>
      </c>
      <c r="R91" s="110">
        <f t="shared" si="91"/>
        <v>0</v>
      </c>
      <c r="S91" s="110">
        <f t="shared" si="91"/>
        <v>0</v>
      </c>
      <c r="T91" s="110">
        <f t="shared" si="91"/>
        <v>0</v>
      </c>
      <c r="U91" s="110">
        <f t="shared" si="91"/>
        <v>0</v>
      </c>
      <c r="V91" s="110">
        <f t="shared" si="91"/>
        <v>0</v>
      </c>
      <c r="W91" s="110">
        <f t="shared" si="91"/>
        <v>0</v>
      </c>
      <c r="X91" s="110">
        <f t="shared" si="91"/>
        <v>0</v>
      </c>
      <c r="Y91" s="110">
        <f t="shared" si="91"/>
        <v>0</v>
      </c>
      <c r="Z91" s="110">
        <f t="shared" si="91"/>
        <v>0</v>
      </c>
      <c r="AA91" s="110">
        <f t="shared" si="91"/>
        <v>0</v>
      </c>
      <c r="AB91" s="110">
        <f t="shared" si="91"/>
        <v>0</v>
      </c>
      <c r="AC91" s="110">
        <f t="shared" si="91"/>
        <v>0</v>
      </c>
      <c r="AD91" s="110">
        <f t="shared" si="91"/>
        <v>0</v>
      </c>
      <c r="AE91" s="110">
        <f t="shared" si="91"/>
        <v>0</v>
      </c>
      <c r="AF91" s="110">
        <f t="shared" si="91"/>
        <v>0</v>
      </c>
      <c r="AG91" s="110">
        <f t="shared" si="91"/>
        <v>0</v>
      </c>
      <c r="AH91" s="110">
        <f t="shared" si="91"/>
        <v>0</v>
      </c>
      <c r="AI91" s="110">
        <f t="shared" si="91"/>
        <v>0</v>
      </c>
      <c r="AJ91" s="110">
        <f t="shared" si="91"/>
        <v>0</v>
      </c>
      <c r="AK91" s="110">
        <f t="shared" si="91"/>
        <v>0</v>
      </c>
      <c r="AL91" s="110">
        <f t="shared" si="91"/>
        <v>0</v>
      </c>
      <c r="AM91" s="110">
        <f t="shared" si="91"/>
        <v>0</v>
      </c>
      <c r="AN91" s="110">
        <f t="shared" si="91"/>
        <v>0</v>
      </c>
      <c r="AO91" s="110">
        <f t="shared" si="91"/>
        <v>0</v>
      </c>
      <c r="AP91" s="110">
        <f t="shared" si="91"/>
        <v>0</v>
      </c>
      <c r="AQ91" s="110">
        <f t="shared" si="91"/>
        <v>0</v>
      </c>
      <c r="AR91" s="110">
        <f t="shared" si="91"/>
        <v>0</v>
      </c>
      <c r="AS91" s="110">
        <f t="shared" si="91"/>
        <v>0</v>
      </c>
      <c r="AT91" s="110">
        <f t="shared" si="91"/>
        <v>0</v>
      </c>
      <c r="AU91" s="110">
        <f t="shared" si="91"/>
        <v>0</v>
      </c>
      <c r="AV91" s="110">
        <f t="shared" si="91"/>
        <v>0</v>
      </c>
      <c r="AW91" s="110">
        <f t="shared" si="91"/>
        <v>0</v>
      </c>
      <c r="AX91" s="110">
        <f t="shared" si="91"/>
        <v>0</v>
      </c>
      <c r="AY91" s="110">
        <f t="shared" si="91"/>
        <v>0</v>
      </c>
      <c r="AZ91" s="110">
        <f t="shared" si="91"/>
        <v>0</v>
      </c>
      <c r="BA91" s="110">
        <f t="shared" si="91"/>
        <v>0</v>
      </c>
      <c r="BB91" s="110">
        <f t="shared" si="91"/>
        <v>364573125.71000004</v>
      </c>
      <c r="BC91" s="110"/>
      <c r="BD91" s="110"/>
      <c r="BE91" s="110">
        <f t="shared" si="91"/>
        <v>0</v>
      </c>
      <c r="BF91" s="157">
        <f>+E91+BB91-BE91</f>
        <v>364573125.71000004</v>
      </c>
      <c r="BG91" s="157">
        <f t="shared" si="91"/>
        <v>8209664254</v>
      </c>
      <c r="BH91" s="172">
        <f t="shared" si="89"/>
        <v>7845091128.29</v>
      </c>
      <c r="BI91" s="5"/>
      <c r="BJ91" s="5"/>
    </row>
    <row r="92" spans="1:62" s="3" customFormat="1" ht="15.75" thickBot="1" x14ac:dyDescent="0.3">
      <c r="A92" s="8" t="s">
        <v>182</v>
      </c>
      <c r="B92" s="67" t="s">
        <v>183</v>
      </c>
      <c r="C92" s="7"/>
      <c r="D92" s="126"/>
      <c r="E92" s="110">
        <f>SUM(E93:E105)</f>
        <v>0</v>
      </c>
      <c r="F92" s="110">
        <f t="shared" ref="F92:AG92" si="92">F93+F98+F99+F100+F101+F102+F103+F104</f>
        <v>0</v>
      </c>
      <c r="G92" s="110">
        <f t="shared" si="92"/>
        <v>0</v>
      </c>
      <c r="H92" s="110">
        <f t="shared" si="92"/>
        <v>0</v>
      </c>
      <c r="I92" s="110">
        <f t="shared" si="92"/>
        <v>0</v>
      </c>
      <c r="J92" s="110">
        <f t="shared" si="92"/>
        <v>0</v>
      </c>
      <c r="K92" s="110">
        <f t="shared" si="92"/>
        <v>0</v>
      </c>
      <c r="L92" s="110">
        <f t="shared" si="92"/>
        <v>0</v>
      </c>
      <c r="M92" s="110">
        <f t="shared" si="92"/>
        <v>0</v>
      </c>
      <c r="N92" s="110">
        <f t="shared" si="92"/>
        <v>0</v>
      </c>
      <c r="O92" s="110">
        <f t="shared" si="92"/>
        <v>0</v>
      </c>
      <c r="P92" s="110">
        <f t="shared" si="92"/>
        <v>0</v>
      </c>
      <c r="Q92" s="110">
        <f t="shared" si="92"/>
        <v>0</v>
      </c>
      <c r="R92" s="110">
        <f t="shared" si="92"/>
        <v>0</v>
      </c>
      <c r="S92" s="110">
        <f t="shared" si="92"/>
        <v>0</v>
      </c>
      <c r="T92" s="110">
        <f t="shared" si="92"/>
        <v>0</v>
      </c>
      <c r="U92" s="110">
        <f t="shared" si="92"/>
        <v>0</v>
      </c>
      <c r="V92" s="110">
        <f t="shared" si="92"/>
        <v>0</v>
      </c>
      <c r="W92" s="110">
        <f t="shared" si="92"/>
        <v>0</v>
      </c>
      <c r="X92" s="110">
        <f t="shared" si="92"/>
        <v>0</v>
      </c>
      <c r="Y92" s="110">
        <f t="shared" si="92"/>
        <v>0</v>
      </c>
      <c r="Z92" s="110">
        <f t="shared" si="92"/>
        <v>0</v>
      </c>
      <c r="AA92" s="110">
        <f t="shared" si="92"/>
        <v>0</v>
      </c>
      <c r="AB92" s="110">
        <f t="shared" si="92"/>
        <v>0</v>
      </c>
      <c r="AC92" s="110">
        <f t="shared" si="92"/>
        <v>0</v>
      </c>
      <c r="AD92" s="110">
        <f t="shared" si="92"/>
        <v>0</v>
      </c>
      <c r="AE92" s="110">
        <f t="shared" si="92"/>
        <v>0</v>
      </c>
      <c r="AF92" s="110">
        <f t="shared" si="92"/>
        <v>0</v>
      </c>
      <c r="AG92" s="110">
        <f t="shared" si="92"/>
        <v>0</v>
      </c>
      <c r="AH92" s="110">
        <f t="shared" ref="AH92:BA92" si="93">AH93+AH95+AH96+AH98+AH99+AH100+AH101+AH102+AH103+AH104+AH105</f>
        <v>0</v>
      </c>
      <c r="AI92" s="110">
        <f t="shared" si="93"/>
        <v>0</v>
      </c>
      <c r="AJ92" s="110">
        <f t="shared" si="93"/>
        <v>0</v>
      </c>
      <c r="AK92" s="110">
        <f t="shared" si="93"/>
        <v>0</v>
      </c>
      <c r="AL92" s="110">
        <f t="shared" si="93"/>
        <v>0</v>
      </c>
      <c r="AM92" s="110">
        <f t="shared" si="93"/>
        <v>0</v>
      </c>
      <c r="AN92" s="110">
        <f t="shared" si="93"/>
        <v>0</v>
      </c>
      <c r="AO92" s="110">
        <f t="shared" si="93"/>
        <v>0</v>
      </c>
      <c r="AP92" s="110">
        <f t="shared" si="93"/>
        <v>0</v>
      </c>
      <c r="AQ92" s="110">
        <f t="shared" si="93"/>
        <v>0</v>
      </c>
      <c r="AR92" s="110">
        <f t="shared" si="93"/>
        <v>0</v>
      </c>
      <c r="AS92" s="110">
        <f t="shared" si="93"/>
        <v>0</v>
      </c>
      <c r="AT92" s="110">
        <f t="shared" si="93"/>
        <v>0</v>
      </c>
      <c r="AU92" s="110">
        <f t="shared" si="93"/>
        <v>0</v>
      </c>
      <c r="AV92" s="110">
        <f t="shared" si="93"/>
        <v>0</v>
      </c>
      <c r="AW92" s="110">
        <f t="shared" si="93"/>
        <v>0</v>
      </c>
      <c r="AX92" s="110">
        <f t="shared" si="93"/>
        <v>0</v>
      </c>
      <c r="AY92" s="110">
        <f t="shared" si="93"/>
        <v>0</v>
      </c>
      <c r="AZ92" s="110">
        <f t="shared" si="93"/>
        <v>0</v>
      </c>
      <c r="BA92" s="110">
        <f t="shared" si="93"/>
        <v>0</v>
      </c>
      <c r="BB92" s="110">
        <f>SUM(BB93:BB105)</f>
        <v>364573125.71000004</v>
      </c>
      <c r="BC92" s="110">
        <f>SUM(BC93:BC105)</f>
        <v>0</v>
      </c>
      <c r="BD92" s="110">
        <f>SUM(BD93:BD105)</f>
        <v>0</v>
      </c>
      <c r="BE92" s="110">
        <f>SUM(BE93:BE105)</f>
        <v>0</v>
      </c>
      <c r="BF92" s="157">
        <f>+E92+BB92-BE92</f>
        <v>364573125.71000004</v>
      </c>
      <c r="BG92" s="157">
        <f>SUM(BG93:BG105)</f>
        <v>8209664254</v>
      </c>
      <c r="BH92" s="157">
        <f>SUM(BH93:BH105)</f>
        <v>7845091128.29</v>
      </c>
      <c r="BI92" s="5"/>
      <c r="BJ92" s="5"/>
    </row>
    <row r="93" spans="1:62" ht="26.25" thickBot="1" x14ac:dyDescent="0.25">
      <c r="A93" s="18" t="s">
        <v>184</v>
      </c>
      <c r="B93" s="68" t="s">
        <v>185</v>
      </c>
      <c r="C93" s="26">
        <v>235</v>
      </c>
      <c r="D93" s="125" t="s">
        <v>186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4"/>
      <c r="S93" s="114"/>
      <c r="T93" s="113"/>
      <c r="U93" s="114"/>
      <c r="V93" s="114"/>
      <c r="W93" s="114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4"/>
      <c r="AQ93" s="114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39"/>
      <c r="BD93" s="111"/>
      <c r="BE93" s="111">
        <f t="shared" ref="BE93:BE105" si="94">G93+K93+O93+S93+W93+AA93+AE93+AI93+AM93+AQ93</f>
        <v>0</v>
      </c>
      <c r="BF93" s="174">
        <f t="shared" ref="BF93:BF105" si="95">E93+BB93-BE93</f>
        <v>0</v>
      </c>
      <c r="BG93" s="174">
        <v>3400000000</v>
      </c>
      <c r="BH93" s="175">
        <f t="shared" si="89"/>
        <v>3400000000</v>
      </c>
    </row>
    <row r="94" spans="1:62" ht="26.25" thickBot="1" x14ac:dyDescent="0.25">
      <c r="A94" s="18" t="s">
        <v>192</v>
      </c>
      <c r="B94" s="68" t="s">
        <v>904</v>
      </c>
      <c r="C94" s="26">
        <v>116</v>
      </c>
      <c r="D94" s="125" t="s">
        <v>189</v>
      </c>
      <c r="E94" s="111">
        <v>0</v>
      </c>
      <c r="F94" s="112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4"/>
      <c r="S94" s="114"/>
      <c r="T94" s="113"/>
      <c r="U94" s="114"/>
      <c r="V94" s="114"/>
      <c r="W94" s="114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4"/>
      <c r="AQ94" s="114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>
        <v>110000000</v>
      </c>
      <c r="BC94" s="139"/>
      <c r="BD94" s="111"/>
      <c r="BE94" s="111">
        <f t="shared" si="94"/>
        <v>0</v>
      </c>
      <c r="BF94" s="174">
        <f t="shared" si="95"/>
        <v>110000000</v>
      </c>
      <c r="BG94" s="174">
        <v>110000000</v>
      </c>
      <c r="BH94" s="175">
        <f t="shared" si="89"/>
        <v>0</v>
      </c>
    </row>
    <row r="95" spans="1:62" ht="27.75" customHeight="1" thickBot="1" x14ac:dyDescent="0.25">
      <c r="A95" s="18" t="s">
        <v>187</v>
      </c>
      <c r="B95" s="68" t="s">
        <v>188</v>
      </c>
      <c r="C95" s="26">
        <v>116</v>
      </c>
      <c r="D95" s="125" t="s">
        <v>189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4"/>
      <c r="AQ95" s="114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39"/>
      <c r="BD95" s="111"/>
      <c r="BE95" s="111">
        <f t="shared" si="94"/>
        <v>0</v>
      </c>
      <c r="BF95" s="174">
        <f t="shared" si="95"/>
        <v>0</v>
      </c>
      <c r="BG95" s="174">
        <v>5175000</v>
      </c>
      <c r="BH95" s="175">
        <f t="shared" si="89"/>
        <v>5175000</v>
      </c>
    </row>
    <row r="96" spans="1:62" ht="26.25" thickBot="1" x14ac:dyDescent="0.25">
      <c r="A96" s="18" t="s">
        <v>190</v>
      </c>
      <c r="B96" s="68" t="s">
        <v>191</v>
      </c>
      <c r="C96" s="26">
        <v>235</v>
      </c>
      <c r="D96" s="125" t="s">
        <v>186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4"/>
      <c r="AQ96" s="114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39"/>
      <c r="BD96" s="111"/>
      <c r="BE96" s="111">
        <f t="shared" si="94"/>
        <v>0</v>
      </c>
      <c r="BF96" s="174">
        <f t="shared" si="95"/>
        <v>0</v>
      </c>
      <c r="BG96" s="174">
        <v>4000000000</v>
      </c>
      <c r="BH96" s="175">
        <f t="shared" si="89"/>
        <v>4000000000</v>
      </c>
    </row>
    <row r="97" spans="1:62" ht="26.25" thickBot="1" x14ac:dyDescent="0.25">
      <c r="A97" s="18" t="s">
        <v>905</v>
      </c>
      <c r="B97" s="68" t="s">
        <v>906</v>
      </c>
      <c r="C97" s="26">
        <v>249</v>
      </c>
      <c r="D97" s="125" t="s">
        <v>907</v>
      </c>
      <c r="E97" s="111">
        <v>0</v>
      </c>
      <c r="F97" s="112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4"/>
      <c r="AQ97" s="114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39"/>
      <c r="BD97" s="111"/>
      <c r="BE97" s="111">
        <f t="shared" si="94"/>
        <v>0</v>
      </c>
      <c r="BF97" s="174">
        <f t="shared" si="95"/>
        <v>0</v>
      </c>
      <c r="BG97" s="174">
        <v>266635942</v>
      </c>
      <c r="BH97" s="175">
        <f t="shared" si="89"/>
        <v>266635942</v>
      </c>
    </row>
    <row r="98" spans="1:62" ht="26.25" thickBot="1" x14ac:dyDescent="0.25">
      <c r="A98" s="18" t="s">
        <v>192</v>
      </c>
      <c r="B98" s="68" t="s">
        <v>193</v>
      </c>
      <c r="C98" s="26">
        <v>235</v>
      </c>
      <c r="D98" s="125" t="s">
        <v>186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4"/>
      <c r="S98" s="114"/>
      <c r="T98" s="113"/>
      <c r="U98" s="114"/>
      <c r="V98" s="114"/>
      <c r="W98" s="114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4"/>
      <c r="AQ98" s="114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39"/>
      <c r="BD98" s="111"/>
      <c r="BE98" s="111">
        <f t="shared" si="94"/>
        <v>0</v>
      </c>
      <c r="BF98" s="174">
        <f t="shared" si="95"/>
        <v>0</v>
      </c>
      <c r="BG98" s="174">
        <f>I98+M98+Q98+U98+Y98+AC98+AG98+AK98+AO98+AS98</f>
        <v>0</v>
      </c>
      <c r="BH98" s="175">
        <f t="shared" si="89"/>
        <v>0</v>
      </c>
    </row>
    <row r="99" spans="1:62" ht="26.25" thickBot="1" x14ac:dyDescent="0.25">
      <c r="A99" s="18" t="s">
        <v>194</v>
      </c>
      <c r="B99" s="68" t="s">
        <v>195</v>
      </c>
      <c r="C99" s="26">
        <v>235</v>
      </c>
      <c r="D99" s="125" t="s">
        <v>186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4"/>
      <c r="S99" s="114"/>
      <c r="T99" s="113"/>
      <c r="U99" s="114"/>
      <c r="V99" s="114"/>
      <c r="W99" s="114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4"/>
      <c r="AQ99" s="114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39"/>
      <c r="BD99" s="111"/>
      <c r="BE99" s="111">
        <f t="shared" si="94"/>
        <v>0</v>
      </c>
      <c r="BF99" s="174">
        <f t="shared" si="95"/>
        <v>0</v>
      </c>
      <c r="BG99" s="174">
        <f>I99+M99+Q99+U99+Y99+AC99+AG99+AK99+AO99+AS99</f>
        <v>0</v>
      </c>
      <c r="BH99" s="175">
        <f t="shared" si="89"/>
        <v>0</v>
      </c>
    </row>
    <row r="100" spans="1:62" ht="27.75" customHeight="1" thickBot="1" x14ac:dyDescent="0.25">
      <c r="A100" s="18" t="s">
        <v>196</v>
      </c>
      <c r="B100" s="68" t="s">
        <v>1145</v>
      </c>
      <c r="C100" s="26">
        <v>249</v>
      </c>
      <c r="D100" s="125" t="s">
        <v>197</v>
      </c>
      <c r="E100" s="111">
        <v>0</v>
      </c>
      <c r="F100" s="112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4"/>
      <c r="S100" s="114"/>
      <c r="T100" s="113"/>
      <c r="U100" s="114"/>
      <c r="V100" s="114"/>
      <c r="W100" s="114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4"/>
      <c r="AQ100" s="114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>
        <v>0</v>
      </c>
      <c r="BC100" s="139"/>
      <c r="BD100" s="111"/>
      <c r="BE100" s="111">
        <f t="shared" si="94"/>
        <v>0</v>
      </c>
      <c r="BF100" s="174">
        <f t="shared" si="95"/>
        <v>0</v>
      </c>
      <c r="BG100" s="174">
        <v>105370755</v>
      </c>
      <c r="BH100" s="175">
        <f t="shared" si="89"/>
        <v>105370755</v>
      </c>
    </row>
    <row r="101" spans="1:62" ht="39" thickBot="1" x14ac:dyDescent="0.25">
      <c r="A101" s="18" t="s">
        <v>198</v>
      </c>
      <c r="B101" s="68" t="s">
        <v>199</v>
      </c>
      <c r="C101" s="26">
        <v>249</v>
      </c>
      <c r="D101" s="125" t="s">
        <v>197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4"/>
      <c r="S101" s="114"/>
      <c r="T101" s="113"/>
      <c r="U101" s="114"/>
      <c r="V101" s="114"/>
      <c r="W101" s="114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4"/>
      <c r="AQ101" s="114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39"/>
      <c r="BD101" s="111"/>
      <c r="BE101" s="111">
        <f t="shared" si="94"/>
        <v>0</v>
      </c>
      <c r="BF101" s="174">
        <f t="shared" si="95"/>
        <v>0</v>
      </c>
      <c r="BG101" s="174">
        <f>I101+M101+Q101+U101+Y101+AC101+AG101+AK101+AO101+AS101</f>
        <v>0</v>
      </c>
      <c r="BH101" s="175">
        <f t="shared" si="89"/>
        <v>0</v>
      </c>
    </row>
    <row r="102" spans="1:62" ht="39" thickBot="1" x14ac:dyDescent="0.25">
      <c r="A102" s="18" t="s">
        <v>200</v>
      </c>
      <c r="B102" s="68" t="s">
        <v>201</v>
      </c>
      <c r="C102" s="26">
        <v>249</v>
      </c>
      <c r="D102" s="125" t="s">
        <v>197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4"/>
      <c r="S102" s="114"/>
      <c r="T102" s="113"/>
      <c r="U102" s="114"/>
      <c r="V102" s="114"/>
      <c r="W102" s="114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4"/>
      <c r="AQ102" s="114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39"/>
      <c r="BD102" s="111"/>
      <c r="BE102" s="111">
        <f t="shared" si="94"/>
        <v>0</v>
      </c>
      <c r="BF102" s="174">
        <f t="shared" si="95"/>
        <v>0</v>
      </c>
      <c r="BG102" s="174">
        <f>I102+M102+Q102+U102+Y102+AC102+AG102+AK102+AO102+AS102</f>
        <v>0</v>
      </c>
      <c r="BH102" s="175">
        <f t="shared" si="89"/>
        <v>0</v>
      </c>
    </row>
    <row r="103" spans="1:62" ht="51.75" thickBot="1" x14ac:dyDescent="0.3">
      <c r="A103" s="18" t="s">
        <v>202</v>
      </c>
      <c r="B103" s="68" t="s">
        <v>203</v>
      </c>
      <c r="C103" s="26">
        <v>116</v>
      </c>
      <c r="D103" s="125" t="s">
        <v>189</v>
      </c>
      <c r="E103" s="111"/>
      <c r="F103" s="112"/>
      <c r="G103" s="113"/>
      <c r="H103" s="113"/>
      <c r="I103" s="113"/>
      <c r="J103" s="109"/>
      <c r="K103" s="109"/>
      <c r="L103" s="109"/>
      <c r="M103" s="109"/>
      <c r="N103" s="113"/>
      <c r="O103" s="113"/>
      <c r="P103" s="113"/>
      <c r="Q103" s="113"/>
      <c r="R103" s="114"/>
      <c r="S103" s="114"/>
      <c r="T103" s="113"/>
      <c r="U103" s="114"/>
      <c r="V103" s="114"/>
      <c r="W103" s="114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4"/>
      <c r="AQ103" s="114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39"/>
      <c r="BD103" s="111"/>
      <c r="BE103" s="111">
        <f t="shared" si="94"/>
        <v>0</v>
      </c>
      <c r="BF103" s="174">
        <f t="shared" si="95"/>
        <v>0</v>
      </c>
      <c r="BG103" s="174"/>
      <c r="BH103" s="175">
        <f t="shared" si="89"/>
        <v>0</v>
      </c>
    </row>
    <row r="104" spans="1:62" ht="26.25" thickBot="1" x14ac:dyDescent="0.3">
      <c r="A104" s="18" t="s">
        <v>204</v>
      </c>
      <c r="B104" s="68" t="s">
        <v>205</v>
      </c>
      <c r="C104" s="26">
        <v>116</v>
      </c>
      <c r="D104" s="125" t="s">
        <v>189</v>
      </c>
      <c r="E104" s="111">
        <v>0</v>
      </c>
      <c r="F104" s="112"/>
      <c r="G104" s="113"/>
      <c r="H104" s="113"/>
      <c r="I104" s="113"/>
      <c r="J104" s="109"/>
      <c r="K104" s="109"/>
      <c r="L104" s="109"/>
      <c r="M104" s="109"/>
      <c r="N104" s="113"/>
      <c r="O104" s="113"/>
      <c r="P104" s="113"/>
      <c r="Q104" s="113"/>
      <c r="R104" s="114"/>
      <c r="S104" s="114"/>
      <c r="T104" s="113"/>
      <c r="U104" s="114"/>
      <c r="V104" s="114"/>
      <c r="W104" s="114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4"/>
      <c r="AQ104" s="114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>
        <v>0</v>
      </c>
      <c r="BC104" s="139"/>
      <c r="BD104" s="111"/>
      <c r="BE104" s="111">
        <f t="shared" si="94"/>
        <v>0</v>
      </c>
      <c r="BF104" s="174">
        <f t="shared" si="95"/>
        <v>0</v>
      </c>
      <c r="BG104" s="174">
        <v>9000000</v>
      </c>
      <c r="BH104" s="175">
        <f t="shared" si="89"/>
        <v>9000000</v>
      </c>
    </row>
    <row r="105" spans="1:62" ht="26.25" thickBot="1" x14ac:dyDescent="0.25">
      <c r="A105" s="18" t="s">
        <v>206</v>
      </c>
      <c r="B105" s="68" t="s">
        <v>207</v>
      </c>
      <c r="C105" s="26">
        <v>83</v>
      </c>
      <c r="D105" s="127" t="s">
        <v>208</v>
      </c>
      <c r="E105" s="111">
        <v>0</v>
      </c>
      <c r="F105" s="112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4"/>
      <c r="AQ105" s="114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>
        <v>254573125.71000001</v>
      </c>
      <c r="BC105" s="139"/>
      <c r="BD105" s="111"/>
      <c r="BE105" s="111">
        <f t="shared" si="94"/>
        <v>0</v>
      </c>
      <c r="BF105" s="174">
        <f t="shared" si="95"/>
        <v>254573125.71000001</v>
      </c>
      <c r="BG105" s="174">
        <v>313482557</v>
      </c>
      <c r="BH105" s="175">
        <f t="shared" si="89"/>
        <v>58909431.289999992</v>
      </c>
    </row>
    <row r="106" spans="1:62" ht="15" thickBot="1" x14ac:dyDescent="0.25">
      <c r="A106" s="18" t="s">
        <v>908</v>
      </c>
      <c r="B106" s="68" t="s">
        <v>909</v>
      </c>
      <c r="C106" s="26"/>
      <c r="D106" s="127"/>
      <c r="E106" s="111">
        <f>+E107</f>
        <v>0</v>
      </c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3"/>
      <c r="AQ106" s="133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11">
        <f t="shared" ref="BB106:BG107" si="96">+BB107</f>
        <v>0</v>
      </c>
      <c r="BC106" s="111">
        <f t="shared" si="96"/>
        <v>0</v>
      </c>
      <c r="BD106" s="111">
        <f t="shared" si="96"/>
        <v>0</v>
      </c>
      <c r="BE106" s="111">
        <f t="shared" si="96"/>
        <v>0</v>
      </c>
      <c r="BF106" s="174">
        <f t="shared" si="96"/>
        <v>0</v>
      </c>
      <c r="BG106" s="174">
        <f t="shared" si="96"/>
        <v>612495051</v>
      </c>
      <c r="BH106" s="175">
        <f t="shared" si="89"/>
        <v>612495051</v>
      </c>
    </row>
    <row r="107" spans="1:62" ht="15" thickBot="1" x14ac:dyDescent="0.25">
      <c r="A107" s="18" t="s">
        <v>910</v>
      </c>
      <c r="B107" s="68" t="s">
        <v>911</v>
      </c>
      <c r="C107" s="26"/>
      <c r="D107" s="127"/>
      <c r="E107" s="111">
        <f>+E108</f>
        <v>0</v>
      </c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3"/>
      <c r="AQ107" s="133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11">
        <f t="shared" si="96"/>
        <v>0</v>
      </c>
      <c r="BC107" s="111">
        <f t="shared" si="96"/>
        <v>0</v>
      </c>
      <c r="BD107" s="111">
        <f t="shared" si="96"/>
        <v>0</v>
      </c>
      <c r="BE107" s="111">
        <f t="shared" si="96"/>
        <v>0</v>
      </c>
      <c r="BF107" s="174">
        <f t="shared" si="96"/>
        <v>0</v>
      </c>
      <c r="BG107" s="174">
        <f t="shared" si="96"/>
        <v>612495051</v>
      </c>
      <c r="BH107" s="175">
        <f t="shared" si="89"/>
        <v>612495051</v>
      </c>
    </row>
    <row r="108" spans="1:62" ht="26.25" thickBot="1" x14ac:dyDescent="0.25">
      <c r="A108" s="18" t="s">
        <v>912</v>
      </c>
      <c r="B108" s="68" t="s">
        <v>913</v>
      </c>
      <c r="C108" s="26">
        <v>117</v>
      </c>
      <c r="D108" s="127" t="s">
        <v>914</v>
      </c>
      <c r="E108" s="111">
        <v>0</v>
      </c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3"/>
      <c r="AQ108" s="133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5"/>
      <c r="BC108" s="111"/>
      <c r="BD108" s="111"/>
      <c r="BE108" s="111"/>
      <c r="BF108" s="174">
        <f>E108+BB108-BE108</f>
        <v>0</v>
      </c>
      <c r="BG108" s="174">
        <v>612495051</v>
      </c>
      <c r="BH108" s="175">
        <f t="shared" si="89"/>
        <v>612495051</v>
      </c>
    </row>
    <row r="109" spans="1:62" ht="15" thickBot="1" x14ac:dyDescent="0.25">
      <c r="A109" s="18" t="s">
        <v>915</v>
      </c>
      <c r="B109" s="68" t="s">
        <v>916</v>
      </c>
      <c r="C109" s="26"/>
      <c r="D109" s="127"/>
      <c r="E109" s="111">
        <f>+E110</f>
        <v>0</v>
      </c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3"/>
      <c r="AQ109" s="133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11">
        <f t="shared" ref="BB109:BG111" si="97">+BB110</f>
        <v>163904000</v>
      </c>
      <c r="BC109" s="111">
        <f t="shared" si="97"/>
        <v>0</v>
      </c>
      <c r="BD109" s="111">
        <f t="shared" si="97"/>
        <v>0</v>
      </c>
      <c r="BE109" s="111">
        <f t="shared" si="97"/>
        <v>0</v>
      </c>
      <c r="BF109" s="174">
        <f>E109+BB109-BE109</f>
        <v>163904000</v>
      </c>
      <c r="BG109" s="174">
        <f t="shared" si="97"/>
        <v>0</v>
      </c>
      <c r="BH109" s="175">
        <f t="shared" si="89"/>
        <v>-163904000</v>
      </c>
    </row>
    <row r="110" spans="1:62" ht="15" thickBot="1" x14ac:dyDescent="0.25">
      <c r="A110" s="18" t="s">
        <v>917</v>
      </c>
      <c r="B110" s="68" t="s">
        <v>918</v>
      </c>
      <c r="C110" s="26"/>
      <c r="D110" s="127"/>
      <c r="E110" s="111">
        <f>+E111</f>
        <v>0</v>
      </c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3"/>
      <c r="AQ110" s="133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11">
        <f t="shared" si="97"/>
        <v>163904000</v>
      </c>
      <c r="BC110" s="111">
        <f t="shared" si="97"/>
        <v>0</v>
      </c>
      <c r="BD110" s="111">
        <f t="shared" si="97"/>
        <v>0</v>
      </c>
      <c r="BE110" s="111">
        <f t="shared" si="97"/>
        <v>0</v>
      </c>
      <c r="BF110" s="174">
        <f>E110+BB110-BE110</f>
        <v>163904000</v>
      </c>
      <c r="BG110" s="174">
        <f t="shared" si="97"/>
        <v>0</v>
      </c>
      <c r="BH110" s="175">
        <f t="shared" si="89"/>
        <v>-163904000</v>
      </c>
    </row>
    <row r="111" spans="1:62" ht="26.25" thickBot="1" x14ac:dyDescent="0.25">
      <c r="A111" s="18" t="s">
        <v>919</v>
      </c>
      <c r="B111" s="68" t="s">
        <v>920</v>
      </c>
      <c r="C111" s="26">
        <v>5</v>
      </c>
      <c r="D111" s="127" t="s">
        <v>921</v>
      </c>
      <c r="E111" s="111">
        <v>0</v>
      </c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3"/>
      <c r="AQ111" s="133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5">
        <v>163904000</v>
      </c>
      <c r="BC111" s="111"/>
      <c r="BD111" s="111"/>
      <c r="BE111" s="111">
        <f t="shared" si="97"/>
        <v>0</v>
      </c>
      <c r="BF111" s="174">
        <v>0</v>
      </c>
      <c r="BG111" s="174">
        <v>0</v>
      </c>
      <c r="BH111" s="175">
        <f t="shared" si="89"/>
        <v>0</v>
      </c>
    </row>
    <row r="112" spans="1:62" s="3" customFormat="1" ht="15.75" thickBot="1" x14ac:dyDescent="0.3">
      <c r="A112" s="8" t="s">
        <v>209</v>
      </c>
      <c r="B112" s="67" t="s">
        <v>210</v>
      </c>
      <c r="C112" s="7"/>
      <c r="D112" s="126"/>
      <c r="E112" s="110">
        <f>E113+E117+E125+E132+E135+E138+E141+E191+E193</f>
        <v>1194510975</v>
      </c>
      <c r="F112" s="110" t="e">
        <f t="shared" ref="F112:AW112" si="98">F113+F117+F125+F132+F138+F141+F191+F193</f>
        <v>#REF!</v>
      </c>
      <c r="G112" s="110" t="e">
        <f t="shared" si="98"/>
        <v>#REF!</v>
      </c>
      <c r="H112" s="110" t="e">
        <f t="shared" si="98"/>
        <v>#REF!</v>
      </c>
      <c r="I112" s="110" t="e">
        <f t="shared" si="98"/>
        <v>#REF!</v>
      </c>
      <c r="J112" s="110" t="e">
        <f t="shared" si="98"/>
        <v>#REF!</v>
      </c>
      <c r="K112" s="110" t="e">
        <f t="shared" si="98"/>
        <v>#REF!</v>
      </c>
      <c r="L112" s="110" t="e">
        <f t="shared" si="98"/>
        <v>#REF!</v>
      </c>
      <c r="M112" s="110" t="e">
        <f t="shared" si="98"/>
        <v>#REF!</v>
      </c>
      <c r="N112" s="110" t="e">
        <f t="shared" si="98"/>
        <v>#REF!</v>
      </c>
      <c r="O112" s="110" t="e">
        <f t="shared" si="98"/>
        <v>#REF!</v>
      </c>
      <c r="P112" s="110" t="e">
        <f t="shared" si="98"/>
        <v>#REF!</v>
      </c>
      <c r="Q112" s="110" t="e">
        <f t="shared" si="98"/>
        <v>#REF!</v>
      </c>
      <c r="R112" s="110" t="e">
        <f t="shared" si="98"/>
        <v>#REF!</v>
      </c>
      <c r="S112" s="110" t="e">
        <f t="shared" si="98"/>
        <v>#REF!</v>
      </c>
      <c r="T112" s="110" t="e">
        <f t="shared" si="98"/>
        <v>#REF!</v>
      </c>
      <c r="U112" s="110" t="e">
        <f t="shared" si="98"/>
        <v>#REF!</v>
      </c>
      <c r="V112" s="110" t="e">
        <f t="shared" si="98"/>
        <v>#REF!</v>
      </c>
      <c r="W112" s="110" t="e">
        <f t="shared" si="98"/>
        <v>#REF!</v>
      </c>
      <c r="X112" s="110" t="e">
        <f t="shared" si="98"/>
        <v>#REF!</v>
      </c>
      <c r="Y112" s="110" t="e">
        <f t="shared" si="98"/>
        <v>#REF!</v>
      </c>
      <c r="Z112" s="110" t="e">
        <f t="shared" si="98"/>
        <v>#REF!</v>
      </c>
      <c r="AA112" s="110" t="e">
        <f t="shared" si="98"/>
        <v>#REF!</v>
      </c>
      <c r="AB112" s="110" t="e">
        <f t="shared" si="98"/>
        <v>#REF!</v>
      </c>
      <c r="AC112" s="110" t="e">
        <f t="shared" si="98"/>
        <v>#REF!</v>
      </c>
      <c r="AD112" s="110" t="e">
        <f t="shared" si="98"/>
        <v>#REF!</v>
      </c>
      <c r="AE112" s="110" t="e">
        <f t="shared" si="98"/>
        <v>#REF!</v>
      </c>
      <c r="AF112" s="110" t="e">
        <f t="shared" si="98"/>
        <v>#REF!</v>
      </c>
      <c r="AG112" s="110" t="e">
        <f t="shared" si="98"/>
        <v>#REF!</v>
      </c>
      <c r="AH112" s="110" t="e">
        <f t="shared" si="98"/>
        <v>#REF!</v>
      </c>
      <c r="AI112" s="110" t="e">
        <f t="shared" si="98"/>
        <v>#REF!</v>
      </c>
      <c r="AJ112" s="110" t="e">
        <f t="shared" si="98"/>
        <v>#REF!</v>
      </c>
      <c r="AK112" s="110" t="e">
        <f t="shared" si="98"/>
        <v>#REF!</v>
      </c>
      <c r="AL112" s="110" t="e">
        <f t="shared" si="98"/>
        <v>#REF!</v>
      </c>
      <c r="AM112" s="110" t="e">
        <f t="shared" si="98"/>
        <v>#REF!</v>
      </c>
      <c r="AN112" s="110" t="e">
        <f t="shared" si="98"/>
        <v>#REF!</v>
      </c>
      <c r="AO112" s="110" t="e">
        <f t="shared" si="98"/>
        <v>#REF!</v>
      </c>
      <c r="AP112" s="110" t="e">
        <f t="shared" si="98"/>
        <v>#REF!</v>
      </c>
      <c r="AQ112" s="110" t="e">
        <f t="shared" si="98"/>
        <v>#REF!</v>
      </c>
      <c r="AR112" s="110" t="e">
        <f t="shared" si="98"/>
        <v>#REF!</v>
      </c>
      <c r="AS112" s="110" t="e">
        <f t="shared" si="98"/>
        <v>#REF!</v>
      </c>
      <c r="AT112" s="110" t="e">
        <f t="shared" si="98"/>
        <v>#REF!</v>
      </c>
      <c r="AU112" s="110" t="e">
        <f t="shared" si="98"/>
        <v>#REF!</v>
      </c>
      <c r="AV112" s="110" t="e">
        <f t="shared" si="98"/>
        <v>#REF!</v>
      </c>
      <c r="AW112" s="110" t="e">
        <f t="shared" si="98"/>
        <v>#REF!</v>
      </c>
      <c r="AX112" s="110" t="e">
        <f>AX118+AX125+AX132+AX138+AX141+AX191+AX193</f>
        <v>#REF!</v>
      </c>
      <c r="AY112" s="110" t="e">
        <f>AY118+AY125+AY132+AY138+AY141+AY191+AY193</f>
        <v>#REF!</v>
      </c>
      <c r="AZ112" s="110" t="e">
        <f>AZ118+AZ125+AZ132+AZ138+AZ141+AZ191+AZ193</f>
        <v>#REF!</v>
      </c>
      <c r="BA112" s="110" t="e">
        <f>BA118+BA125+BA132+BA138+BA141+BA191+BA193</f>
        <v>#REF!</v>
      </c>
      <c r="BB112" s="110">
        <f>BB113+BB117+BB125+BB132+BB135+BB138+BB141+BB191+BB193</f>
        <v>219125012195.53</v>
      </c>
      <c r="BC112" s="110">
        <f>BC113+BC117+BC125+BC132+BC135+BC138+BC141+BC191+BC193</f>
        <v>0</v>
      </c>
      <c r="BD112" s="110">
        <f>BD113+BD117+BD125+BD132+BD135+BD138+BD141+BD191+BD193</f>
        <v>0</v>
      </c>
      <c r="BE112" s="110">
        <f>BE113+BE117+BE125+BE132+BE135+BE138+BE141+BE191+BE193</f>
        <v>0</v>
      </c>
      <c r="BF112" s="157">
        <f>+E112+BB112-BE112</f>
        <v>220319523170.53</v>
      </c>
      <c r="BG112" s="157">
        <f>BG113+BG117+BG125+BG132+BG135+BG138+BG141+BG191+BG193</f>
        <v>214660851858.81</v>
      </c>
      <c r="BH112" s="172">
        <f t="shared" si="89"/>
        <v>-5658671311.7200012</v>
      </c>
      <c r="BI112" s="5"/>
      <c r="BJ112" s="5"/>
    </row>
    <row r="113" spans="1:62" s="3" customFormat="1" ht="15.75" thickBot="1" x14ac:dyDescent="0.3">
      <c r="A113" s="8" t="s">
        <v>922</v>
      </c>
      <c r="B113" s="67" t="s">
        <v>923</v>
      </c>
      <c r="C113" s="7"/>
      <c r="D113" s="128"/>
      <c r="E113" s="110">
        <f>E114</f>
        <v>0</v>
      </c>
      <c r="F113" s="110">
        <f t="shared" ref="F113:AW113" si="99">F114</f>
        <v>0</v>
      </c>
      <c r="G113" s="110">
        <f t="shared" si="99"/>
        <v>0</v>
      </c>
      <c r="H113" s="110">
        <f t="shared" si="99"/>
        <v>0</v>
      </c>
      <c r="I113" s="110">
        <f t="shared" si="99"/>
        <v>0</v>
      </c>
      <c r="J113" s="110">
        <f t="shared" si="99"/>
        <v>0</v>
      </c>
      <c r="K113" s="110">
        <f t="shared" si="99"/>
        <v>0</v>
      </c>
      <c r="L113" s="110">
        <f t="shared" si="99"/>
        <v>0</v>
      </c>
      <c r="M113" s="110">
        <f t="shared" si="99"/>
        <v>0</v>
      </c>
      <c r="N113" s="110">
        <f t="shared" si="99"/>
        <v>0</v>
      </c>
      <c r="O113" s="110">
        <f t="shared" si="99"/>
        <v>0</v>
      </c>
      <c r="P113" s="110">
        <f t="shared" si="99"/>
        <v>0</v>
      </c>
      <c r="Q113" s="110">
        <f t="shared" si="99"/>
        <v>0</v>
      </c>
      <c r="R113" s="110">
        <f t="shared" si="99"/>
        <v>0</v>
      </c>
      <c r="S113" s="110">
        <f t="shared" si="99"/>
        <v>0</v>
      </c>
      <c r="T113" s="110">
        <f>T114</f>
        <v>0</v>
      </c>
      <c r="U113" s="110">
        <f t="shared" si="99"/>
        <v>0</v>
      </c>
      <c r="V113" s="110">
        <f t="shared" si="99"/>
        <v>0</v>
      </c>
      <c r="W113" s="110">
        <f t="shared" si="99"/>
        <v>0</v>
      </c>
      <c r="X113" s="110">
        <f t="shared" si="99"/>
        <v>0</v>
      </c>
      <c r="Y113" s="110">
        <f t="shared" si="99"/>
        <v>0</v>
      </c>
      <c r="Z113" s="110">
        <f t="shared" si="99"/>
        <v>0</v>
      </c>
      <c r="AA113" s="110">
        <f t="shared" si="99"/>
        <v>0</v>
      </c>
      <c r="AB113" s="110">
        <f t="shared" si="99"/>
        <v>0</v>
      </c>
      <c r="AC113" s="110">
        <f t="shared" si="99"/>
        <v>0</v>
      </c>
      <c r="AD113" s="110">
        <f t="shared" si="99"/>
        <v>0</v>
      </c>
      <c r="AE113" s="110">
        <f t="shared" si="99"/>
        <v>0</v>
      </c>
      <c r="AF113" s="110">
        <f t="shared" si="99"/>
        <v>0</v>
      </c>
      <c r="AG113" s="110">
        <f t="shared" si="99"/>
        <v>0</v>
      </c>
      <c r="AH113" s="110">
        <f t="shared" si="99"/>
        <v>0</v>
      </c>
      <c r="AI113" s="110">
        <f t="shared" si="99"/>
        <v>0</v>
      </c>
      <c r="AJ113" s="110">
        <f t="shared" si="99"/>
        <v>0</v>
      </c>
      <c r="AK113" s="110">
        <f t="shared" si="99"/>
        <v>0</v>
      </c>
      <c r="AL113" s="110">
        <f t="shared" si="99"/>
        <v>0</v>
      </c>
      <c r="AM113" s="110">
        <f t="shared" si="99"/>
        <v>0</v>
      </c>
      <c r="AN113" s="110">
        <f t="shared" si="99"/>
        <v>0</v>
      </c>
      <c r="AO113" s="110">
        <f t="shared" si="99"/>
        <v>0</v>
      </c>
      <c r="AP113" s="110">
        <f t="shared" si="99"/>
        <v>0</v>
      </c>
      <c r="AQ113" s="110">
        <f t="shared" si="99"/>
        <v>0</v>
      </c>
      <c r="AR113" s="110">
        <f t="shared" si="99"/>
        <v>0</v>
      </c>
      <c r="AS113" s="110">
        <f t="shared" si="99"/>
        <v>0</v>
      </c>
      <c r="AT113" s="110">
        <f t="shared" si="99"/>
        <v>0</v>
      </c>
      <c r="AU113" s="110">
        <f t="shared" si="99"/>
        <v>0</v>
      </c>
      <c r="AV113" s="110">
        <f t="shared" si="99"/>
        <v>0</v>
      </c>
      <c r="AW113" s="110">
        <f t="shared" si="99"/>
        <v>0</v>
      </c>
      <c r="AX113" s="110"/>
      <c r="AY113" s="110"/>
      <c r="AZ113" s="110"/>
      <c r="BA113" s="110"/>
      <c r="BB113" s="110">
        <f>BB114</f>
        <v>1752344952</v>
      </c>
      <c r="BC113" s="110">
        <f>+BB112-219125012195.53</f>
        <v>0</v>
      </c>
      <c r="BD113" s="110"/>
      <c r="BE113" s="110">
        <f>BE114</f>
        <v>0</v>
      </c>
      <c r="BF113" s="157">
        <f>+E113+BB113-BE113</f>
        <v>1752344952</v>
      </c>
      <c r="BG113" s="157">
        <f>BG114</f>
        <v>1752344952</v>
      </c>
      <c r="BH113" s="172">
        <f t="shared" si="89"/>
        <v>0</v>
      </c>
      <c r="BI113" s="5"/>
      <c r="BJ113" s="5"/>
    </row>
    <row r="114" spans="1:62" s="3" customFormat="1" ht="15.75" thickBot="1" x14ac:dyDescent="0.3">
      <c r="A114" s="8" t="s">
        <v>924</v>
      </c>
      <c r="B114" s="68" t="s">
        <v>925</v>
      </c>
      <c r="C114" s="26"/>
      <c r="D114" s="127"/>
      <c r="E114" s="111">
        <f>+E115</f>
        <v>0</v>
      </c>
      <c r="F114" s="112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4"/>
      <c r="S114" s="114"/>
      <c r="T114" s="113"/>
      <c r="U114" s="114"/>
      <c r="V114" s="114"/>
      <c r="W114" s="114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4"/>
      <c r="AQ114" s="114"/>
      <c r="AR114" s="113"/>
      <c r="AS114" s="113"/>
      <c r="AT114" s="109"/>
      <c r="AU114" s="109"/>
      <c r="AV114" s="109"/>
      <c r="AW114" s="109"/>
      <c r="AX114" s="109"/>
      <c r="AY114" s="109"/>
      <c r="AZ114" s="109"/>
      <c r="BA114" s="109"/>
      <c r="BB114" s="113">
        <v>1752344952</v>
      </c>
      <c r="BC114" s="139"/>
      <c r="BD114" s="111"/>
      <c r="BE114" s="111">
        <f>G114+K114+O114+S114+W114+AA114+AE114+AI114+AM114+AQ114</f>
        <v>0</v>
      </c>
      <c r="BF114" s="174">
        <f>E114+BB114-BE114</f>
        <v>1752344952</v>
      </c>
      <c r="BG114" s="174">
        <v>1752344952</v>
      </c>
      <c r="BH114" s="175">
        <f t="shared" si="89"/>
        <v>0</v>
      </c>
      <c r="BI114" s="5"/>
      <c r="BJ114" s="5"/>
    </row>
    <row r="115" spans="1:62" s="3" customFormat="1" ht="15.75" thickBot="1" x14ac:dyDescent="0.3">
      <c r="A115" s="8" t="s">
        <v>927</v>
      </c>
      <c r="B115" s="68" t="s">
        <v>929</v>
      </c>
      <c r="C115" s="26"/>
      <c r="D115" s="127"/>
      <c r="E115" s="111">
        <f>+E116</f>
        <v>0</v>
      </c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3"/>
      <c r="S115" s="133"/>
      <c r="T115" s="132"/>
      <c r="U115" s="133"/>
      <c r="V115" s="133"/>
      <c r="W115" s="133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3"/>
      <c r="AQ115" s="133"/>
      <c r="AR115" s="132"/>
      <c r="AS115" s="132"/>
      <c r="AT115" s="134"/>
      <c r="AU115" s="134"/>
      <c r="AV115" s="134"/>
      <c r="AW115" s="134"/>
      <c r="AX115" s="134"/>
      <c r="AY115" s="134"/>
      <c r="AZ115" s="134"/>
      <c r="BA115" s="134"/>
      <c r="BB115" s="132">
        <v>1752344952</v>
      </c>
      <c r="BC115" s="135"/>
      <c r="BD115" s="111"/>
      <c r="BE115" s="111">
        <v>0</v>
      </c>
      <c r="BF115" s="174">
        <f>E115+BB115-BE115</f>
        <v>1752344952</v>
      </c>
      <c r="BG115" s="174">
        <v>1752344952</v>
      </c>
      <c r="BH115" s="175">
        <f t="shared" si="89"/>
        <v>0</v>
      </c>
      <c r="BI115" s="5"/>
      <c r="BJ115" s="5"/>
    </row>
    <row r="116" spans="1:62" s="3" customFormat="1" ht="26.25" thickBot="1" x14ac:dyDescent="0.3">
      <c r="A116" s="8" t="s">
        <v>928</v>
      </c>
      <c r="B116" s="68" t="s">
        <v>930</v>
      </c>
      <c r="C116" s="26">
        <v>2</v>
      </c>
      <c r="D116" s="127" t="s">
        <v>926</v>
      </c>
      <c r="E116" s="111">
        <v>0</v>
      </c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3"/>
      <c r="S116" s="133"/>
      <c r="T116" s="132"/>
      <c r="U116" s="133"/>
      <c r="V116" s="133"/>
      <c r="W116" s="133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3"/>
      <c r="AQ116" s="133"/>
      <c r="AR116" s="132"/>
      <c r="AS116" s="132"/>
      <c r="AT116" s="134"/>
      <c r="AU116" s="134"/>
      <c r="AV116" s="134"/>
      <c r="AW116" s="134"/>
      <c r="AX116" s="134"/>
      <c r="AY116" s="134"/>
      <c r="AZ116" s="134"/>
      <c r="BA116" s="134"/>
      <c r="BB116" s="113">
        <v>1752344952</v>
      </c>
      <c r="BC116" s="135"/>
      <c r="BD116" s="111"/>
      <c r="BE116" s="111">
        <v>0</v>
      </c>
      <c r="BF116" s="174">
        <f>E116+BB116-BE116</f>
        <v>1752344952</v>
      </c>
      <c r="BG116" s="174">
        <v>1752344952</v>
      </c>
      <c r="BH116" s="175">
        <f t="shared" si="89"/>
        <v>0</v>
      </c>
      <c r="BI116" s="5"/>
      <c r="BJ116" s="5"/>
    </row>
    <row r="117" spans="1:62" s="3" customFormat="1" ht="39" thickBot="1" x14ac:dyDescent="0.3">
      <c r="A117" s="8" t="s">
        <v>211</v>
      </c>
      <c r="B117" s="67" t="s">
        <v>212</v>
      </c>
      <c r="C117" s="26"/>
      <c r="D117" s="127"/>
      <c r="E117" s="110">
        <f>SUM(E118:E124)</f>
        <v>0</v>
      </c>
      <c r="F117" s="110">
        <f t="shared" ref="F117:AW117" si="100">SUM(F118:F123)</f>
        <v>0</v>
      </c>
      <c r="G117" s="110">
        <f t="shared" si="100"/>
        <v>0</v>
      </c>
      <c r="H117" s="110">
        <f t="shared" si="100"/>
        <v>0</v>
      </c>
      <c r="I117" s="110">
        <f t="shared" si="100"/>
        <v>0</v>
      </c>
      <c r="J117" s="110">
        <f t="shared" si="100"/>
        <v>0</v>
      </c>
      <c r="K117" s="110">
        <f t="shared" si="100"/>
        <v>0</v>
      </c>
      <c r="L117" s="110">
        <f t="shared" si="100"/>
        <v>0</v>
      </c>
      <c r="M117" s="110">
        <f t="shared" si="100"/>
        <v>0</v>
      </c>
      <c r="N117" s="110">
        <f t="shared" si="100"/>
        <v>0</v>
      </c>
      <c r="O117" s="110">
        <f t="shared" si="100"/>
        <v>0</v>
      </c>
      <c r="P117" s="110">
        <f t="shared" si="100"/>
        <v>0</v>
      </c>
      <c r="Q117" s="110">
        <f t="shared" si="100"/>
        <v>0</v>
      </c>
      <c r="R117" s="110">
        <f t="shared" si="100"/>
        <v>0</v>
      </c>
      <c r="S117" s="110">
        <f t="shared" si="100"/>
        <v>0</v>
      </c>
      <c r="T117" s="110">
        <f t="shared" si="100"/>
        <v>0</v>
      </c>
      <c r="U117" s="110">
        <f t="shared" si="100"/>
        <v>0</v>
      </c>
      <c r="V117" s="110">
        <f t="shared" si="100"/>
        <v>0</v>
      </c>
      <c r="W117" s="110">
        <f t="shared" si="100"/>
        <v>0</v>
      </c>
      <c r="X117" s="110">
        <f t="shared" si="100"/>
        <v>0</v>
      </c>
      <c r="Y117" s="110">
        <f t="shared" si="100"/>
        <v>0</v>
      </c>
      <c r="Z117" s="110">
        <f t="shared" si="100"/>
        <v>0</v>
      </c>
      <c r="AA117" s="110">
        <f t="shared" si="100"/>
        <v>0</v>
      </c>
      <c r="AB117" s="110">
        <f t="shared" si="100"/>
        <v>0</v>
      </c>
      <c r="AC117" s="110">
        <f t="shared" si="100"/>
        <v>0</v>
      </c>
      <c r="AD117" s="110">
        <f t="shared" si="100"/>
        <v>0</v>
      </c>
      <c r="AE117" s="110">
        <f t="shared" si="100"/>
        <v>0</v>
      </c>
      <c r="AF117" s="110">
        <f t="shared" si="100"/>
        <v>0</v>
      </c>
      <c r="AG117" s="110">
        <f t="shared" si="100"/>
        <v>0</v>
      </c>
      <c r="AH117" s="110">
        <f t="shared" si="100"/>
        <v>0</v>
      </c>
      <c r="AI117" s="110">
        <f t="shared" si="100"/>
        <v>0</v>
      </c>
      <c r="AJ117" s="110">
        <f t="shared" si="100"/>
        <v>0</v>
      </c>
      <c r="AK117" s="110">
        <f t="shared" si="100"/>
        <v>0</v>
      </c>
      <c r="AL117" s="110">
        <f t="shared" si="100"/>
        <v>0</v>
      </c>
      <c r="AM117" s="110">
        <f t="shared" si="100"/>
        <v>0</v>
      </c>
      <c r="AN117" s="110">
        <f t="shared" si="100"/>
        <v>0</v>
      </c>
      <c r="AO117" s="110">
        <f t="shared" si="100"/>
        <v>0</v>
      </c>
      <c r="AP117" s="110">
        <f t="shared" si="100"/>
        <v>0</v>
      </c>
      <c r="AQ117" s="110">
        <f t="shared" si="100"/>
        <v>0</v>
      </c>
      <c r="AR117" s="110">
        <f t="shared" si="100"/>
        <v>0</v>
      </c>
      <c r="AS117" s="110">
        <f t="shared" si="100"/>
        <v>0</v>
      </c>
      <c r="AT117" s="110">
        <f t="shared" si="100"/>
        <v>0</v>
      </c>
      <c r="AU117" s="110">
        <f t="shared" si="100"/>
        <v>0</v>
      </c>
      <c r="AV117" s="110">
        <f t="shared" si="100"/>
        <v>0</v>
      </c>
      <c r="AW117" s="110">
        <f t="shared" si="100"/>
        <v>0</v>
      </c>
      <c r="AX117" s="110"/>
      <c r="AY117" s="110"/>
      <c r="AZ117" s="110"/>
      <c r="BA117" s="110"/>
      <c r="BB117" s="110">
        <f>SUM(BB118:BB124)</f>
        <v>7200979811.6000004</v>
      </c>
      <c r="BC117" s="110">
        <f>SUM(BC118:BC124)</f>
        <v>0</v>
      </c>
      <c r="BD117" s="110">
        <f>SUM(BD118:BD124)</f>
        <v>0</v>
      </c>
      <c r="BE117" s="110">
        <f>SUM(BE118:BE124)</f>
        <v>0</v>
      </c>
      <c r="BF117" s="157">
        <f>+E117+BB117-BE117</f>
        <v>7200979811.6000004</v>
      </c>
      <c r="BG117" s="157">
        <f>SUM(BG118:BG124)</f>
        <v>7200979808.6000004</v>
      </c>
      <c r="BH117" s="157">
        <f>SUM(BH118:BH124)</f>
        <v>-3</v>
      </c>
      <c r="BI117" s="5"/>
      <c r="BJ117" s="5"/>
    </row>
    <row r="118" spans="1:62" ht="39.75" customHeight="1" thickBot="1" x14ac:dyDescent="0.25">
      <c r="A118" s="18" t="s">
        <v>211</v>
      </c>
      <c r="B118" s="68" t="s">
        <v>212</v>
      </c>
      <c r="C118" s="26">
        <v>13</v>
      </c>
      <c r="D118" s="127" t="s">
        <v>213</v>
      </c>
      <c r="E118" s="111"/>
      <c r="F118" s="112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4"/>
      <c r="S118" s="114"/>
      <c r="T118" s="113"/>
      <c r="U118" s="114"/>
      <c r="V118" s="114"/>
      <c r="W118" s="114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4"/>
      <c r="AQ118" s="114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>
        <v>46693973</v>
      </c>
      <c r="BC118" s="139"/>
      <c r="BD118" s="111"/>
      <c r="BE118" s="111">
        <f t="shared" ref="BE118:BE123" si="101">G118+K118+O118+S118+W118+AA118+AE118+AI118+AM118+AQ118</f>
        <v>0</v>
      </c>
      <c r="BF118" s="174">
        <f t="shared" ref="BF118:BF123" si="102">E118+BB118-BE118</f>
        <v>46693973</v>
      </c>
      <c r="BG118" s="174">
        <v>46693970</v>
      </c>
      <c r="BH118" s="175">
        <f t="shared" si="89"/>
        <v>-3</v>
      </c>
    </row>
    <row r="119" spans="1:62" ht="38.25" customHeight="1" thickBot="1" x14ac:dyDescent="0.25">
      <c r="A119" s="18" t="s">
        <v>211</v>
      </c>
      <c r="B119" s="68" t="s">
        <v>212</v>
      </c>
      <c r="C119" s="26">
        <v>19</v>
      </c>
      <c r="D119" s="125" t="s">
        <v>214</v>
      </c>
      <c r="E119" s="111"/>
      <c r="F119" s="112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4"/>
      <c r="S119" s="114"/>
      <c r="T119" s="113"/>
      <c r="U119" s="114"/>
      <c r="V119" s="114"/>
      <c r="W119" s="114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4"/>
      <c r="AQ119" s="114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>
        <v>3909330600</v>
      </c>
      <c r="BC119" s="139"/>
      <c r="BD119" s="111"/>
      <c r="BE119" s="111">
        <f t="shared" si="101"/>
        <v>0</v>
      </c>
      <c r="BF119" s="174">
        <f t="shared" si="102"/>
        <v>3909330600</v>
      </c>
      <c r="BG119" s="174">
        <v>3909330600</v>
      </c>
      <c r="BH119" s="175">
        <f t="shared" si="89"/>
        <v>0</v>
      </c>
    </row>
    <row r="120" spans="1:62" ht="36.75" customHeight="1" thickBot="1" x14ac:dyDescent="0.25">
      <c r="A120" s="18" t="s">
        <v>211</v>
      </c>
      <c r="B120" s="68" t="s">
        <v>212</v>
      </c>
      <c r="C120" s="26">
        <v>24</v>
      </c>
      <c r="D120" s="127" t="s">
        <v>215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4"/>
      <c r="S120" s="114"/>
      <c r="T120" s="113"/>
      <c r="U120" s="114"/>
      <c r="V120" s="114"/>
      <c r="W120" s="114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4"/>
      <c r="AQ120" s="114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>
        <v>2982507107.71</v>
      </c>
      <c r="BC120" s="139"/>
      <c r="BD120" s="111"/>
      <c r="BE120" s="111">
        <f t="shared" si="101"/>
        <v>0</v>
      </c>
      <c r="BF120" s="174">
        <f t="shared" si="102"/>
        <v>2982507107.71</v>
      </c>
      <c r="BG120" s="174">
        <v>2982507107.71</v>
      </c>
      <c r="BH120" s="175">
        <f t="shared" si="89"/>
        <v>0</v>
      </c>
    </row>
    <row r="121" spans="1:62" ht="40.5" customHeight="1" thickBot="1" x14ac:dyDescent="0.25">
      <c r="A121" s="18" t="s">
        <v>211</v>
      </c>
      <c r="B121" s="68" t="s">
        <v>212</v>
      </c>
      <c r="C121" s="26">
        <v>34</v>
      </c>
      <c r="D121" s="127" t="s">
        <v>216</v>
      </c>
      <c r="E121" s="111"/>
      <c r="F121" s="112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4"/>
      <c r="S121" s="114"/>
      <c r="T121" s="113"/>
      <c r="U121" s="114"/>
      <c r="V121" s="114"/>
      <c r="W121" s="114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4"/>
      <c r="AQ121" s="114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>
        <v>0</v>
      </c>
      <c r="BC121" s="139"/>
      <c r="BD121" s="111"/>
      <c r="BE121" s="111">
        <f t="shared" si="101"/>
        <v>0</v>
      </c>
      <c r="BF121" s="174">
        <f t="shared" si="102"/>
        <v>0</v>
      </c>
      <c r="BG121" s="174">
        <v>0</v>
      </c>
      <c r="BH121" s="175">
        <f t="shared" si="89"/>
        <v>0</v>
      </c>
    </row>
    <row r="122" spans="1:62" ht="27.75" customHeight="1" thickBot="1" x14ac:dyDescent="0.25">
      <c r="A122" s="18" t="s">
        <v>211</v>
      </c>
      <c r="B122" s="68" t="s">
        <v>212</v>
      </c>
      <c r="C122" s="26">
        <v>35</v>
      </c>
      <c r="D122" s="127" t="s">
        <v>217</v>
      </c>
      <c r="E122" s="111"/>
      <c r="F122" s="112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4"/>
      <c r="S122" s="114"/>
      <c r="T122" s="113"/>
      <c r="U122" s="114"/>
      <c r="V122" s="114"/>
      <c r="W122" s="114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4"/>
      <c r="AQ122" s="114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>
        <v>13668250</v>
      </c>
      <c r="BC122" s="139"/>
      <c r="BD122" s="111"/>
      <c r="BE122" s="111">
        <f t="shared" si="101"/>
        <v>0</v>
      </c>
      <c r="BF122" s="174">
        <f t="shared" si="102"/>
        <v>13668250</v>
      </c>
      <c r="BG122" s="174">
        <v>13668250</v>
      </c>
      <c r="BH122" s="175">
        <f t="shared" si="89"/>
        <v>0</v>
      </c>
    </row>
    <row r="123" spans="1:62" ht="38.25" customHeight="1" thickBot="1" x14ac:dyDescent="0.25">
      <c r="A123" s="18" t="s">
        <v>211</v>
      </c>
      <c r="B123" s="68" t="s">
        <v>212</v>
      </c>
      <c r="C123" s="26">
        <v>37</v>
      </c>
      <c r="D123" s="127" t="s">
        <v>218</v>
      </c>
      <c r="E123" s="111"/>
      <c r="F123" s="112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4"/>
      <c r="S123" s="114"/>
      <c r="T123" s="113"/>
      <c r="U123" s="114"/>
      <c r="V123" s="114"/>
      <c r="W123" s="114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4"/>
      <c r="AQ123" s="114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>
        <f>198828778</f>
        <v>198828778</v>
      </c>
      <c r="BC123" s="139"/>
      <c r="BD123" s="111"/>
      <c r="BE123" s="111">
        <f t="shared" si="101"/>
        <v>0</v>
      </c>
      <c r="BF123" s="174">
        <f t="shared" si="102"/>
        <v>198828778</v>
      </c>
      <c r="BG123" s="174">
        <f>+BF123</f>
        <v>198828778</v>
      </c>
      <c r="BH123" s="175">
        <f t="shared" si="89"/>
        <v>0</v>
      </c>
    </row>
    <row r="124" spans="1:62" ht="37.5" customHeight="1" thickBot="1" x14ac:dyDescent="0.25">
      <c r="A124" s="18" t="s">
        <v>211</v>
      </c>
      <c r="B124" s="68" t="s">
        <v>212</v>
      </c>
      <c r="C124" s="26">
        <v>201</v>
      </c>
      <c r="D124" s="127" t="s">
        <v>1095</v>
      </c>
      <c r="E124" s="111"/>
      <c r="F124" s="112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4"/>
      <c r="S124" s="114"/>
      <c r="T124" s="113"/>
      <c r="U124" s="114"/>
      <c r="V124" s="114"/>
      <c r="W124" s="114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4"/>
      <c r="AQ124" s="114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32">
        <v>49951102.890000001</v>
      </c>
      <c r="BC124" s="135"/>
      <c r="BD124" s="111"/>
      <c r="BE124" s="111"/>
      <c r="BF124" s="174">
        <f t="shared" ref="BF124" si="103">E124+BB124-BE124</f>
        <v>49951102.890000001</v>
      </c>
      <c r="BG124" s="174">
        <f>+BB124</f>
        <v>49951102.890000001</v>
      </c>
      <c r="BH124" s="175">
        <f t="shared" ref="BH124" si="104">+BG124-BF124</f>
        <v>0</v>
      </c>
    </row>
    <row r="125" spans="1:62" s="3" customFormat="1" ht="15.75" thickBot="1" x14ac:dyDescent="0.3">
      <c r="A125" s="8" t="s">
        <v>219</v>
      </c>
      <c r="B125" s="67" t="s">
        <v>220</v>
      </c>
      <c r="C125" s="7"/>
      <c r="D125" s="126"/>
      <c r="E125" s="110">
        <f>SUM(E126:E131)</f>
        <v>0</v>
      </c>
      <c r="F125" s="108" t="e">
        <f>F126+F127+F128+F129+F130+F131+#REF!</f>
        <v>#REF!</v>
      </c>
      <c r="G125" s="109" t="e">
        <f>G126+G127+G128+G129+G130+G131+#REF!</f>
        <v>#REF!</v>
      </c>
      <c r="H125" s="109" t="e">
        <f>H126+H127+H128+H129+H130+H131+#REF!</f>
        <v>#REF!</v>
      </c>
      <c r="I125" s="109" t="e">
        <f>I126+I127+I128+I129+I130+I131+#REF!</f>
        <v>#REF!</v>
      </c>
      <c r="J125" s="109" t="e">
        <f>J126+J127+J128+J129+J130+J131+#REF!</f>
        <v>#REF!</v>
      </c>
      <c r="K125" s="109" t="e">
        <f>K126+K127+K128+K129+K130+K131+#REF!</f>
        <v>#REF!</v>
      </c>
      <c r="L125" s="109" t="e">
        <f>L126+L127+L128+L129+L130+L131+#REF!</f>
        <v>#REF!</v>
      </c>
      <c r="M125" s="109" t="e">
        <f>M126+M127+M128+M129+M130+M131+#REF!</f>
        <v>#REF!</v>
      </c>
      <c r="N125" s="109" t="e">
        <f>N126+N127+N128+N129+N130+N131+#REF!</f>
        <v>#REF!</v>
      </c>
      <c r="O125" s="109" t="e">
        <f>O126+O127+O128+O129+O130+O131+#REF!</f>
        <v>#REF!</v>
      </c>
      <c r="P125" s="109" t="e">
        <f>P126+P127+P128+P129+P130+P131+#REF!</f>
        <v>#REF!</v>
      </c>
      <c r="Q125" s="109" t="e">
        <f>Q126+Q127+Q128+Q129+Q130+Q131+#REF!</f>
        <v>#REF!</v>
      </c>
      <c r="R125" s="109" t="e">
        <f>R126+R127+R128+R129+R130+R131+#REF!</f>
        <v>#REF!</v>
      </c>
      <c r="S125" s="109" t="e">
        <f>S126+S127+S128+S129+S130+S131+#REF!</f>
        <v>#REF!</v>
      </c>
      <c r="T125" s="109" t="e">
        <f>T126+T127+T128+T129+T130+T131+#REF!</f>
        <v>#REF!</v>
      </c>
      <c r="U125" s="109" t="e">
        <f>U126+U127+U128+U129+U130+U131+#REF!</f>
        <v>#REF!</v>
      </c>
      <c r="V125" s="109" t="e">
        <f>V126+V127+V128+V129+V130+V131+#REF!</f>
        <v>#REF!</v>
      </c>
      <c r="W125" s="109" t="e">
        <f>W126+W127+W128+W129+W130+W131+#REF!</f>
        <v>#REF!</v>
      </c>
      <c r="X125" s="109" t="e">
        <f>X126+X127+X128+X129+X130+X131+#REF!</f>
        <v>#REF!</v>
      </c>
      <c r="Y125" s="109" t="e">
        <f>Y126+Y127+Y128+Y129+Y130+Y131+#REF!</f>
        <v>#REF!</v>
      </c>
      <c r="Z125" s="109" t="e">
        <f>Z126+Z127+Z128+Z129+Z130+Z131+#REF!</f>
        <v>#REF!</v>
      </c>
      <c r="AA125" s="109" t="e">
        <f>AA126+AA127+AA128+AA129+AA130+AA131+#REF!</f>
        <v>#REF!</v>
      </c>
      <c r="AB125" s="109" t="e">
        <f>AB126+AB127+AB128+AB129+AB130+AB131+#REF!</f>
        <v>#REF!</v>
      </c>
      <c r="AC125" s="109" t="e">
        <f>AC126+AC127+AC128+AC129+AC130+AC131+#REF!</f>
        <v>#REF!</v>
      </c>
      <c r="AD125" s="109" t="e">
        <f>AD126+AD127+AD128+AD129+AD130+AD131+#REF!</f>
        <v>#REF!</v>
      </c>
      <c r="AE125" s="109" t="e">
        <f>AE126+AE127+AE128+AE129+AE130+AE131+#REF!</f>
        <v>#REF!</v>
      </c>
      <c r="AF125" s="109" t="e">
        <f>AF126+AF127+AF128+AF129+AF130+AF131+#REF!</f>
        <v>#REF!</v>
      </c>
      <c r="AG125" s="109" t="e">
        <f>AG126+AG127+AG128+AG129+AG130+AG131+#REF!</f>
        <v>#REF!</v>
      </c>
      <c r="AH125" s="109" t="e">
        <f>AH126+AH127+AH128+AH129+AH130+AH131+#REF!</f>
        <v>#REF!</v>
      </c>
      <c r="AI125" s="109" t="e">
        <f>AI126+AI127+AI128+AI129+AI130+AI131+#REF!</f>
        <v>#REF!</v>
      </c>
      <c r="AJ125" s="109" t="e">
        <f>AJ126+AJ127+AJ128+AJ129+AJ130+AJ131+#REF!</f>
        <v>#REF!</v>
      </c>
      <c r="AK125" s="109" t="e">
        <f>AK126+AK127+AK128+AK129+AK130+AK131+#REF!</f>
        <v>#REF!</v>
      </c>
      <c r="AL125" s="109" t="e">
        <f>AL126+AL127+AL128+AL129+AL130+AL131+#REF!</f>
        <v>#REF!</v>
      </c>
      <c r="AM125" s="109" t="e">
        <f>AM126+AM127+AM128+AM129+AM130+AM131+#REF!</f>
        <v>#REF!</v>
      </c>
      <c r="AN125" s="109" t="e">
        <f>AN126+AN127+AN128+AN129+AN130+AN131+#REF!</f>
        <v>#REF!</v>
      </c>
      <c r="AO125" s="109" t="e">
        <f>AO126+AO127+AO128+AO129+AO130+AO131+#REF!</f>
        <v>#REF!</v>
      </c>
      <c r="AP125" s="109" t="e">
        <f>AP126+AP127+AP128+AP129+AP130+AP131+#REF!</f>
        <v>#REF!</v>
      </c>
      <c r="AQ125" s="109" t="e">
        <f>AQ126+AQ127+AQ128+AQ129+AQ130+AQ131+#REF!</f>
        <v>#REF!</v>
      </c>
      <c r="AR125" s="109" t="e">
        <f>AR126+AR127+AR128+AR129+AR130+AR131+#REF!</f>
        <v>#REF!</v>
      </c>
      <c r="AS125" s="109" t="e">
        <f>AS126+AS127+AS128+AS129+AS130+AS131+#REF!</f>
        <v>#REF!</v>
      </c>
      <c r="AT125" s="109" t="e">
        <f>AT126+AT127+AT128+AT129+AT130+AT131+#REF!</f>
        <v>#REF!</v>
      </c>
      <c r="AU125" s="109" t="e">
        <f>AU126+AU127+AU128+AU129+AU130+AU131+#REF!</f>
        <v>#REF!</v>
      </c>
      <c r="AV125" s="109" t="e">
        <f>AV126+AV127+AV128+AV129+AV130+AV131+#REF!</f>
        <v>#REF!</v>
      </c>
      <c r="AW125" s="109" t="e">
        <f>AW126+AW127+AW128+AW129+AW130+AW131+#REF!</f>
        <v>#REF!</v>
      </c>
      <c r="AX125" s="109" t="e">
        <f>AX126+AX127+AX128+AX129+AX130+AX131+#REF!</f>
        <v>#REF!</v>
      </c>
      <c r="AY125" s="109" t="e">
        <f>AY126+AY127+AY128+AY129+AY130+AY131+#REF!</f>
        <v>#REF!</v>
      </c>
      <c r="AZ125" s="109" t="e">
        <f>AZ126+AZ127+AZ128+AZ129+AZ130+AZ131+#REF!</f>
        <v>#REF!</v>
      </c>
      <c r="BA125" s="109" t="e">
        <f>BA126+BA127+BA128+BA129+BA130+BA131+#REF!</f>
        <v>#REF!</v>
      </c>
      <c r="BB125" s="110">
        <f>SUM(BB126:BB131)</f>
        <v>4511521405.1999998</v>
      </c>
      <c r="BC125" s="110">
        <f>SUM(BC126:BC131)</f>
        <v>0</v>
      </c>
      <c r="BD125" s="110">
        <f>SUM(BD126:BD131)</f>
        <v>0</v>
      </c>
      <c r="BE125" s="110">
        <f>SUM(BE126:BE131)</f>
        <v>0</v>
      </c>
      <c r="BF125" s="157">
        <f>+E125+BB125-BE125</f>
        <v>4511521405.1999998</v>
      </c>
      <c r="BG125" s="157">
        <f>SUM(BG126:BG131)</f>
        <v>5266400347.5900002</v>
      </c>
      <c r="BH125" s="157">
        <f>SUM(BH126:BH131)</f>
        <v>754878942.39000022</v>
      </c>
      <c r="BI125" s="5"/>
      <c r="BJ125" s="5"/>
    </row>
    <row r="126" spans="1:62" ht="26.25" customHeight="1" thickBot="1" x14ac:dyDescent="0.25">
      <c r="A126" s="18" t="s">
        <v>221</v>
      </c>
      <c r="B126" s="68" t="s">
        <v>222</v>
      </c>
      <c r="C126" s="26">
        <v>369</v>
      </c>
      <c r="D126" s="125" t="s">
        <v>223</v>
      </c>
      <c r="E126" s="111">
        <v>0</v>
      </c>
      <c r="F126" s="112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4"/>
      <c r="S126" s="114"/>
      <c r="T126" s="113"/>
      <c r="U126" s="114"/>
      <c r="V126" s="114"/>
      <c r="W126" s="114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4"/>
      <c r="AQ126" s="114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39"/>
      <c r="BD126" s="111"/>
      <c r="BE126" s="111">
        <v>0</v>
      </c>
      <c r="BF126" s="174">
        <f>E126+BB126-BE126</f>
        <v>0</v>
      </c>
      <c r="BG126" s="174">
        <v>38309237.880000003</v>
      </c>
      <c r="BH126" s="175">
        <f t="shared" si="89"/>
        <v>38309237.880000003</v>
      </c>
    </row>
    <row r="127" spans="1:62" ht="27" customHeight="1" thickBot="1" x14ac:dyDescent="0.25">
      <c r="A127" s="18" t="s">
        <v>224</v>
      </c>
      <c r="B127" s="68" t="s">
        <v>1139</v>
      </c>
      <c r="C127" s="26">
        <v>110</v>
      </c>
      <c r="D127" s="125" t="s">
        <v>139</v>
      </c>
      <c r="E127" s="111">
        <v>0</v>
      </c>
      <c r="F127" s="112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4"/>
      <c r="S127" s="114"/>
      <c r="T127" s="113"/>
      <c r="U127" s="114"/>
      <c r="V127" s="114"/>
      <c r="W127" s="114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4"/>
      <c r="AQ127" s="114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39"/>
      <c r="BD127" s="111"/>
      <c r="BE127" s="111">
        <v>0</v>
      </c>
      <c r="BF127" s="174">
        <f>E127+BB127-BE127</f>
        <v>0</v>
      </c>
      <c r="BG127" s="174">
        <v>18222947</v>
      </c>
      <c r="BH127" s="175">
        <f t="shared" si="89"/>
        <v>18222947</v>
      </c>
    </row>
    <row r="128" spans="1:62" ht="13.5" customHeight="1" thickBot="1" x14ac:dyDescent="0.25">
      <c r="A128" s="18" t="s">
        <v>225</v>
      </c>
      <c r="B128" s="68" t="s">
        <v>226</v>
      </c>
      <c r="C128" s="26">
        <v>17</v>
      </c>
      <c r="D128" s="125" t="s">
        <v>40</v>
      </c>
      <c r="E128" s="111">
        <v>0</v>
      </c>
      <c r="F128" s="112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4"/>
      <c r="S128" s="114"/>
      <c r="T128" s="113"/>
      <c r="U128" s="114"/>
      <c r="V128" s="114"/>
      <c r="W128" s="114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4"/>
      <c r="AQ128" s="114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>
        <v>0</v>
      </c>
      <c r="BC128" s="139"/>
      <c r="BD128" s="111"/>
      <c r="BE128" s="111">
        <v>0</v>
      </c>
      <c r="BF128" s="174">
        <f>E128+BB128-BE128</f>
        <v>0</v>
      </c>
      <c r="BG128" s="174">
        <v>27489618</v>
      </c>
      <c r="BH128" s="175">
        <f t="shared" si="89"/>
        <v>27489618</v>
      </c>
    </row>
    <row r="129" spans="1:62" ht="16.5" customHeight="1" thickBot="1" x14ac:dyDescent="0.25">
      <c r="A129" s="18" t="s">
        <v>227</v>
      </c>
      <c r="B129" s="68" t="s">
        <v>228</v>
      </c>
      <c r="C129" s="26">
        <v>42</v>
      </c>
      <c r="D129" s="125" t="s">
        <v>229</v>
      </c>
      <c r="E129" s="111"/>
      <c r="F129" s="112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4"/>
      <c r="S129" s="114"/>
      <c r="T129" s="113"/>
      <c r="U129" s="114"/>
      <c r="V129" s="114"/>
      <c r="W129" s="114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4"/>
      <c r="AQ129" s="114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>
        <v>4511521405.1999998</v>
      </c>
      <c r="BC129" s="139"/>
      <c r="BD129" s="111"/>
      <c r="BE129" s="111">
        <v>0</v>
      </c>
      <c r="BF129" s="174">
        <f>E129+BB129-BE129</f>
        <v>4511521405.1999998</v>
      </c>
      <c r="BG129" s="174">
        <v>4963463851.71</v>
      </c>
      <c r="BH129" s="175">
        <f t="shared" si="89"/>
        <v>451942446.51000023</v>
      </c>
    </row>
    <row r="130" spans="1:62" ht="39" thickBot="1" x14ac:dyDescent="0.25">
      <c r="A130" s="18" t="s">
        <v>230</v>
      </c>
      <c r="B130" s="68" t="s">
        <v>231</v>
      </c>
      <c r="C130" s="26">
        <v>369</v>
      </c>
      <c r="D130" s="125" t="s">
        <v>223</v>
      </c>
      <c r="E130" s="111">
        <v>0</v>
      </c>
      <c r="F130" s="112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4"/>
      <c r="S130" s="114"/>
      <c r="T130" s="113"/>
      <c r="U130" s="114"/>
      <c r="V130" s="114"/>
      <c r="W130" s="114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4"/>
      <c r="AQ130" s="114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>
        <v>0</v>
      </c>
      <c r="BC130" s="139"/>
      <c r="BD130" s="111"/>
      <c r="BE130" s="111">
        <v>0</v>
      </c>
      <c r="BF130" s="174">
        <f>E130+BB130-BE130</f>
        <v>0</v>
      </c>
      <c r="BG130" s="174">
        <v>164656109</v>
      </c>
      <c r="BH130" s="175">
        <f t="shared" si="89"/>
        <v>164656109</v>
      </c>
    </row>
    <row r="131" spans="1:62" ht="26.25" customHeight="1" thickBot="1" x14ac:dyDescent="0.25">
      <c r="A131" s="18" t="s">
        <v>232</v>
      </c>
      <c r="B131" s="68" t="s">
        <v>233</v>
      </c>
      <c r="C131" s="26">
        <v>88</v>
      </c>
      <c r="D131" s="127" t="s">
        <v>1146</v>
      </c>
      <c r="E131" s="111">
        <v>0</v>
      </c>
      <c r="F131" s="112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4"/>
      <c r="AQ131" s="114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>
        <v>0</v>
      </c>
      <c r="BC131" s="139"/>
      <c r="BD131" s="111"/>
      <c r="BE131" s="111">
        <v>0</v>
      </c>
      <c r="BF131" s="174">
        <v>0</v>
      </c>
      <c r="BG131" s="174">
        <v>54258584</v>
      </c>
      <c r="BH131" s="175">
        <f t="shared" si="89"/>
        <v>54258584</v>
      </c>
    </row>
    <row r="132" spans="1:62" s="3" customFormat="1" ht="15.75" thickBot="1" x14ac:dyDescent="0.3">
      <c r="A132" s="8" t="s">
        <v>234</v>
      </c>
      <c r="B132" s="67" t="s">
        <v>235</v>
      </c>
      <c r="C132" s="7"/>
      <c r="D132" s="126"/>
      <c r="E132" s="110">
        <f>+E133+E134</f>
        <v>0</v>
      </c>
      <c r="F132" s="110" t="e">
        <f>F133+F135+#REF!</f>
        <v>#REF!</v>
      </c>
      <c r="G132" s="110" t="e">
        <f>G133+G135+#REF!</f>
        <v>#REF!</v>
      </c>
      <c r="H132" s="110" t="e">
        <f>H133+H135+#REF!</f>
        <v>#REF!</v>
      </c>
      <c r="I132" s="110" t="e">
        <f>I133+I135+#REF!</f>
        <v>#REF!</v>
      </c>
      <c r="J132" s="110" t="e">
        <f>J133+J135+#REF!</f>
        <v>#REF!</v>
      </c>
      <c r="K132" s="110" t="e">
        <f>K133+K135+#REF!</f>
        <v>#REF!</v>
      </c>
      <c r="L132" s="110" t="e">
        <f>L133+L135+#REF!</f>
        <v>#REF!</v>
      </c>
      <c r="M132" s="110" t="e">
        <f>M133+M135+#REF!</f>
        <v>#REF!</v>
      </c>
      <c r="N132" s="110" t="e">
        <f>N133+N135+#REF!</f>
        <v>#REF!</v>
      </c>
      <c r="O132" s="110" t="e">
        <f>O133+O135+#REF!</f>
        <v>#REF!</v>
      </c>
      <c r="P132" s="110" t="e">
        <f>P133+P135+#REF!</f>
        <v>#REF!</v>
      </c>
      <c r="Q132" s="110" t="e">
        <f>Q133+Q135+#REF!</f>
        <v>#REF!</v>
      </c>
      <c r="R132" s="110" t="e">
        <f>R133+R135+#REF!</f>
        <v>#REF!</v>
      </c>
      <c r="S132" s="110" t="e">
        <f>S133+S135+#REF!</f>
        <v>#REF!</v>
      </c>
      <c r="T132" s="110" t="e">
        <f>T133+T135+#REF!</f>
        <v>#REF!</v>
      </c>
      <c r="U132" s="110" t="e">
        <f>U133+U135+#REF!</f>
        <v>#REF!</v>
      </c>
      <c r="V132" s="110" t="e">
        <f>V133+V135+#REF!</f>
        <v>#REF!</v>
      </c>
      <c r="W132" s="110" t="e">
        <f>W133+W135+#REF!</f>
        <v>#REF!</v>
      </c>
      <c r="X132" s="110" t="e">
        <f>X133+X135+#REF!</f>
        <v>#REF!</v>
      </c>
      <c r="Y132" s="110" t="e">
        <f>Y133+Y135+#REF!</f>
        <v>#REF!</v>
      </c>
      <c r="Z132" s="110" t="e">
        <f>Z133+Z135+#REF!</f>
        <v>#REF!</v>
      </c>
      <c r="AA132" s="110" t="e">
        <f>AA133+AA135+#REF!</f>
        <v>#REF!</v>
      </c>
      <c r="AB132" s="110" t="e">
        <f>AB133+AB135+#REF!</f>
        <v>#REF!</v>
      </c>
      <c r="AC132" s="110" t="e">
        <f>AC133+AC135+#REF!</f>
        <v>#REF!</v>
      </c>
      <c r="AD132" s="110" t="e">
        <f>AD133+AD135+#REF!</f>
        <v>#REF!</v>
      </c>
      <c r="AE132" s="110" t="e">
        <f>AE133+AE135+#REF!</f>
        <v>#REF!</v>
      </c>
      <c r="AF132" s="110" t="e">
        <f>AF133+AF135+#REF!</f>
        <v>#REF!</v>
      </c>
      <c r="AG132" s="110" t="e">
        <f>AG133+AG135+#REF!</f>
        <v>#REF!</v>
      </c>
      <c r="AH132" s="110" t="e">
        <f>AH133+AH135+#REF!</f>
        <v>#REF!</v>
      </c>
      <c r="AI132" s="110" t="e">
        <f>AI133+AI135+#REF!</f>
        <v>#REF!</v>
      </c>
      <c r="AJ132" s="110" t="e">
        <f>AJ133+AJ135+#REF!+#REF!</f>
        <v>#REF!</v>
      </c>
      <c r="AK132" s="110" t="e">
        <f>AK133+AK135+#REF!+#REF!</f>
        <v>#REF!</v>
      </c>
      <c r="AL132" s="110" t="e">
        <f>AL133+AL135+#REF!+#REF!</f>
        <v>#REF!</v>
      </c>
      <c r="AM132" s="110" t="e">
        <f>AM133+AM135+#REF!+#REF!</f>
        <v>#REF!</v>
      </c>
      <c r="AN132" s="110" t="e">
        <f>AN133+AN135+#REF!+#REF!</f>
        <v>#REF!</v>
      </c>
      <c r="AO132" s="110" t="e">
        <f>AO133+AO135+#REF!+#REF!</f>
        <v>#REF!</v>
      </c>
      <c r="AP132" s="110" t="e">
        <f>AP133+AP135+#REF!+#REF!</f>
        <v>#REF!</v>
      </c>
      <c r="AQ132" s="110" t="e">
        <f>AQ133+AQ135+#REF!+#REF!</f>
        <v>#REF!</v>
      </c>
      <c r="AR132" s="110" t="e">
        <f>AR133+AR135+#REF!+#REF!</f>
        <v>#REF!</v>
      </c>
      <c r="AS132" s="110" t="e">
        <f>AS133+AS135+#REF!+#REF!</f>
        <v>#REF!</v>
      </c>
      <c r="AT132" s="110" t="e">
        <f>AT133+AT135+#REF!+#REF!</f>
        <v>#REF!</v>
      </c>
      <c r="AU132" s="110" t="e">
        <f>AU133+AU135+#REF!+#REF!</f>
        <v>#REF!</v>
      </c>
      <c r="AV132" s="110" t="e">
        <f>AV133+AV135+#REF!+#REF!</f>
        <v>#REF!</v>
      </c>
      <c r="AW132" s="110" t="e">
        <f>AW133+AW135+#REF!+#REF!</f>
        <v>#REF!</v>
      </c>
      <c r="AX132" s="110" t="e">
        <f>AX133+AX135+#REF!+#REF!</f>
        <v>#REF!</v>
      </c>
      <c r="AY132" s="110" t="e">
        <f>AY133+AY135+#REF!+#REF!</f>
        <v>#REF!</v>
      </c>
      <c r="AZ132" s="110" t="e">
        <f>AZ133+AZ135+#REF!+#REF!</f>
        <v>#REF!</v>
      </c>
      <c r="BA132" s="110" t="e">
        <f>#REF!+#REF!</f>
        <v>#REF!</v>
      </c>
      <c r="BB132" s="110">
        <f t="shared" ref="BB132:BG132" si="105">+BB133+BB134</f>
        <v>75801113846</v>
      </c>
      <c r="BC132" s="110">
        <f t="shared" si="105"/>
        <v>0</v>
      </c>
      <c r="BD132" s="110">
        <f t="shared" si="105"/>
        <v>0</v>
      </c>
      <c r="BE132" s="110">
        <f t="shared" si="105"/>
        <v>0</v>
      </c>
      <c r="BF132" s="157">
        <f>+E132+BB132-BE132</f>
        <v>75801113846</v>
      </c>
      <c r="BG132" s="157">
        <f t="shared" si="105"/>
        <v>75801113846</v>
      </c>
      <c r="BH132" s="172">
        <f t="shared" si="89"/>
        <v>0</v>
      </c>
      <c r="BI132" s="5"/>
      <c r="BJ132" s="5"/>
    </row>
    <row r="133" spans="1:62" s="3" customFormat="1" ht="26.25" thickBot="1" x14ac:dyDescent="0.25">
      <c r="A133" s="18" t="s">
        <v>931</v>
      </c>
      <c r="B133" s="68" t="s">
        <v>932</v>
      </c>
      <c r="C133" s="26">
        <v>212</v>
      </c>
      <c r="D133" s="127" t="s">
        <v>933</v>
      </c>
      <c r="E133" s="111">
        <f t="shared" ref="E133:AW133" si="106">SUM(E134:E134)</f>
        <v>0</v>
      </c>
      <c r="F133" s="111">
        <f t="shared" si="106"/>
        <v>0</v>
      </c>
      <c r="G133" s="111">
        <f t="shared" si="106"/>
        <v>0</v>
      </c>
      <c r="H133" s="111">
        <f t="shared" si="106"/>
        <v>0</v>
      </c>
      <c r="I133" s="111">
        <f t="shared" si="106"/>
        <v>0</v>
      </c>
      <c r="J133" s="111">
        <f t="shared" si="106"/>
        <v>0</v>
      </c>
      <c r="K133" s="111">
        <f t="shared" si="106"/>
        <v>0</v>
      </c>
      <c r="L133" s="111">
        <f t="shared" si="106"/>
        <v>0</v>
      </c>
      <c r="M133" s="111">
        <f t="shared" si="106"/>
        <v>0</v>
      </c>
      <c r="N133" s="111">
        <f t="shared" si="106"/>
        <v>0</v>
      </c>
      <c r="O133" s="111">
        <f t="shared" si="106"/>
        <v>0</v>
      </c>
      <c r="P133" s="111">
        <f t="shared" si="106"/>
        <v>0</v>
      </c>
      <c r="Q133" s="111">
        <f t="shared" si="106"/>
        <v>0</v>
      </c>
      <c r="R133" s="111">
        <f t="shared" si="106"/>
        <v>0</v>
      </c>
      <c r="S133" s="111">
        <f t="shared" si="106"/>
        <v>0</v>
      </c>
      <c r="T133" s="111">
        <f t="shared" si="106"/>
        <v>0</v>
      </c>
      <c r="U133" s="111">
        <f t="shared" si="106"/>
        <v>0</v>
      </c>
      <c r="V133" s="111">
        <f t="shared" si="106"/>
        <v>0</v>
      </c>
      <c r="W133" s="111">
        <f t="shared" si="106"/>
        <v>0</v>
      </c>
      <c r="X133" s="111">
        <f t="shared" si="106"/>
        <v>0</v>
      </c>
      <c r="Y133" s="111">
        <f t="shared" si="106"/>
        <v>0</v>
      </c>
      <c r="Z133" s="111">
        <f t="shared" si="106"/>
        <v>0</v>
      </c>
      <c r="AA133" s="111">
        <f t="shared" si="106"/>
        <v>0</v>
      </c>
      <c r="AB133" s="111">
        <f t="shared" si="106"/>
        <v>0</v>
      </c>
      <c r="AC133" s="111">
        <f t="shared" si="106"/>
        <v>0</v>
      </c>
      <c r="AD133" s="111">
        <f t="shared" si="106"/>
        <v>0</v>
      </c>
      <c r="AE133" s="111">
        <f t="shared" si="106"/>
        <v>0</v>
      </c>
      <c r="AF133" s="111">
        <f t="shared" si="106"/>
        <v>0</v>
      </c>
      <c r="AG133" s="111">
        <f t="shared" si="106"/>
        <v>0</v>
      </c>
      <c r="AH133" s="111">
        <f t="shared" si="106"/>
        <v>0</v>
      </c>
      <c r="AI133" s="111">
        <f t="shared" si="106"/>
        <v>0</v>
      </c>
      <c r="AJ133" s="111">
        <f t="shared" si="106"/>
        <v>0</v>
      </c>
      <c r="AK133" s="111">
        <f t="shared" si="106"/>
        <v>0</v>
      </c>
      <c r="AL133" s="111">
        <f t="shared" si="106"/>
        <v>0</v>
      </c>
      <c r="AM133" s="111">
        <f t="shared" si="106"/>
        <v>0</v>
      </c>
      <c r="AN133" s="111">
        <f t="shared" si="106"/>
        <v>0</v>
      </c>
      <c r="AO133" s="111">
        <f t="shared" si="106"/>
        <v>0</v>
      </c>
      <c r="AP133" s="111">
        <f t="shared" si="106"/>
        <v>0</v>
      </c>
      <c r="AQ133" s="111">
        <f t="shared" si="106"/>
        <v>0</v>
      </c>
      <c r="AR133" s="111">
        <f t="shared" si="106"/>
        <v>0</v>
      </c>
      <c r="AS133" s="111">
        <f t="shared" si="106"/>
        <v>0</v>
      </c>
      <c r="AT133" s="111">
        <f t="shared" si="106"/>
        <v>0</v>
      </c>
      <c r="AU133" s="111">
        <f t="shared" si="106"/>
        <v>0</v>
      </c>
      <c r="AV133" s="111">
        <f t="shared" si="106"/>
        <v>0</v>
      </c>
      <c r="AW133" s="111">
        <f t="shared" si="106"/>
        <v>0</v>
      </c>
      <c r="AX133" s="111"/>
      <c r="AY133" s="111"/>
      <c r="AZ133" s="111"/>
      <c r="BA133" s="111"/>
      <c r="BB133" s="111">
        <v>38846153479</v>
      </c>
      <c r="BC133" s="111"/>
      <c r="BD133" s="111"/>
      <c r="BE133" s="111">
        <v>0</v>
      </c>
      <c r="BF133" s="174">
        <f>+E133+BB133-BE133</f>
        <v>38846153479</v>
      </c>
      <c r="BG133" s="174">
        <v>38846153479</v>
      </c>
      <c r="BH133" s="175">
        <f t="shared" si="89"/>
        <v>0</v>
      </c>
      <c r="BI133" s="5"/>
      <c r="BJ133" s="5"/>
    </row>
    <row r="134" spans="1:62" s="12" customFormat="1" ht="28.5" customHeight="1" thickBot="1" x14ac:dyDescent="0.25">
      <c r="A134" s="18" t="s">
        <v>934</v>
      </c>
      <c r="B134" s="68" t="s">
        <v>935</v>
      </c>
      <c r="C134" s="26">
        <v>3</v>
      </c>
      <c r="D134" s="127" t="s">
        <v>1147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4"/>
      <c r="S134" s="114"/>
      <c r="T134" s="113"/>
      <c r="U134" s="114"/>
      <c r="V134" s="114"/>
      <c r="W134" s="114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4"/>
      <c r="AQ134" s="114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>
        <v>36954960367</v>
      </c>
      <c r="BC134" s="139"/>
      <c r="BD134" s="111"/>
      <c r="BE134" s="111">
        <v>0</v>
      </c>
      <c r="BF134" s="174">
        <f>E134+BB134-BE134</f>
        <v>36954960367</v>
      </c>
      <c r="BG134" s="174">
        <v>36954960367</v>
      </c>
      <c r="BH134" s="175">
        <f t="shared" si="89"/>
        <v>0</v>
      </c>
      <c r="BI134" s="14"/>
      <c r="BJ134" s="14"/>
    </row>
    <row r="135" spans="1:62" s="3" customFormat="1" ht="15.75" thickBot="1" x14ac:dyDescent="0.3">
      <c r="A135" s="8" t="s">
        <v>936</v>
      </c>
      <c r="B135" s="67" t="s">
        <v>937</v>
      </c>
      <c r="C135" s="7"/>
      <c r="D135" s="128"/>
      <c r="E135" s="110">
        <f>+E136</f>
        <v>0</v>
      </c>
      <c r="F135" s="110">
        <f t="shared" ref="F135:AW135" si="107">SUM(F136)</f>
        <v>0</v>
      </c>
      <c r="G135" s="110">
        <f t="shared" si="107"/>
        <v>0</v>
      </c>
      <c r="H135" s="110">
        <f t="shared" si="107"/>
        <v>0</v>
      </c>
      <c r="I135" s="110">
        <f t="shared" si="107"/>
        <v>0</v>
      </c>
      <c r="J135" s="110">
        <f t="shared" si="107"/>
        <v>0</v>
      </c>
      <c r="K135" s="110">
        <f t="shared" si="107"/>
        <v>0</v>
      </c>
      <c r="L135" s="110">
        <f t="shared" si="107"/>
        <v>0</v>
      </c>
      <c r="M135" s="110">
        <f t="shared" si="107"/>
        <v>0</v>
      </c>
      <c r="N135" s="110">
        <f t="shared" si="107"/>
        <v>0</v>
      </c>
      <c r="O135" s="110">
        <f t="shared" si="107"/>
        <v>0</v>
      </c>
      <c r="P135" s="110">
        <f t="shared" si="107"/>
        <v>0</v>
      </c>
      <c r="Q135" s="110">
        <f t="shared" si="107"/>
        <v>0</v>
      </c>
      <c r="R135" s="110">
        <f t="shared" si="107"/>
        <v>0</v>
      </c>
      <c r="S135" s="110">
        <f t="shared" si="107"/>
        <v>0</v>
      </c>
      <c r="T135" s="110">
        <f t="shared" si="107"/>
        <v>0</v>
      </c>
      <c r="U135" s="110">
        <f t="shared" si="107"/>
        <v>0</v>
      </c>
      <c r="V135" s="110">
        <f t="shared" si="107"/>
        <v>0</v>
      </c>
      <c r="W135" s="110">
        <f t="shared" si="107"/>
        <v>0</v>
      </c>
      <c r="X135" s="110">
        <f t="shared" si="107"/>
        <v>0</v>
      </c>
      <c r="Y135" s="110">
        <f t="shared" si="107"/>
        <v>0</v>
      </c>
      <c r="Z135" s="110">
        <f t="shared" si="107"/>
        <v>0</v>
      </c>
      <c r="AA135" s="110">
        <f t="shared" si="107"/>
        <v>0</v>
      </c>
      <c r="AB135" s="110">
        <f t="shared" si="107"/>
        <v>0</v>
      </c>
      <c r="AC135" s="110">
        <f t="shared" si="107"/>
        <v>0</v>
      </c>
      <c r="AD135" s="110">
        <f t="shared" si="107"/>
        <v>0</v>
      </c>
      <c r="AE135" s="110">
        <f t="shared" si="107"/>
        <v>0</v>
      </c>
      <c r="AF135" s="110">
        <f t="shared" si="107"/>
        <v>0</v>
      </c>
      <c r="AG135" s="110">
        <f t="shared" si="107"/>
        <v>0</v>
      </c>
      <c r="AH135" s="110">
        <f t="shared" si="107"/>
        <v>0</v>
      </c>
      <c r="AI135" s="110">
        <f t="shared" si="107"/>
        <v>0</v>
      </c>
      <c r="AJ135" s="110">
        <f t="shared" si="107"/>
        <v>0</v>
      </c>
      <c r="AK135" s="110">
        <f t="shared" si="107"/>
        <v>0</v>
      </c>
      <c r="AL135" s="110">
        <f t="shared" si="107"/>
        <v>0</v>
      </c>
      <c r="AM135" s="110">
        <f t="shared" si="107"/>
        <v>0</v>
      </c>
      <c r="AN135" s="110">
        <f t="shared" si="107"/>
        <v>0</v>
      </c>
      <c r="AO135" s="110">
        <f t="shared" si="107"/>
        <v>0</v>
      </c>
      <c r="AP135" s="110">
        <f t="shared" si="107"/>
        <v>0</v>
      </c>
      <c r="AQ135" s="110">
        <f t="shared" si="107"/>
        <v>0</v>
      </c>
      <c r="AR135" s="110">
        <f t="shared" si="107"/>
        <v>0</v>
      </c>
      <c r="AS135" s="110">
        <f t="shared" si="107"/>
        <v>0</v>
      </c>
      <c r="AT135" s="110">
        <f t="shared" si="107"/>
        <v>0</v>
      </c>
      <c r="AU135" s="110">
        <f t="shared" si="107"/>
        <v>0</v>
      </c>
      <c r="AV135" s="110">
        <f t="shared" si="107"/>
        <v>0</v>
      </c>
      <c r="AW135" s="110">
        <f t="shared" si="107"/>
        <v>0</v>
      </c>
      <c r="AX135" s="110"/>
      <c r="AY135" s="110"/>
      <c r="AZ135" s="110"/>
      <c r="BA135" s="110"/>
      <c r="BB135" s="110">
        <f>SUM(BB136)</f>
        <v>213145152</v>
      </c>
      <c r="BC135" s="110">
        <f t="shared" ref="BC135:BE135" si="108">SUM(BC136)</f>
        <v>0</v>
      </c>
      <c r="BD135" s="110">
        <f t="shared" si="108"/>
        <v>0</v>
      </c>
      <c r="BE135" s="110">
        <f t="shared" si="108"/>
        <v>0</v>
      </c>
      <c r="BF135" s="157">
        <f>+E135+BB135-BE135</f>
        <v>213145152</v>
      </c>
      <c r="BG135" s="157">
        <f>SUM(BG136)</f>
        <v>213145152</v>
      </c>
      <c r="BH135" s="172">
        <f t="shared" si="89"/>
        <v>0</v>
      </c>
      <c r="BI135" s="5"/>
      <c r="BJ135" s="5"/>
    </row>
    <row r="136" spans="1:62" s="12" customFormat="1" ht="15.75" thickBot="1" x14ac:dyDescent="0.3">
      <c r="A136" s="8" t="s">
        <v>938</v>
      </c>
      <c r="B136" s="67" t="s">
        <v>939</v>
      </c>
      <c r="C136" s="7"/>
      <c r="D136" s="128"/>
      <c r="E136" s="110">
        <f>+E137</f>
        <v>0</v>
      </c>
      <c r="F136" s="108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40"/>
      <c r="S136" s="140"/>
      <c r="T136" s="109"/>
      <c r="U136" s="140"/>
      <c r="V136" s="140"/>
      <c r="W136" s="140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40"/>
      <c r="AQ136" s="140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10">
        <f t="shared" ref="BB136:BG136" si="109">+BB137</f>
        <v>213145152</v>
      </c>
      <c r="BC136" s="110">
        <f t="shared" si="109"/>
        <v>0</v>
      </c>
      <c r="BD136" s="110">
        <f t="shared" si="109"/>
        <v>0</v>
      </c>
      <c r="BE136" s="110">
        <f t="shared" si="109"/>
        <v>0</v>
      </c>
      <c r="BF136" s="157">
        <f>E136+BB136-BE136</f>
        <v>213145152</v>
      </c>
      <c r="BG136" s="157">
        <f t="shared" si="109"/>
        <v>213145152</v>
      </c>
      <c r="BH136" s="172">
        <f t="shared" si="89"/>
        <v>0</v>
      </c>
      <c r="BI136" s="14"/>
      <c r="BJ136" s="14"/>
    </row>
    <row r="137" spans="1:62" s="12" customFormat="1" ht="39" thickBot="1" x14ac:dyDescent="0.25">
      <c r="A137" s="18" t="s">
        <v>940</v>
      </c>
      <c r="B137" s="68" t="s">
        <v>941</v>
      </c>
      <c r="C137" s="26">
        <v>249</v>
      </c>
      <c r="D137" s="127"/>
      <c r="E137" s="111">
        <v>0</v>
      </c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3"/>
      <c r="S137" s="133"/>
      <c r="T137" s="132"/>
      <c r="U137" s="133"/>
      <c r="V137" s="133"/>
      <c r="W137" s="133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3"/>
      <c r="AQ137" s="133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>
        <v>213145152</v>
      </c>
      <c r="BC137" s="135">
        <v>0</v>
      </c>
      <c r="BD137" s="111">
        <v>0</v>
      </c>
      <c r="BE137" s="111">
        <v>0</v>
      </c>
      <c r="BF137" s="174">
        <f>E137+BB137-BE137</f>
        <v>213145152</v>
      </c>
      <c r="BG137" s="174">
        <v>213145152</v>
      </c>
      <c r="BH137" s="175">
        <f t="shared" si="89"/>
        <v>0</v>
      </c>
      <c r="BI137" s="14"/>
      <c r="BJ137" s="14"/>
    </row>
    <row r="138" spans="1:62" s="3" customFormat="1" ht="15.75" thickBot="1" x14ac:dyDescent="0.3">
      <c r="A138" s="8" t="s">
        <v>240</v>
      </c>
      <c r="B138" s="67" t="s">
        <v>241</v>
      </c>
      <c r="C138" s="7"/>
      <c r="D138" s="126"/>
      <c r="E138" s="110">
        <f>E139</f>
        <v>0</v>
      </c>
      <c r="F138" s="110">
        <f t="shared" ref="F138:V139" si="110">F139</f>
        <v>0</v>
      </c>
      <c r="G138" s="110">
        <f t="shared" si="110"/>
        <v>0</v>
      </c>
      <c r="H138" s="110">
        <f t="shared" si="110"/>
        <v>0</v>
      </c>
      <c r="I138" s="110">
        <f t="shared" si="110"/>
        <v>0</v>
      </c>
      <c r="J138" s="110">
        <f t="shared" si="110"/>
        <v>0</v>
      </c>
      <c r="K138" s="110">
        <f t="shared" si="110"/>
        <v>0</v>
      </c>
      <c r="L138" s="110">
        <f t="shared" si="110"/>
        <v>0</v>
      </c>
      <c r="M138" s="110">
        <f t="shared" si="110"/>
        <v>0</v>
      </c>
      <c r="N138" s="110">
        <f t="shared" si="110"/>
        <v>0</v>
      </c>
      <c r="O138" s="110">
        <f t="shared" si="110"/>
        <v>0</v>
      </c>
      <c r="P138" s="110">
        <f t="shared" si="110"/>
        <v>0</v>
      </c>
      <c r="Q138" s="110">
        <f t="shared" si="110"/>
        <v>0</v>
      </c>
      <c r="R138" s="110">
        <f t="shared" si="110"/>
        <v>0</v>
      </c>
      <c r="S138" s="110">
        <f t="shared" si="110"/>
        <v>0</v>
      </c>
      <c r="T138" s="110">
        <f t="shared" si="110"/>
        <v>0</v>
      </c>
      <c r="U138" s="110">
        <f t="shared" si="110"/>
        <v>0</v>
      </c>
      <c r="V138" s="110">
        <f t="shared" si="110"/>
        <v>0</v>
      </c>
      <c r="W138" s="110">
        <f t="shared" ref="V138:AW139" si="111">W139</f>
        <v>0</v>
      </c>
      <c r="X138" s="110">
        <f t="shared" si="111"/>
        <v>0</v>
      </c>
      <c r="Y138" s="110">
        <f t="shared" si="111"/>
        <v>0</v>
      </c>
      <c r="Z138" s="110">
        <f t="shared" si="111"/>
        <v>0</v>
      </c>
      <c r="AA138" s="110">
        <f t="shared" si="111"/>
        <v>0</v>
      </c>
      <c r="AB138" s="110">
        <f t="shared" si="111"/>
        <v>0</v>
      </c>
      <c r="AC138" s="110">
        <f t="shared" si="111"/>
        <v>0</v>
      </c>
      <c r="AD138" s="110">
        <f t="shared" si="111"/>
        <v>0</v>
      </c>
      <c r="AE138" s="110">
        <f t="shared" si="111"/>
        <v>0</v>
      </c>
      <c r="AF138" s="110">
        <f t="shared" si="111"/>
        <v>0</v>
      </c>
      <c r="AG138" s="110">
        <f t="shared" si="111"/>
        <v>0</v>
      </c>
      <c r="AH138" s="110">
        <f t="shared" si="111"/>
        <v>0</v>
      </c>
      <c r="AI138" s="110">
        <f t="shared" si="111"/>
        <v>0</v>
      </c>
      <c r="AJ138" s="110">
        <f t="shared" si="111"/>
        <v>0</v>
      </c>
      <c r="AK138" s="110">
        <f t="shared" si="111"/>
        <v>0</v>
      </c>
      <c r="AL138" s="110">
        <f t="shared" si="111"/>
        <v>0</v>
      </c>
      <c r="AM138" s="110">
        <f t="shared" si="111"/>
        <v>0</v>
      </c>
      <c r="AN138" s="110">
        <f t="shared" si="111"/>
        <v>0</v>
      </c>
      <c r="AO138" s="110">
        <f t="shared" si="111"/>
        <v>0</v>
      </c>
      <c r="AP138" s="110">
        <f t="shared" si="111"/>
        <v>0</v>
      </c>
      <c r="AQ138" s="110">
        <f t="shared" si="111"/>
        <v>0</v>
      </c>
      <c r="AR138" s="110">
        <f t="shared" si="111"/>
        <v>0</v>
      </c>
      <c r="AS138" s="110">
        <f t="shared" si="111"/>
        <v>0</v>
      </c>
      <c r="AT138" s="110">
        <f t="shared" si="111"/>
        <v>0</v>
      </c>
      <c r="AU138" s="110">
        <f t="shared" si="111"/>
        <v>0</v>
      </c>
      <c r="AV138" s="110">
        <f t="shared" si="111"/>
        <v>0</v>
      </c>
      <c r="AW138" s="110">
        <f t="shared" si="111"/>
        <v>0</v>
      </c>
      <c r="AX138" s="110">
        <f t="shared" ref="AX138:BG139" si="112">AX139</f>
        <v>0</v>
      </c>
      <c r="AY138" s="110">
        <f t="shared" si="112"/>
        <v>0</v>
      </c>
      <c r="AZ138" s="110">
        <f t="shared" si="112"/>
        <v>0</v>
      </c>
      <c r="BA138" s="110">
        <f t="shared" si="112"/>
        <v>0</v>
      </c>
      <c r="BB138" s="110">
        <f t="shared" si="112"/>
        <v>10000000000</v>
      </c>
      <c r="BC138" s="110"/>
      <c r="BD138" s="110"/>
      <c r="BE138" s="110">
        <f t="shared" si="112"/>
        <v>0</v>
      </c>
      <c r="BF138" s="157">
        <f>+E138+BB138-BE138</f>
        <v>10000000000</v>
      </c>
      <c r="BG138" s="157">
        <f t="shared" si="112"/>
        <v>0</v>
      </c>
      <c r="BH138" s="172">
        <f t="shared" si="89"/>
        <v>-10000000000</v>
      </c>
      <c r="BI138" s="5"/>
      <c r="BJ138" s="5"/>
    </row>
    <row r="139" spans="1:62" s="3" customFormat="1" ht="15.75" thickBot="1" x14ac:dyDescent="0.3">
      <c r="A139" s="8" t="s">
        <v>242</v>
      </c>
      <c r="B139" s="67" t="s">
        <v>243</v>
      </c>
      <c r="C139" s="7"/>
      <c r="D139" s="126"/>
      <c r="E139" s="110">
        <f>E140</f>
        <v>0</v>
      </c>
      <c r="F139" s="110">
        <f t="shared" si="110"/>
        <v>0</v>
      </c>
      <c r="G139" s="110">
        <f t="shared" si="110"/>
        <v>0</v>
      </c>
      <c r="H139" s="110">
        <f t="shared" si="110"/>
        <v>0</v>
      </c>
      <c r="I139" s="110">
        <f t="shared" si="110"/>
        <v>0</v>
      </c>
      <c r="J139" s="110">
        <f t="shared" si="110"/>
        <v>0</v>
      </c>
      <c r="K139" s="110">
        <f t="shared" si="110"/>
        <v>0</v>
      </c>
      <c r="L139" s="110">
        <f t="shared" si="110"/>
        <v>0</v>
      </c>
      <c r="M139" s="110">
        <f t="shared" si="110"/>
        <v>0</v>
      </c>
      <c r="N139" s="110">
        <f t="shared" si="110"/>
        <v>0</v>
      </c>
      <c r="O139" s="110">
        <f t="shared" si="110"/>
        <v>0</v>
      </c>
      <c r="P139" s="110">
        <f t="shared" si="110"/>
        <v>0</v>
      </c>
      <c r="Q139" s="110">
        <f t="shared" si="110"/>
        <v>0</v>
      </c>
      <c r="R139" s="110">
        <f t="shared" si="110"/>
        <v>0</v>
      </c>
      <c r="S139" s="110">
        <f t="shared" si="110"/>
        <v>0</v>
      </c>
      <c r="T139" s="110">
        <f t="shared" si="110"/>
        <v>0</v>
      </c>
      <c r="U139" s="110">
        <f t="shared" si="110"/>
        <v>0</v>
      </c>
      <c r="V139" s="110">
        <f t="shared" si="111"/>
        <v>0</v>
      </c>
      <c r="W139" s="110">
        <f t="shared" si="111"/>
        <v>0</v>
      </c>
      <c r="X139" s="110">
        <f t="shared" si="111"/>
        <v>0</v>
      </c>
      <c r="Y139" s="110">
        <f t="shared" si="111"/>
        <v>0</v>
      </c>
      <c r="Z139" s="110">
        <f t="shared" si="111"/>
        <v>0</v>
      </c>
      <c r="AA139" s="110">
        <f t="shared" si="111"/>
        <v>0</v>
      </c>
      <c r="AB139" s="110">
        <f t="shared" si="111"/>
        <v>0</v>
      </c>
      <c r="AC139" s="110">
        <f t="shared" si="111"/>
        <v>0</v>
      </c>
      <c r="AD139" s="110">
        <f t="shared" si="111"/>
        <v>0</v>
      </c>
      <c r="AE139" s="110">
        <f t="shared" si="111"/>
        <v>0</v>
      </c>
      <c r="AF139" s="110">
        <f t="shared" si="111"/>
        <v>0</v>
      </c>
      <c r="AG139" s="110">
        <f t="shared" si="111"/>
        <v>0</v>
      </c>
      <c r="AH139" s="110">
        <f t="shared" si="111"/>
        <v>0</v>
      </c>
      <c r="AI139" s="110">
        <f t="shared" si="111"/>
        <v>0</v>
      </c>
      <c r="AJ139" s="110">
        <f t="shared" si="111"/>
        <v>0</v>
      </c>
      <c r="AK139" s="110">
        <f t="shared" si="111"/>
        <v>0</v>
      </c>
      <c r="AL139" s="110">
        <f t="shared" si="111"/>
        <v>0</v>
      </c>
      <c r="AM139" s="110">
        <f t="shared" si="111"/>
        <v>0</v>
      </c>
      <c r="AN139" s="110">
        <f t="shared" si="111"/>
        <v>0</v>
      </c>
      <c r="AO139" s="110">
        <f t="shared" si="111"/>
        <v>0</v>
      </c>
      <c r="AP139" s="110">
        <f t="shared" si="111"/>
        <v>0</v>
      </c>
      <c r="AQ139" s="110">
        <f t="shared" si="111"/>
        <v>0</v>
      </c>
      <c r="AR139" s="110">
        <f t="shared" si="111"/>
        <v>0</v>
      </c>
      <c r="AS139" s="110">
        <f t="shared" si="111"/>
        <v>0</v>
      </c>
      <c r="AT139" s="110">
        <f t="shared" si="111"/>
        <v>0</v>
      </c>
      <c r="AU139" s="110">
        <f t="shared" si="111"/>
        <v>0</v>
      </c>
      <c r="AV139" s="110">
        <f t="shared" si="111"/>
        <v>0</v>
      </c>
      <c r="AW139" s="110">
        <f t="shared" si="111"/>
        <v>0</v>
      </c>
      <c r="AX139" s="110">
        <f t="shared" si="112"/>
        <v>0</v>
      </c>
      <c r="AY139" s="110">
        <f t="shared" si="112"/>
        <v>0</v>
      </c>
      <c r="AZ139" s="110">
        <f t="shared" si="112"/>
        <v>0</v>
      </c>
      <c r="BA139" s="110">
        <f t="shared" si="112"/>
        <v>0</v>
      </c>
      <c r="BB139" s="110">
        <f t="shared" si="112"/>
        <v>10000000000</v>
      </c>
      <c r="BC139" s="110"/>
      <c r="BD139" s="110"/>
      <c r="BE139" s="110">
        <f t="shared" si="112"/>
        <v>0</v>
      </c>
      <c r="BF139" s="157">
        <f>+E139+BB139-BE139</f>
        <v>10000000000</v>
      </c>
      <c r="BG139" s="157">
        <f t="shared" si="112"/>
        <v>0</v>
      </c>
      <c r="BH139" s="172">
        <f t="shared" si="89"/>
        <v>-10000000000</v>
      </c>
      <c r="BI139" s="5"/>
      <c r="BJ139" s="5"/>
    </row>
    <row r="140" spans="1:62" ht="26.25" thickBot="1" x14ac:dyDescent="0.25">
      <c r="A140" s="18" t="s">
        <v>244</v>
      </c>
      <c r="B140" s="68" t="s">
        <v>245</v>
      </c>
      <c r="C140" s="26">
        <v>118</v>
      </c>
      <c r="D140" s="125" t="s">
        <v>246</v>
      </c>
      <c r="E140" s="111">
        <v>0</v>
      </c>
      <c r="F140" s="112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4"/>
      <c r="S140" s="114"/>
      <c r="T140" s="113"/>
      <c r="U140" s="114"/>
      <c r="V140" s="114"/>
      <c r="W140" s="114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4"/>
      <c r="AQ140" s="114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>
        <v>10000000000</v>
      </c>
      <c r="BC140" s="139"/>
      <c r="BD140" s="111"/>
      <c r="BE140" s="111">
        <f>G140+K140+O140+S140+W140+AA140+AE140+AI140+AM140+AQ140</f>
        <v>0</v>
      </c>
      <c r="BF140" s="174">
        <f>+E140+BB140-BE140</f>
        <v>10000000000</v>
      </c>
      <c r="BG140" s="174"/>
      <c r="BH140" s="175">
        <f t="shared" si="89"/>
        <v>-10000000000</v>
      </c>
    </row>
    <row r="141" spans="1:62" s="3" customFormat="1" ht="15.75" thickBot="1" x14ac:dyDescent="0.3">
      <c r="A141" s="8" t="s">
        <v>247</v>
      </c>
      <c r="B141" s="67" t="s">
        <v>248</v>
      </c>
      <c r="C141" s="7"/>
      <c r="D141" s="126"/>
      <c r="E141" s="110">
        <f>E142+E149+E176</f>
        <v>0</v>
      </c>
      <c r="F141" s="110" t="e">
        <f t="shared" ref="F141:BA141" si="113">F149+F176</f>
        <v>#REF!</v>
      </c>
      <c r="G141" s="110" t="e">
        <f t="shared" si="113"/>
        <v>#REF!</v>
      </c>
      <c r="H141" s="110" t="e">
        <f t="shared" si="113"/>
        <v>#REF!</v>
      </c>
      <c r="I141" s="110" t="e">
        <f t="shared" si="113"/>
        <v>#REF!</v>
      </c>
      <c r="J141" s="110" t="e">
        <f t="shared" si="113"/>
        <v>#REF!</v>
      </c>
      <c r="K141" s="110" t="e">
        <f t="shared" si="113"/>
        <v>#REF!</v>
      </c>
      <c r="L141" s="110" t="e">
        <f t="shared" si="113"/>
        <v>#REF!</v>
      </c>
      <c r="M141" s="110" t="e">
        <f t="shared" si="113"/>
        <v>#REF!</v>
      </c>
      <c r="N141" s="110" t="e">
        <f t="shared" si="113"/>
        <v>#REF!</v>
      </c>
      <c r="O141" s="110" t="e">
        <f t="shared" si="113"/>
        <v>#REF!</v>
      </c>
      <c r="P141" s="110" t="e">
        <f t="shared" si="113"/>
        <v>#REF!</v>
      </c>
      <c r="Q141" s="110" t="e">
        <f t="shared" si="113"/>
        <v>#REF!</v>
      </c>
      <c r="R141" s="110" t="e">
        <f t="shared" si="113"/>
        <v>#REF!</v>
      </c>
      <c r="S141" s="110" t="e">
        <f t="shared" si="113"/>
        <v>#REF!</v>
      </c>
      <c r="T141" s="110" t="e">
        <f t="shared" si="113"/>
        <v>#REF!</v>
      </c>
      <c r="U141" s="110" t="e">
        <f t="shared" si="113"/>
        <v>#REF!</v>
      </c>
      <c r="V141" s="110" t="e">
        <f t="shared" si="113"/>
        <v>#REF!</v>
      </c>
      <c r="W141" s="110" t="e">
        <f t="shared" si="113"/>
        <v>#REF!</v>
      </c>
      <c r="X141" s="110" t="e">
        <f t="shared" si="113"/>
        <v>#REF!</v>
      </c>
      <c r="Y141" s="110" t="e">
        <f t="shared" si="113"/>
        <v>#REF!</v>
      </c>
      <c r="Z141" s="110" t="e">
        <f t="shared" si="113"/>
        <v>#REF!</v>
      </c>
      <c r="AA141" s="110" t="e">
        <f t="shared" si="113"/>
        <v>#REF!</v>
      </c>
      <c r="AB141" s="110" t="e">
        <f t="shared" si="113"/>
        <v>#REF!</v>
      </c>
      <c r="AC141" s="110" t="e">
        <f t="shared" si="113"/>
        <v>#REF!</v>
      </c>
      <c r="AD141" s="110" t="e">
        <f t="shared" si="113"/>
        <v>#REF!</v>
      </c>
      <c r="AE141" s="110" t="e">
        <f t="shared" si="113"/>
        <v>#REF!</v>
      </c>
      <c r="AF141" s="110" t="e">
        <f t="shared" si="113"/>
        <v>#REF!</v>
      </c>
      <c r="AG141" s="110" t="e">
        <f t="shared" si="113"/>
        <v>#REF!</v>
      </c>
      <c r="AH141" s="110" t="e">
        <f t="shared" si="113"/>
        <v>#REF!</v>
      </c>
      <c r="AI141" s="110" t="e">
        <f t="shared" si="113"/>
        <v>#REF!</v>
      </c>
      <c r="AJ141" s="110" t="e">
        <f t="shared" si="113"/>
        <v>#REF!</v>
      </c>
      <c r="AK141" s="110" t="e">
        <f t="shared" si="113"/>
        <v>#REF!</v>
      </c>
      <c r="AL141" s="110" t="e">
        <f t="shared" si="113"/>
        <v>#REF!</v>
      </c>
      <c r="AM141" s="110" t="e">
        <f t="shared" si="113"/>
        <v>#REF!</v>
      </c>
      <c r="AN141" s="110" t="e">
        <f t="shared" si="113"/>
        <v>#REF!</v>
      </c>
      <c r="AO141" s="110" t="e">
        <f t="shared" si="113"/>
        <v>#REF!</v>
      </c>
      <c r="AP141" s="110" t="e">
        <f t="shared" si="113"/>
        <v>#REF!</v>
      </c>
      <c r="AQ141" s="110" t="e">
        <f t="shared" si="113"/>
        <v>#REF!</v>
      </c>
      <c r="AR141" s="110" t="e">
        <f t="shared" si="113"/>
        <v>#REF!</v>
      </c>
      <c r="AS141" s="110" t="e">
        <f t="shared" si="113"/>
        <v>#REF!</v>
      </c>
      <c r="AT141" s="110" t="e">
        <f t="shared" si="113"/>
        <v>#REF!</v>
      </c>
      <c r="AU141" s="110" t="e">
        <f t="shared" si="113"/>
        <v>#REF!</v>
      </c>
      <c r="AV141" s="110" t="e">
        <f t="shared" si="113"/>
        <v>#REF!</v>
      </c>
      <c r="AW141" s="110" t="e">
        <f t="shared" si="113"/>
        <v>#REF!</v>
      </c>
      <c r="AX141" s="110" t="e">
        <f t="shared" si="113"/>
        <v>#REF!</v>
      </c>
      <c r="AY141" s="110" t="e">
        <f t="shared" si="113"/>
        <v>#REF!</v>
      </c>
      <c r="AZ141" s="110" t="e">
        <f t="shared" si="113"/>
        <v>#REF!</v>
      </c>
      <c r="BA141" s="110" t="e">
        <f t="shared" si="113"/>
        <v>#REF!</v>
      </c>
      <c r="BB141" s="110">
        <f>BB142+BB149+BB176</f>
        <v>113760367341.86</v>
      </c>
      <c r="BC141" s="110">
        <f>BC142+BC149+BC176</f>
        <v>0</v>
      </c>
      <c r="BD141" s="110">
        <f>BD142+BD149+BD176</f>
        <v>0</v>
      </c>
      <c r="BE141" s="110">
        <f>BE142+BE149+BE176</f>
        <v>0</v>
      </c>
      <c r="BF141" s="157">
        <f>+E141+BB141-BE141</f>
        <v>113760367341.86</v>
      </c>
      <c r="BG141" s="157">
        <f>BG142+BG149+BG176</f>
        <v>113760367341.86</v>
      </c>
      <c r="BH141" s="172">
        <f t="shared" si="89"/>
        <v>0</v>
      </c>
      <c r="BI141" s="5"/>
      <c r="BJ141" s="5"/>
    </row>
    <row r="142" spans="1:62" s="3" customFormat="1" ht="15.75" thickBot="1" x14ac:dyDescent="0.3">
      <c r="A142" s="8" t="s">
        <v>942</v>
      </c>
      <c r="B142" s="67" t="s">
        <v>765</v>
      </c>
      <c r="C142" s="7"/>
      <c r="D142" s="126"/>
      <c r="E142" s="110">
        <f>+E143+E146</f>
        <v>0</v>
      </c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>
        <f t="shared" ref="BB142:BG142" si="114">+BB143+BB146</f>
        <v>5337916711.46</v>
      </c>
      <c r="BC142" s="110">
        <f t="shared" si="114"/>
        <v>0</v>
      </c>
      <c r="BD142" s="110">
        <f t="shared" si="114"/>
        <v>0</v>
      </c>
      <c r="BE142" s="110">
        <f t="shared" si="114"/>
        <v>0</v>
      </c>
      <c r="BF142" s="157">
        <f>+E142+BB142-BE142</f>
        <v>5337916711.46</v>
      </c>
      <c r="BG142" s="157">
        <f t="shared" si="114"/>
        <v>5337916711.46</v>
      </c>
      <c r="BH142" s="172">
        <f t="shared" si="89"/>
        <v>0</v>
      </c>
      <c r="BI142" s="5"/>
      <c r="BJ142" s="5"/>
    </row>
    <row r="143" spans="1:62" s="3" customFormat="1" ht="13.5" thickBot="1" x14ac:dyDescent="0.25">
      <c r="A143" s="8" t="s">
        <v>944</v>
      </c>
      <c r="B143" s="67" t="s">
        <v>943</v>
      </c>
      <c r="C143" s="7"/>
      <c r="D143" s="126"/>
      <c r="E143" s="126">
        <f t="shared" ref="E143:BG143" si="115">+E144+E145</f>
        <v>0</v>
      </c>
      <c r="F143" s="126">
        <f t="shared" si="115"/>
        <v>0</v>
      </c>
      <c r="G143" s="126">
        <f t="shared" si="115"/>
        <v>0</v>
      </c>
      <c r="H143" s="126">
        <f t="shared" si="115"/>
        <v>0</v>
      </c>
      <c r="I143" s="126">
        <f t="shared" si="115"/>
        <v>0</v>
      </c>
      <c r="J143" s="126">
        <f t="shared" si="115"/>
        <v>0</v>
      </c>
      <c r="K143" s="126">
        <f t="shared" si="115"/>
        <v>0</v>
      </c>
      <c r="L143" s="126">
        <f t="shared" si="115"/>
        <v>0</v>
      </c>
      <c r="M143" s="126">
        <f t="shared" si="115"/>
        <v>0</v>
      </c>
      <c r="N143" s="126">
        <f t="shared" si="115"/>
        <v>0</v>
      </c>
      <c r="O143" s="126">
        <f t="shared" si="115"/>
        <v>0</v>
      </c>
      <c r="P143" s="126">
        <f t="shared" si="115"/>
        <v>0</v>
      </c>
      <c r="Q143" s="126">
        <f t="shared" si="115"/>
        <v>0</v>
      </c>
      <c r="R143" s="126">
        <f t="shared" si="115"/>
        <v>0</v>
      </c>
      <c r="S143" s="126">
        <f t="shared" si="115"/>
        <v>0</v>
      </c>
      <c r="T143" s="126">
        <f t="shared" si="115"/>
        <v>0</v>
      </c>
      <c r="U143" s="126">
        <f t="shared" si="115"/>
        <v>0</v>
      </c>
      <c r="V143" s="126">
        <f t="shared" si="115"/>
        <v>0</v>
      </c>
      <c r="W143" s="126">
        <f t="shared" si="115"/>
        <v>0</v>
      </c>
      <c r="X143" s="126">
        <f t="shared" si="115"/>
        <v>0</v>
      </c>
      <c r="Y143" s="126">
        <f t="shared" si="115"/>
        <v>0</v>
      </c>
      <c r="Z143" s="126">
        <f t="shared" si="115"/>
        <v>0</v>
      </c>
      <c r="AA143" s="126">
        <f t="shared" si="115"/>
        <v>0</v>
      </c>
      <c r="AB143" s="126">
        <f t="shared" si="115"/>
        <v>0</v>
      </c>
      <c r="AC143" s="126">
        <f t="shared" si="115"/>
        <v>0</v>
      </c>
      <c r="AD143" s="126">
        <f t="shared" si="115"/>
        <v>0</v>
      </c>
      <c r="AE143" s="126">
        <f t="shared" si="115"/>
        <v>0</v>
      </c>
      <c r="AF143" s="126">
        <f t="shared" si="115"/>
        <v>0</v>
      </c>
      <c r="AG143" s="126">
        <f t="shared" si="115"/>
        <v>0</v>
      </c>
      <c r="AH143" s="126">
        <f t="shared" si="115"/>
        <v>0</v>
      </c>
      <c r="AI143" s="126">
        <f t="shared" si="115"/>
        <v>0</v>
      </c>
      <c r="AJ143" s="126">
        <f t="shared" si="115"/>
        <v>0</v>
      </c>
      <c r="AK143" s="126">
        <f t="shared" si="115"/>
        <v>0</v>
      </c>
      <c r="AL143" s="126">
        <f t="shared" si="115"/>
        <v>0</v>
      </c>
      <c r="AM143" s="126">
        <f t="shared" si="115"/>
        <v>0</v>
      </c>
      <c r="AN143" s="126">
        <f t="shared" si="115"/>
        <v>0</v>
      </c>
      <c r="AO143" s="126">
        <f t="shared" si="115"/>
        <v>0</v>
      </c>
      <c r="AP143" s="126">
        <f t="shared" si="115"/>
        <v>0</v>
      </c>
      <c r="AQ143" s="126">
        <f t="shared" si="115"/>
        <v>0</v>
      </c>
      <c r="AR143" s="126">
        <f t="shared" si="115"/>
        <v>0</v>
      </c>
      <c r="AS143" s="126">
        <f t="shared" si="115"/>
        <v>0</v>
      </c>
      <c r="AT143" s="126">
        <f t="shared" si="115"/>
        <v>0</v>
      </c>
      <c r="AU143" s="126">
        <f t="shared" si="115"/>
        <v>0</v>
      </c>
      <c r="AV143" s="126">
        <f t="shared" si="115"/>
        <v>0</v>
      </c>
      <c r="AW143" s="126">
        <f t="shared" si="115"/>
        <v>0</v>
      </c>
      <c r="AX143" s="126">
        <f t="shared" si="115"/>
        <v>0</v>
      </c>
      <c r="AY143" s="126">
        <f t="shared" si="115"/>
        <v>0</v>
      </c>
      <c r="AZ143" s="126">
        <f t="shared" si="115"/>
        <v>0</v>
      </c>
      <c r="BA143" s="126">
        <f t="shared" si="115"/>
        <v>0</v>
      </c>
      <c r="BB143" s="141">
        <f t="shared" si="115"/>
        <v>5223501484.6999998</v>
      </c>
      <c r="BC143" s="141">
        <f t="shared" si="115"/>
        <v>0</v>
      </c>
      <c r="BD143" s="141">
        <f t="shared" si="115"/>
        <v>0</v>
      </c>
      <c r="BE143" s="141">
        <f t="shared" si="115"/>
        <v>0</v>
      </c>
      <c r="BF143" s="176">
        <f t="shared" si="115"/>
        <v>5223501484.6999998</v>
      </c>
      <c r="BG143" s="176">
        <f t="shared" si="115"/>
        <v>5223501484.6999998</v>
      </c>
      <c r="BH143" s="176">
        <f t="shared" ref="BH143" si="116">+BH144+BH145</f>
        <v>0</v>
      </c>
      <c r="BI143" s="131"/>
      <c r="BJ143" s="131"/>
    </row>
    <row r="144" spans="1:62" s="3" customFormat="1" ht="26.25" thickBot="1" x14ac:dyDescent="0.25">
      <c r="A144" s="18" t="s">
        <v>947</v>
      </c>
      <c r="B144" s="68" t="s">
        <v>945</v>
      </c>
      <c r="C144" s="26">
        <v>353</v>
      </c>
      <c r="D144" s="125" t="s">
        <v>949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>
        <v>5167616484.6999998</v>
      </c>
      <c r="BC144" s="142"/>
      <c r="BD144" s="142"/>
      <c r="BE144" s="142"/>
      <c r="BF144" s="177">
        <f>+E144+BB144-BE144</f>
        <v>5167616484.6999998</v>
      </c>
      <c r="BG144" s="177">
        <v>5167616484.6999998</v>
      </c>
      <c r="BH144" s="178">
        <f t="shared" si="89"/>
        <v>0</v>
      </c>
      <c r="BI144" s="5"/>
      <c r="BJ144" s="5"/>
    </row>
    <row r="145" spans="1:62" s="3" customFormat="1" ht="26.25" thickBot="1" x14ac:dyDescent="0.25">
      <c r="A145" s="18" t="s">
        <v>946</v>
      </c>
      <c r="B145" s="68" t="s">
        <v>948</v>
      </c>
      <c r="C145" s="26">
        <v>378</v>
      </c>
      <c r="D145" s="125" t="s">
        <v>950</v>
      </c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>
        <v>55885000</v>
      </c>
      <c r="BC145" s="142"/>
      <c r="BD145" s="142"/>
      <c r="BE145" s="142"/>
      <c r="BF145" s="177">
        <f>+E145+BB145-BE145</f>
        <v>55885000</v>
      </c>
      <c r="BG145" s="177">
        <v>55885000</v>
      </c>
      <c r="BH145" s="178">
        <f t="shared" si="89"/>
        <v>0</v>
      </c>
      <c r="BI145" s="5"/>
      <c r="BJ145" s="5"/>
    </row>
    <row r="146" spans="1:62" s="3" customFormat="1" ht="13.5" thickBot="1" x14ac:dyDescent="0.25">
      <c r="A146" s="8" t="s">
        <v>951</v>
      </c>
      <c r="B146" s="67" t="s">
        <v>952</v>
      </c>
      <c r="C146" s="7"/>
      <c r="D146" s="126"/>
      <c r="E146" s="143">
        <f>+E147+E148</f>
        <v>0</v>
      </c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>
        <f t="shared" ref="BB146:BF146" si="117">+BB147+BB148</f>
        <v>114415226.76000001</v>
      </c>
      <c r="BC146" s="143">
        <f t="shared" si="117"/>
        <v>0</v>
      </c>
      <c r="BD146" s="143">
        <f t="shared" si="117"/>
        <v>0</v>
      </c>
      <c r="BE146" s="143">
        <f t="shared" si="117"/>
        <v>0</v>
      </c>
      <c r="BF146" s="176">
        <f t="shared" si="117"/>
        <v>114415226.76000001</v>
      </c>
      <c r="BG146" s="176">
        <f t="shared" ref="BG146" si="118">+BG147+BG148</f>
        <v>114415226.76000001</v>
      </c>
      <c r="BH146" s="176">
        <f t="shared" ref="BH146" si="119">+BH147+BH148</f>
        <v>0</v>
      </c>
      <c r="BI146" s="5"/>
      <c r="BJ146" s="5"/>
    </row>
    <row r="147" spans="1:62" s="3" customFormat="1" ht="26.25" thickBot="1" x14ac:dyDescent="0.25">
      <c r="A147" s="18" t="s">
        <v>953</v>
      </c>
      <c r="B147" s="68" t="s">
        <v>955</v>
      </c>
      <c r="C147" s="26">
        <v>352</v>
      </c>
      <c r="D147" s="125" t="s">
        <v>956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>
        <v>72007910.090000004</v>
      </c>
      <c r="BC147" s="142"/>
      <c r="BD147" s="142"/>
      <c r="BE147" s="142"/>
      <c r="BF147" s="177">
        <f t="shared" ref="BF147:BF148" si="120">+E147+BB147-BE147</f>
        <v>72007910.090000004</v>
      </c>
      <c r="BG147" s="177">
        <v>72007910.090000004</v>
      </c>
      <c r="BH147" s="178">
        <f t="shared" ref="BH147:BH148" si="121">+BG147-BF147</f>
        <v>0</v>
      </c>
      <c r="BI147" s="5"/>
      <c r="BJ147" s="5"/>
    </row>
    <row r="148" spans="1:62" s="3" customFormat="1" ht="26.25" thickBot="1" x14ac:dyDescent="0.25">
      <c r="A148" s="18" t="s">
        <v>954</v>
      </c>
      <c r="B148" s="68" t="s">
        <v>957</v>
      </c>
      <c r="C148" s="26">
        <v>370</v>
      </c>
      <c r="D148" s="125" t="s">
        <v>958</v>
      </c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>
        <v>42407316.670000002</v>
      </c>
      <c r="BC148" s="142"/>
      <c r="BD148" s="142"/>
      <c r="BE148" s="142"/>
      <c r="BF148" s="177">
        <f t="shared" si="120"/>
        <v>42407316.670000002</v>
      </c>
      <c r="BG148" s="177">
        <v>42407316.670000002</v>
      </c>
      <c r="BH148" s="178">
        <f t="shared" si="121"/>
        <v>0</v>
      </c>
      <c r="BI148" s="5"/>
      <c r="BJ148" s="5"/>
    </row>
    <row r="149" spans="1:62" s="3" customFormat="1" ht="15.75" thickBot="1" x14ac:dyDescent="0.3">
      <c r="A149" s="8" t="s">
        <v>249</v>
      </c>
      <c r="B149" s="67" t="s">
        <v>250</v>
      </c>
      <c r="C149" s="7"/>
      <c r="D149" s="126"/>
      <c r="E149" s="110">
        <f>E150</f>
        <v>0</v>
      </c>
      <c r="F149" s="110" t="e">
        <f t="shared" ref="F149:BA149" si="122">F150</f>
        <v>#REF!</v>
      </c>
      <c r="G149" s="110" t="e">
        <f t="shared" si="122"/>
        <v>#REF!</v>
      </c>
      <c r="H149" s="110" t="e">
        <f t="shared" si="122"/>
        <v>#REF!</v>
      </c>
      <c r="I149" s="110" t="e">
        <f t="shared" si="122"/>
        <v>#REF!</v>
      </c>
      <c r="J149" s="110" t="e">
        <f t="shared" si="122"/>
        <v>#REF!</v>
      </c>
      <c r="K149" s="110" t="e">
        <f t="shared" si="122"/>
        <v>#REF!</v>
      </c>
      <c r="L149" s="110" t="e">
        <f t="shared" si="122"/>
        <v>#REF!</v>
      </c>
      <c r="M149" s="110" t="e">
        <f t="shared" si="122"/>
        <v>#REF!</v>
      </c>
      <c r="N149" s="110" t="e">
        <f t="shared" si="122"/>
        <v>#REF!</v>
      </c>
      <c r="O149" s="110" t="e">
        <f t="shared" si="122"/>
        <v>#REF!</v>
      </c>
      <c r="P149" s="110" t="e">
        <f t="shared" si="122"/>
        <v>#REF!</v>
      </c>
      <c r="Q149" s="110" t="e">
        <f t="shared" si="122"/>
        <v>#REF!</v>
      </c>
      <c r="R149" s="110" t="e">
        <f t="shared" si="122"/>
        <v>#REF!</v>
      </c>
      <c r="S149" s="110" t="e">
        <f t="shared" si="122"/>
        <v>#REF!</v>
      </c>
      <c r="T149" s="110" t="e">
        <f t="shared" si="122"/>
        <v>#REF!</v>
      </c>
      <c r="U149" s="110" t="e">
        <f t="shared" si="122"/>
        <v>#REF!</v>
      </c>
      <c r="V149" s="110" t="e">
        <f t="shared" si="122"/>
        <v>#REF!</v>
      </c>
      <c r="W149" s="110" t="e">
        <f t="shared" si="122"/>
        <v>#REF!</v>
      </c>
      <c r="X149" s="110" t="e">
        <f t="shared" si="122"/>
        <v>#REF!</v>
      </c>
      <c r="Y149" s="110" t="e">
        <f t="shared" si="122"/>
        <v>#REF!</v>
      </c>
      <c r="Z149" s="110" t="e">
        <f t="shared" si="122"/>
        <v>#REF!</v>
      </c>
      <c r="AA149" s="110" t="e">
        <f t="shared" si="122"/>
        <v>#REF!</v>
      </c>
      <c r="AB149" s="110" t="e">
        <f t="shared" si="122"/>
        <v>#REF!</v>
      </c>
      <c r="AC149" s="110" t="e">
        <f t="shared" si="122"/>
        <v>#REF!</v>
      </c>
      <c r="AD149" s="110" t="e">
        <f t="shared" si="122"/>
        <v>#REF!</v>
      </c>
      <c r="AE149" s="110" t="e">
        <f t="shared" si="122"/>
        <v>#REF!</v>
      </c>
      <c r="AF149" s="110" t="e">
        <f t="shared" si="122"/>
        <v>#REF!</v>
      </c>
      <c r="AG149" s="110" t="e">
        <f t="shared" si="122"/>
        <v>#REF!</v>
      </c>
      <c r="AH149" s="110" t="e">
        <f t="shared" si="122"/>
        <v>#REF!</v>
      </c>
      <c r="AI149" s="110" t="e">
        <f t="shared" si="122"/>
        <v>#REF!</v>
      </c>
      <c r="AJ149" s="110" t="e">
        <f t="shared" si="122"/>
        <v>#REF!</v>
      </c>
      <c r="AK149" s="110" t="e">
        <f t="shared" si="122"/>
        <v>#REF!</v>
      </c>
      <c r="AL149" s="110" t="e">
        <f t="shared" si="122"/>
        <v>#REF!</v>
      </c>
      <c r="AM149" s="110" t="e">
        <f t="shared" si="122"/>
        <v>#REF!</v>
      </c>
      <c r="AN149" s="110" t="e">
        <f t="shared" si="122"/>
        <v>#REF!</v>
      </c>
      <c r="AO149" s="110" t="e">
        <f t="shared" si="122"/>
        <v>#REF!</v>
      </c>
      <c r="AP149" s="110" t="e">
        <f t="shared" si="122"/>
        <v>#REF!</v>
      </c>
      <c r="AQ149" s="110" t="e">
        <f t="shared" si="122"/>
        <v>#REF!</v>
      </c>
      <c r="AR149" s="110" t="e">
        <f t="shared" si="122"/>
        <v>#REF!</v>
      </c>
      <c r="AS149" s="110" t="e">
        <f t="shared" si="122"/>
        <v>#REF!</v>
      </c>
      <c r="AT149" s="110" t="e">
        <f t="shared" si="122"/>
        <v>#REF!</v>
      </c>
      <c r="AU149" s="110" t="e">
        <f t="shared" si="122"/>
        <v>#REF!</v>
      </c>
      <c r="AV149" s="110" t="e">
        <f t="shared" si="122"/>
        <v>#REF!</v>
      </c>
      <c r="AW149" s="110" t="e">
        <f t="shared" si="122"/>
        <v>#REF!</v>
      </c>
      <c r="AX149" s="110" t="e">
        <f t="shared" si="122"/>
        <v>#REF!</v>
      </c>
      <c r="AY149" s="110" t="e">
        <f t="shared" si="122"/>
        <v>#REF!</v>
      </c>
      <c r="AZ149" s="110" t="e">
        <f t="shared" si="122"/>
        <v>#REF!</v>
      </c>
      <c r="BA149" s="110" t="e">
        <f t="shared" si="122"/>
        <v>#REF!</v>
      </c>
      <c r="BB149" s="110">
        <f>BB150+BB171</f>
        <v>69585440757.199997</v>
      </c>
      <c r="BC149" s="110">
        <f t="shared" ref="BC149:BG149" si="123">BC150+BC171</f>
        <v>0</v>
      </c>
      <c r="BD149" s="110">
        <f t="shared" si="123"/>
        <v>0</v>
      </c>
      <c r="BE149" s="110">
        <f t="shared" si="123"/>
        <v>0</v>
      </c>
      <c r="BF149" s="157">
        <f>+E149+BB149-BE149</f>
        <v>69585440757.199997</v>
      </c>
      <c r="BG149" s="157">
        <f t="shared" si="123"/>
        <v>69585440757.199997</v>
      </c>
      <c r="BH149" s="172">
        <f t="shared" si="89"/>
        <v>0</v>
      </c>
      <c r="BI149" s="5"/>
      <c r="BJ149" s="5"/>
    </row>
    <row r="150" spans="1:62" s="3" customFormat="1" ht="15.75" thickBot="1" x14ac:dyDescent="0.3">
      <c r="A150" s="8" t="s">
        <v>251</v>
      </c>
      <c r="B150" s="67" t="s">
        <v>252</v>
      </c>
      <c r="C150" s="7"/>
      <c r="D150" s="126"/>
      <c r="E150" s="110">
        <f>E151+E154</f>
        <v>0</v>
      </c>
      <c r="F150" s="110" t="e">
        <f t="shared" ref="F150:U150" si="124">F151+F154</f>
        <v>#REF!</v>
      </c>
      <c r="G150" s="110" t="e">
        <f t="shared" si="124"/>
        <v>#REF!</v>
      </c>
      <c r="H150" s="110" t="e">
        <f t="shared" si="124"/>
        <v>#REF!</v>
      </c>
      <c r="I150" s="110" t="e">
        <f t="shared" si="124"/>
        <v>#REF!</v>
      </c>
      <c r="J150" s="110" t="e">
        <f t="shared" si="124"/>
        <v>#REF!</v>
      </c>
      <c r="K150" s="110" t="e">
        <f t="shared" si="124"/>
        <v>#REF!</v>
      </c>
      <c r="L150" s="110" t="e">
        <f t="shared" si="124"/>
        <v>#REF!</v>
      </c>
      <c r="M150" s="110" t="e">
        <f t="shared" si="124"/>
        <v>#REF!</v>
      </c>
      <c r="N150" s="110" t="e">
        <f t="shared" si="124"/>
        <v>#REF!</v>
      </c>
      <c r="O150" s="110" t="e">
        <f t="shared" si="124"/>
        <v>#REF!</v>
      </c>
      <c r="P150" s="110" t="e">
        <f t="shared" si="124"/>
        <v>#REF!</v>
      </c>
      <c r="Q150" s="110" t="e">
        <f t="shared" si="124"/>
        <v>#REF!</v>
      </c>
      <c r="R150" s="110" t="e">
        <f t="shared" si="124"/>
        <v>#REF!</v>
      </c>
      <c r="S150" s="110" t="e">
        <f t="shared" si="124"/>
        <v>#REF!</v>
      </c>
      <c r="T150" s="110" t="e">
        <f t="shared" si="124"/>
        <v>#REF!</v>
      </c>
      <c r="U150" s="110" t="e">
        <f t="shared" si="124"/>
        <v>#REF!</v>
      </c>
      <c r="V150" s="110" t="e">
        <f t="shared" ref="V150:AW150" si="125">V151+V154</f>
        <v>#REF!</v>
      </c>
      <c r="W150" s="110" t="e">
        <f t="shared" si="125"/>
        <v>#REF!</v>
      </c>
      <c r="X150" s="110" t="e">
        <f t="shared" si="125"/>
        <v>#REF!</v>
      </c>
      <c r="Y150" s="110" t="e">
        <f t="shared" si="125"/>
        <v>#REF!</v>
      </c>
      <c r="Z150" s="110" t="e">
        <f t="shared" si="125"/>
        <v>#REF!</v>
      </c>
      <c r="AA150" s="110" t="e">
        <f t="shared" si="125"/>
        <v>#REF!</v>
      </c>
      <c r="AB150" s="110" t="e">
        <f t="shared" si="125"/>
        <v>#REF!</v>
      </c>
      <c r="AC150" s="110" t="e">
        <f t="shared" si="125"/>
        <v>#REF!</v>
      </c>
      <c r="AD150" s="110" t="e">
        <f t="shared" si="125"/>
        <v>#REF!</v>
      </c>
      <c r="AE150" s="110" t="e">
        <f t="shared" si="125"/>
        <v>#REF!</v>
      </c>
      <c r="AF150" s="110" t="e">
        <f t="shared" si="125"/>
        <v>#REF!</v>
      </c>
      <c r="AG150" s="110" t="e">
        <f t="shared" si="125"/>
        <v>#REF!</v>
      </c>
      <c r="AH150" s="110" t="e">
        <f t="shared" si="125"/>
        <v>#REF!</v>
      </c>
      <c r="AI150" s="110" t="e">
        <f t="shared" si="125"/>
        <v>#REF!</v>
      </c>
      <c r="AJ150" s="110" t="e">
        <f t="shared" si="125"/>
        <v>#REF!</v>
      </c>
      <c r="AK150" s="110" t="e">
        <f t="shared" ref="AK150:AT150" si="126">AK151+AK154</f>
        <v>#REF!</v>
      </c>
      <c r="AL150" s="110" t="e">
        <f t="shared" si="126"/>
        <v>#REF!</v>
      </c>
      <c r="AM150" s="110" t="e">
        <f t="shared" si="126"/>
        <v>#REF!</v>
      </c>
      <c r="AN150" s="110" t="e">
        <f t="shared" si="126"/>
        <v>#REF!</v>
      </c>
      <c r="AO150" s="110" t="e">
        <f t="shared" si="126"/>
        <v>#REF!</v>
      </c>
      <c r="AP150" s="110" t="e">
        <f t="shared" si="126"/>
        <v>#REF!</v>
      </c>
      <c r="AQ150" s="110" t="e">
        <f t="shared" si="126"/>
        <v>#REF!</v>
      </c>
      <c r="AR150" s="110" t="e">
        <f t="shared" si="126"/>
        <v>#REF!</v>
      </c>
      <c r="AS150" s="110" t="e">
        <f t="shared" si="126"/>
        <v>#REF!</v>
      </c>
      <c r="AT150" s="110" t="e">
        <f t="shared" si="126"/>
        <v>#REF!</v>
      </c>
      <c r="AU150" s="110" t="e">
        <f t="shared" si="125"/>
        <v>#REF!</v>
      </c>
      <c r="AV150" s="110" t="e">
        <f t="shared" si="125"/>
        <v>#REF!</v>
      </c>
      <c r="AW150" s="110" t="e">
        <f t="shared" si="125"/>
        <v>#REF!</v>
      </c>
      <c r="AX150" s="110" t="e">
        <f t="shared" ref="AX150:BE150" si="127">AX151+AX154</f>
        <v>#REF!</v>
      </c>
      <c r="AY150" s="110" t="e">
        <f t="shared" si="127"/>
        <v>#REF!</v>
      </c>
      <c r="AZ150" s="110" t="e">
        <f t="shared" si="127"/>
        <v>#REF!</v>
      </c>
      <c r="BA150" s="110" t="e">
        <f t="shared" si="127"/>
        <v>#REF!</v>
      </c>
      <c r="BB150" s="110">
        <f>BB151+BB154</f>
        <v>67443117974.190002</v>
      </c>
      <c r="BC150" s="110"/>
      <c r="BD150" s="110"/>
      <c r="BE150" s="110">
        <f t="shared" si="127"/>
        <v>0</v>
      </c>
      <c r="BF150" s="157">
        <f>+E150+BB150-BE150</f>
        <v>67443117974.190002</v>
      </c>
      <c r="BG150" s="157">
        <f>BG151+BG154</f>
        <v>67443117974.190002</v>
      </c>
      <c r="BH150" s="172">
        <f t="shared" si="89"/>
        <v>0</v>
      </c>
      <c r="BI150" s="5"/>
      <c r="BJ150" s="5"/>
    </row>
    <row r="151" spans="1:62" s="3" customFormat="1" ht="15.75" thickBot="1" x14ac:dyDescent="0.3">
      <c r="A151" s="8" t="s">
        <v>253</v>
      </c>
      <c r="B151" s="67" t="s">
        <v>254</v>
      </c>
      <c r="C151" s="7"/>
      <c r="D151" s="126"/>
      <c r="E151" s="110">
        <f>SUM(E152:E153)</f>
        <v>0</v>
      </c>
      <c r="F151" s="110">
        <f t="shared" ref="F151:U151" si="128">F152+F153</f>
        <v>0</v>
      </c>
      <c r="G151" s="110">
        <f t="shared" si="128"/>
        <v>0</v>
      </c>
      <c r="H151" s="110">
        <f t="shared" si="128"/>
        <v>0</v>
      </c>
      <c r="I151" s="110">
        <f t="shared" si="128"/>
        <v>0</v>
      </c>
      <c r="J151" s="110">
        <f t="shared" si="128"/>
        <v>0</v>
      </c>
      <c r="K151" s="110">
        <f t="shared" si="128"/>
        <v>0</v>
      </c>
      <c r="L151" s="110">
        <f t="shared" si="128"/>
        <v>0</v>
      </c>
      <c r="M151" s="110">
        <f t="shared" si="128"/>
        <v>0</v>
      </c>
      <c r="N151" s="110">
        <f t="shared" si="128"/>
        <v>0</v>
      </c>
      <c r="O151" s="110">
        <f t="shared" si="128"/>
        <v>0</v>
      </c>
      <c r="P151" s="110">
        <f t="shared" si="128"/>
        <v>0</v>
      </c>
      <c r="Q151" s="110">
        <f t="shared" si="128"/>
        <v>0</v>
      </c>
      <c r="R151" s="110">
        <f t="shared" si="128"/>
        <v>0</v>
      </c>
      <c r="S151" s="110">
        <f t="shared" si="128"/>
        <v>0</v>
      </c>
      <c r="T151" s="110">
        <f t="shared" si="128"/>
        <v>0</v>
      </c>
      <c r="U151" s="110">
        <f t="shared" si="128"/>
        <v>0</v>
      </c>
      <c r="V151" s="110">
        <f t="shared" ref="V151:AW151" si="129">V152+V153</f>
        <v>0</v>
      </c>
      <c r="W151" s="110">
        <f t="shared" si="129"/>
        <v>0</v>
      </c>
      <c r="X151" s="110">
        <f t="shared" si="129"/>
        <v>0</v>
      </c>
      <c r="Y151" s="110">
        <f t="shared" si="129"/>
        <v>0</v>
      </c>
      <c r="Z151" s="110">
        <f t="shared" si="129"/>
        <v>0</v>
      </c>
      <c r="AA151" s="110">
        <f t="shared" si="129"/>
        <v>0</v>
      </c>
      <c r="AB151" s="110">
        <f t="shared" si="129"/>
        <v>0</v>
      </c>
      <c r="AC151" s="110">
        <f t="shared" si="129"/>
        <v>0</v>
      </c>
      <c r="AD151" s="110">
        <f t="shared" si="129"/>
        <v>0</v>
      </c>
      <c r="AE151" s="110">
        <f t="shared" si="129"/>
        <v>0</v>
      </c>
      <c r="AF151" s="110">
        <f t="shared" si="129"/>
        <v>0</v>
      </c>
      <c r="AG151" s="110">
        <f t="shared" si="129"/>
        <v>0</v>
      </c>
      <c r="AH151" s="110">
        <f t="shared" si="129"/>
        <v>0</v>
      </c>
      <c r="AI151" s="110">
        <f t="shared" si="129"/>
        <v>0</v>
      </c>
      <c r="AJ151" s="110">
        <f t="shared" si="129"/>
        <v>0</v>
      </c>
      <c r="AK151" s="110">
        <f t="shared" ref="AK151:AT151" si="130">AK152+AK153</f>
        <v>0</v>
      </c>
      <c r="AL151" s="110">
        <f t="shared" si="130"/>
        <v>0</v>
      </c>
      <c r="AM151" s="110">
        <f t="shared" si="130"/>
        <v>0</v>
      </c>
      <c r="AN151" s="110">
        <f t="shared" si="130"/>
        <v>0</v>
      </c>
      <c r="AO151" s="110">
        <f t="shared" si="130"/>
        <v>0</v>
      </c>
      <c r="AP151" s="110">
        <f t="shared" si="130"/>
        <v>0</v>
      </c>
      <c r="AQ151" s="110">
        <f t="shared" si="130"/>
        <v>0</v>
      </c>
      <c r="AR151" s="110">
        <f t="shared" si="130"/>
        <v>0</v>
      </c>
      <c r="AS151" s="110">
        <f t="shared" si="130"/>
        <v>0</v>
      </c>
      <c r="AT151" s="110">
        <f t="shared" si="130"/>
        <v>0</v>
      </c>
      <c r="AU151" s="110">
        <f t="shared" si="129"/>
        <v>0</v>
      </c>
      <c r="AV151" s="110">
        <f t="shared" si="129"/>
        <v>0</v>
      </c>
      <c r="AW151" s="110">
        <f t="shared" si="129"/>
        <v>0</v>
      </c>
      <c r="AX151" s="110">
        <f t="shared" ref="AX151:BG151" si="131">AX152+AX153</f>
        <v>0</v>
      </c>
      <c r="AY151" s="110">
        <f t="shared" si="131"/>
        <v>0</v>
      </c>
      <c r="AZ151" s="110">
        <f t="shared" si="131"/>
        <v>0</v>
      </c>
      <c r="BA151" s="110">
        <f t="shared" si="131"/>
        <v>0</v>
      </c>
      <c r="BB151" s="110">
        <f t="shared" ref="BB151:BE151" si="132">SUM(BB152:BB153)</f>
        <v>10379540286</v>
      </c>
      <c r="BC151" s="110">
        <f t="shared" si="132"/>
        <v>0</v>
      </c>
      <c r="BD151" s="110">
        <f t="shared" si="132"/>
        <v>0</v>
      </c>
      <c r="BE151" s="110">
        <f t="shared" si="132"/>
        <v>0</v>
      </c>
      <c r="BF151" s="157">
        <f>+E151+BB151-BE151</f>
        <v>10379540286</v>
      </c>
      <c r="BG151" s="157">
        <f t="shared" si="131"/>
        <v>10379540286</v>
      </c>
      <c r="BH151" s="172">
        <f t="shared" si="89"/>
        <v>0</v>
      </c>
      <c r="BI151" s="5"/>
      <c r="BJ151" s="5"/>
    </row>
    <row r="152" spans="1:62" ht="26.25" thickBot="1" x14ac:dyDescent="0.25">
      <c r="A152" s="18" t="s">
        <v>255</v>
      </c>
      <c r="B152" s="68" t="s">
        <v>258</v>
      </c>
      <c r="C152" s="26">
        <v>214</v>
      </c>
      <c r="D152" s="125" t="s">
        <v>960</v>
      </c>
      <c r="E152" s="111">
        <v>0</v>
      </c>
      <c r="F152" s="112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4"/>
      <c r="S152" s="114"/>
      <c r="T152" s="113"/>
      <c r="U152" s="114"/>
      <c r="V152" s="114"/>
      <c r="W152" s="114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4"/>
      <c r="AQ152" s="114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>
        <v>829140836</v>
      </c>
      <c r="BC152" s="139"/>
      <c r="BD152" s="111"/>
      <c r="BE152" s="111">
        <f>G152+K152+O152+S152+W152+AA152+AE152+AI152+AM152+AQ152</f>
        <v>0</v>
      </c>
      <c r="BF152" s="174">
        <f>E152+BB152-BE152</f>
        <v>829140836</v>
      </c>
      <c r="BG152" s="174">
        <v>829140836</v>
      </c>
      <c r="BH152" s="175">
        <f t="shared" si="89"/>
        <v>0</v>
      </c>
    </row>
    <row r="153" spans="1:62" ht="39" thickBot="1" x14ac:dyDescent="0.25">
      <c r="A153" s="18" t="s">
        <v>257</v>
      </c>
      <c r="B153" s="68" t="s">
        <v>959</v>
      </c>
      <c r="C153" s="26">
        <v>230</v>
      </c>
      <c r="D153" s="125" t="s">
        <v>256</v>
      </c>
      <c r="E153" s="111">
        <v>0</v>
      </c>
      <c r="F153" s="112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4"/>
      <c r="S153" s="114"/>
      <c r="T153" s="113"/>
      <c r="U153" s="114"/>
      <c r="V153" s="114"/>
      <c r="W153" s="114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4"/>
      <c r="AQ153" s="114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>
        <v>9550399450</v>
      </c>
      <c r="BC153" s="139"/>
      <c r="BD153" s="111"/>
      <c r="BE153" s="111">
        <f>G153+K153+O153+S153+W153+AA153+AE153+AI153+AM153+AQ153</f>
        <v>0</v>
      </c>
      <c r="BF153" s="174">
        <f>E153+BB153-BE153</f>
        <v>9550399450</v>
      </c>
      <c r="BG153" s="174">
        <v>9550399450</v>
      </c>
      <c r="BH153" s="175">
        <f t="shared" si="89"/>
        <v>0</v>
      </c>
    </row>
    <row r="154" spans="1:62" s="3" customFormat="1" ht="26.25" thickBot="1" x14ac:dyDescent="0.3">
      <c r="A154" s="8" t="s">
        <v>259</v>
      </c>
      <c r="B154" s="67" t="s">
        <v>961</v>
      </c>
      <c r="C154" s="7"/>
      <c r="D154" s="126"/>
      <c r="E154" s="110">
        <f t="shared" ref="E154:AJ154" si="133">E155+E158</f>
        <v>0</v>
      </c>
      <c r="F154" s="110" t="e">
        <f t="shared" si="133"/>
        <v>#REF!</v>
      </c>
      <c r="G154" s="110" t="e">
        <f t="shared" si="133"/>
        <v>#REF!</v>
      </c>
      <c r="H154" s="110" t="e">
        <f t="shared" si="133"/>
        <v>#REF!</v>
      </c>
      <c r="I154" s="110" t="e">
        <f t="shared" si="133"/>
        <v>#REF!</v>
      </c>
      <c r="J154" s="110" t="e">
        <f t="shared" si="133"/>
        <v>#REF!</v>
      </c>
      <c r="K154" s="110" t="e">
        <f t="shared" si="133"/>
        <v>#REF!</v>
      </c>
      <c r="L154" s="110" t="e">
        <f t="shared" si="133"/>
        <v>#REF!</v>
      </c>
      <c r="M154" s="110" t="e">
        <f t="shared" si="133"/>
        <v>#REF!</v>
      </c>
      <c r="N154" s="110" t="e">
        <f t="shared" si="133"/>
        <v>#REF!</v>
      </c>
      <c r="O154" s="110" t="e">
        <f t="shared" si="133"/>
        <v>#REF!</v>
      </c>
      <c r="P154" s="110" t="e">
        <f t="shared" si="133"/>
        <v>#REF!</v>
      </c>
      <c r="Q154" s="110" t="e">
        <f t="shared" si="133"/>
        <v>#REF!</v>
      </c>
      <c r="R154" s="110" t="e">
        <f t="shared" si="133"/>
        <v>#REF!</v>
      </c>
      <c r="S154" s="110" t="e">
        <f t="shared" si="133"/>
        <v>#REF!</v>
      </c>
      <c r="T154" s="110" t="e">
        <f t="shared" si="133"/>
        <v>#REF!</v>
      </c>
      <c r="U154" s="110" t="e">
        <f t="shared" si="133"/>
        <v>#REF!</v>
      </c>
      <c r="V154" s="110" t="e">
        <f t="shared" si="133"/>
        <v>#REF!</v>
      </c>
      <c r="W154" s="110" t="e">
        <f t="shared" si="133"/>
        <v>#REF!</v>
      </c>
      <c r="X154" s="110" t="e">
        <f t="shared" si="133"/>
        <v>#REF!</v>
      </c>
      <c r="Y154" s="110" t="e">
        <f t="shared" si="133"/>
        <v>#REF!</v>
      </c>
      <c r="Z154" s="110" t="e">
        <f t="shared" si="133"/>
        <v>#REF!</v>
      </c>
      <c r="AA154" s="110" t="e">
        <f t="shared" si="133"/>
        <v>#REF!</v>
      </c>
      <c r="AB154" s="110" t="e">
        <f t="shared" si="133"/>
        <v>#REF!</v>
      </c>
      <c r="AC154" s="110" t="e">
        <f t="shared" si="133"/>
        <v>#REF!</v>
      </c>
      <c r="AD154" s="110" t="e">
        <f t="shared" si="133"/>
        <v>#REF!</v>
      </c>
      <c r="AE154" s="110" t="e">
        <f t="shared" si="133"/>
        <v>#REF!</v>
      </c>
      <c r="AF154" s="110" t="e">
        <f t="shared" si="133"/>
        <v>#REF!</v>
      </c>
      <c r="AG154" s="110" t="e">
        <f t="shared" si="133"/>
        <v>#REF!</v>
      </c>
      <c r="AH154" s="110" t="e">
        <f t="shared" si="133"/>
        <v>#REF!</v>
      </c>
      <c r="AI154" s="110" t="e">
        <f t="shared" si="133"/>
        <v>#REF!</v>
      </c>
      <c r="AJ154" s="110" t="e">
        <f t="shared" si="133"/>
        <v>#REF!</v>
      </c>
      <c r="AK154" s="110" t="e">
        <f t="shared" ref="AK154:BA154" si="134">AK155+AK158</f>
        <v>#REF!</v>
      </c>
      <c r="AL154" s="110" t="e">
        <f t="shared" si="134"/>
        <v>#REF!</v>
      </c>
      <c r="AM154" s="110" t="e">
        <f t="shared" si="134"/>
        <v>#REF!</v>
      </c>
      <c r="AN154" s="110" t="e">
        <f t="shared" si="134"/>
        <v>#REF!</v>
      </c>
      <c r="AO154" s="110" t="e">
        <f t="shared" si="134"/>
        <v>#REF!</v>
      </c>
      <c r="AP154" s="110" t="e">
        <f t="shared" si="134"/>
        <v>#REF!</v>
      </c>
      <c r="AQ154" s="110" t="e">
        <f t="shared" si="134"/>
        <v>#REF!</v>
      </c>
      <c r="AR154" s="110" t="e">
        <f t="shared" si="134"/>
        <v>#REF!</v>
      </c>
      <c r="AS154" s="110" t="e">
        <f t="shared" si="134"/>
        <v>#REF!</v>
      </c>
      <c r="AT154" s="110" t="e">
        <f t="shared" si="134"/>
        <v>#REF!</v>
      </c>
      <c r="AU154" s="110" t="e">
        <f t="shared" si="134"/>
        <v>#REF!</v>
      </c>
      <c r="AV154" s="110" t="e">
        <f t="shared" si="134"/>
        <v>#REF!</v>
      </c>
      <c r="AW154" s="110" t="e">
        <f t="shared" si="134"/>
        <v>#REF!</v>
      </c>
      <c r="AX154" s="110" t="e">
        <f t="shared" si="134"/>
        <v>#REF!</v>
      </c>
      <c r="AY154" s="110" t="e">
        <f t="shared" si="134"/>
        <v>#REF!</v>
      </c>
      <c r="AZ154" s="110" t="e">
        <f t="shared" si="134"/>
        <v>#REF!</v>
      </c>
      <c r="BA154" s="110" t="e">
        <f t="shared" si="134"/>
        <v>#REF!</v>
      </c>
      <c r="BB154" s="110">
        <f>BB155+BB157+BB158</f>
        <v>57063577688.190002</v>
      </c>
      <c r="BC154" s="110"/>
      <c r="BD154" s="110"/>
      <c r="BE154" s="110">
        <f>BE155+BE158</f>
        <v>0</v>
      </c>
      <c r="BF154" s="157">
        <f>+E154+BB154-BE154</f>
        <v>57063577688.190002</v>
      </c>
      <c r="BG154" s="157">
        <f>BG155+BG157+BG158</f>
        <v>57063577688.190002</v>
      </c>
      <c r="BH154" s="172">
        <f t="shared" si="89"/>
        <v>0</v>
      </c>
      <c r="BI154" s="5"/>
      <c r="BJ154" s="5"/>
    </row>
    <row r="155" spans="1:62" s="3" customFormat="1" ht="26.25" thickBot="1" x14ac:dyDescent="0.3">
      <c r="A155" s="8" t="s">
        <v>260</v>
      </c>
      <c r="B155" s="67" t="s">
        <v>261</v>
      </c>
      <c r="C155" s="7"/>
      <c r="D155" s="126"/>
      <c r="E155" s="110">
        <f>SUM(E156)</f>
        <v>0</v>
      </c>
      <c r="F155" s="110">
        <f t="shared" ref="F155:BA155" si="135">F156</f>
        <v>0</v>
      </c>
      <c r="G155" s="110">
        <f t="shared" si="135"/>
        <v>0</v>
      </c>
      <c r="H155" s="110">
        <f t="shared" si="135"/>
        <v>0</v>
      </c>
      <c r="I155" s="110">
        <f t="shared" si="135"/>
        <v>0</v>
      </c>
      <c r="J155" s="110">
        <f t="shared" si="135"/>
        <v>0</v>
      </c>
      <c r="K155" s="110">
        <f t="shared" si="135"/>
        <v>0</v>
      </c>
      <c r="L155" s="110">
        <f t="shared" si="135"/>
        <v>0</v>
      </c>
      <c r="M155" s="110">
        <f t="shared" si="135"/>
        <v>0</v>
      </c>
      <c r="N155" s="110">
        <f t="shared" si="135"/>
        <v>0</v>
      </c>
      <c r="O155" s="110">
        <f t="shared" si="135"/>
        <v>0</v>
      </c>
      <c r="P155" s="110">
        <f t="shared" si="135"/>
        <v>0</v>
      </c>
      <c r="Q155" s="110">
        <f t="shared" si="135"/>
        <v>0</v>
      </c>
      <c r="R155" s="110">
        <f t="shared" si="135"/>
        <v>0</v>
      </c>
      <c r="S155" s="110">
        <f t="shared" si="135"/>
        <v>0</v>
      </c>
      <c r="T155" s="110">
        <f t="shared" si="135"/>
        <v>0</v>
      </c>
      <c r="U155" s="110">
        <f t="shared" si="135"/>
        <v>0</v>
      </c>
      <c r="V155" s="110">
        <f t="shared" si="135"/>
        <v>0</v>
      </c>
      <c r="W155" s="110">
        <f t="shared" si="135"/>
        <v>0</v>
      </c>
      <c r="X155" s="110">
        <f t="shared" si="135"/>
        <v>0</v>
      </c>
      <c r="Y155" s="110">
        <f t="shared" si="135"/>
        <v>0</v>
      </c>
      <c r="Z155" s="110">
        <f t="shared" si="135"/>
        <v>0</v>
      </c>
      <c r="AA155" s="110">
        <f t="shared" si="135"/>
        <v>0</v>
      </c>
      <c r="AB155" s="110">
        <f t="shared" si="135"/>
        <v>0</v>
      </c>
      <c r="AC155" s="110">
        <f t="shared" si="135"/>
        <v>0</v>
      </c>
      <c r="AD155" s="110">
        <f t="shared" si="135"/>
        <v>0</v>
      </c>
      <c r="AE155" s="110">
        <f t="shared" si="135"/>
        <v>0</v>
      </c>
      <c r="AF155" s="110">
        <f t="shared" si="135"/>
        <v>0</v>
      </c>
      <c r="AG155" s="110">
        <f t="shared" si="135"/>
        <v>0</v>
      </c>
      <c r="AH155" s="110">
        <f t="shared" si="135"/>
        <v>0</v>
      </c>
      <c r="AI155" s="110">
        <f t="shared" si="135"/>
        <v>0</v>
      </c>
      <c r="AJ155" s="110">
        <f t="shared" si="135"/>
        <v>0</v>
      </c>
      <c r="AK155" s="110">
        <f t="shared" si="135"/>
        <v>0</v>
      </c>
      <c r="AL155" s="110">
        <f t="shared" si="135"/>
        <v>0</v>
      </c>
      <c r="AM155" s="110">
        <f t="shared" si="135"/>
        <v>0</v>
      </c>
      <c r="AN155" s="110">
        <f t="shared" si="135"/>
        <v>0</v>
      </c>
      <c r="AO155" s="110">
        <f t="shared" si="135"/>
        <v>0</v>
      </c>
      <c r="AP155" s="110">
        <f t="shared" si="135"/>
        <v>0</v>
      </c>
      <c r="AQ155" s="110">
        <f t="shared" si="135"/>
        <v>0</v>
      </c>
      <c r="AR155" s="110">
        <f t="shared" si="135"/>
        <v>0</v>
      </c>
      <c r="AS155" s="110">
        <f t="shared" si="135"/>
        <v>0</v>
      </c>
      <c r="AT155" s="110">
        <f t="shared" si="135"/>
        <v>0</v>
      </c>
      <c r="AU155" s="110">
        <f t="shared" si="135"/>
        <v>0</v>
      </c>
      <c r="AV155" s="110">
        <f t="shared" si="135"/>
        <v>0</v>
      </c>
      <c r="AW155" s="110">
        <f t="shared" si="135"/>
        <v>0</v>
      </c>
      <c r="AX155" s="110">
        <f t="shared" si="135"/>
        <v>0</v>
      </c>
      <c r="AY155" s="110">
        <f t="shared" si="135"/>
        <v>0</v>
      </c>
      <c r="AZ155" s="110">
        <f t="shared" si="135"/>
        <v>0</v>
      </c>
      <c r="BA155" s="110">
        <f t="shared" si="135"/>
        <v>0</v>
      </c>
      <c r="BB155" s="110">
        <f t="shared" ref="BB155:BE155" si="136">SUM(BB156)</f>
        <v>53094461</v>
      </c>
      <c r="BC155" s="110">
        <f t="shared" si="136"/>
        <v>0</v>
      </c>
      <c r="BD155" s="110">
        <f t="shared" si="136"/>
        <v>0</v>
      </c>
      <c r="BE155" s="110">
        <f t="shared" si="136"/>
        <v>0</v>
      </c>
      <c r="BF155" s="157">
        <f>+E155+BB155-BE155</f>
        <v>53094461</v>
      </c>
      <c r="BG155" s="157">
        <v>53094461</v>
      </c>
      <c r="BH155" s="157">
        <f t="shared" ref="BH155" si="137">SUM(BH156)</f>
        <v>0</v>
      </c>
      <c r="BI155" s="5"/>
      <c r="BJ155" s="5"/>
    </row>
    <row r="156" spans="1:62" ht="51.75" thickBot="1" x14ac:dyDescent="0.25">
      <c r="A156" s="18" t="s">
        <v>262</v>
      </c>
      <c r="B156" s="68" t="s">
        <v>263</v>
      </c>
      <c r="C156" s="26">
        <v>46</v>
      </c>
      <c r="D156" s="125" t="s">
        <v>264</v>
      </c>
      <c r="E156" s="111">
        <v>0</v>
      </c>
      <c r="F156" s="112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4"/>
      <c r="S156" s="114"/>
      <c r="T156" s="113"/>
      <c r="U156" s="114"/>
      <c r="V156" s="114"/>
      <c r="W156" s="114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4"/>
      <c r="AQ156" s="114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>
        <v>53094461</v>
      </c>
      <c r="BC156" s="139"/>
      <c r="BD156" s="111"/>
      <c r="BE156" s="111">
        <f>G156+K156+O156+S156+W156+AA156+AE156+AI156+AM156+AQ156</f>
        <v>0</v>
      </c>
      <c r="BF156" s="174">
        <f>E156+BB156-BE156</f>
        <v>53094461</v>
      </c>
      <c r="BG156" s="174">
        <v>53094461</v>
      </c>
      <c r="BH156" s="175">
        <f t="shared" si="89"/>
        <v>0</v>
      </c>
    </row>
    <row r="157" spans="1:62" ht="26.25" thickBot="1" x14ac:dyDescent="0.25">
      <c r="A157" s="8" t="s">
        <v>962</v>
      </c>
      <c r="B157" s="68" t="s">
        <v>168</v>
      </c>
      <c r="C157" s="26">
        <v>212</v>
      </c>
      <c r="D157" s="125" t="s">
        <v>963</v>
      </c>
      <c r="E157" s="111">
        <v>0</v>
      </c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3"/>
      <c r="S157" s="133"/>
      <c r="T157" s="132"/>
      <c r="U157" s="133"/>
      <c r="V157" s="133"/>
      <c r="W157" s="133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3"/>
      <c r="AQ157" s="133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>
        <v>40608511030</v>
      </c>
      <c r="BC157" s="135"/>
      <c r="BD157" s="111"/>
      <c r="BE157" s="111"/>
      <c r="BF157" s="174">
        <f>E157+BB157-BE157</f>
        <v>40608511030</v>
      </c>
      <c r="BG157" s="174">
        <v>40608511030</v>
      </c>
      <c r="BH157" s="175">
        <f t="shared" ref="BH157" si="138">+BG157-BF157</f>
        <v>0</v>
      </c>
    </row>
    <row r="158" spans="1:62" s="3" customFormat="1" ht="39" thickBot="1" x14ac:dyDescent="0.3">
      <c r="A158" s="8" t="s">
        <v>265</v>
      </c>
      <c r="B158" s="67" t="s">
        <v>266</v>
      </c>
      <c r="C158" s="7"/>
      <c r="D158" s="126"/>
      <c r="E158" s="110">
        <f>SUM(E159:E170)</f>
        <v>0</v>
      </c>
      <c r="F158" s="110" t="e">
        <f>#REF!+F159+F160+F161+F162+F163+F165+#REF!+#REF!+F166+F167+F168+F169+F170</f>
        <v>#REF!</v>
      </c>
      <c r="G158" s="110" t="e">
        <f>#REF!+G159+G160+G161+G162+G163+G165+#REF!+#REF!+G166+G167+G168+G169+G170</f>
        <v>#REF!</v>
      </c>
      <c r="H158" s="110" t="e">
        <f>#REF!+H159+H160+H161+H162+H163+H165+#REF!+#REF!+H166+H167+H168+H169+H170</f>
        <v>#REF!</v>
      </c>
      <c r="I158" s="110" t="e">
        <f>#REF!+I159+I160+I161+I162+I163+I165+#REF!+#REF!+I166+I167+I168+I169+I170</f>
        <v>#REF!</v>
      </c>
      <c r="J158" s="110" t="e">
        <f>#REF!+J159+J160+J161+J162+J163+J165+#REF!+#REF!+J166+J167+J168+J169+J170</f>
        <v>#REF!</v>
      </c>
      <c r="K158" s="110" t="e">
        <f>#REF!+K159+K160+K161+K162+K163+K165+#REF!+#REF!+K166+K167+K168+K169+K170</f>
        <v>#REF!</v>
      </c>
      <c r="L158" s="110" t="e">
        <f>#REF!+L159+L160+L161+L162+L163+L165+#REF!+#REF!+L166+L167+L168+L169+L170</f>
        <v>#REF!</v>
      </c>
      <c r="M158" s="110" t="e">
        <f>#REF!+M159+M160+M161+M162+M163+M165+#REF!+#REF!+M166+M167+M168+M169+M170</f>
        <v>#REF!</v>
      </c>
      <c r="N158" s="110" t="e">
        <f>#REF!+N159+N160+N161+N162+N163+N165+#REF!+#REF!+N166+N167+N168+N169+N170</f>
        <v>#REF!</v>
      </c>
      <c r="O158" s="110" t="e">
        <f>#REF!+O159+O160+O161+O162+O163+O165+#REF!+#REF!+O166+O167+O168+O169+O170</f>
        <v>#REF!</v>
      </c>
      <c r="P158" s="110" t="e">
        <f>#REF!+P159+P160+P161+P162+P163+P165+#REF!+#REF!+P166+P167+P168+P169+P170</f>
        <v>#REF!</v>
      </c>
      <c r="Q158" s="110" t="e">
        <f>#REF!+Q159+Q160+Q161+Q162+Q163+Q165+#REF!+#REF!+Q166+Q167+Q168+Q169+Q170</f>
        <v>#REF!</v>
      </c>
      <c r="R158" s="110" t="e">
        <f>#REF!+R159+R160+R161+R162+R163+R165+#REF!+#REF!+R166+R167+R168+R169+R170</f>
        <v>#REF!</v>
      </c>
      <c r="S158" s="110" t="e">
        <f>#REF!+S159+S160+S161+S162+S163+S165+#REF!+#REF!+S166+S167+S168+S169+S170</f>
        <v>#REF!</v>
      </c>
      <c r="T158" s="110" t="e">
        <f>#REF!+T159+T160+T161+T162+T163+T165+#REF!+#REF!+T166+T167+T168+T169+T170</f>
        <v>#REF!</v>
      </c>
      <c r="U158" s="110" t="e">
        <f>#REF!+U159+U160+U161+U162+U163+U165+#REF!+#REF!+U166+U167+U168+U169+U170</f>
        <v>#REF!</v>
      </c>
      <c r="V158" s="110" t="e">
        <f>#REF!+V159+V160+V161+V162+V163+V165+#REF!+#REF!+V166+V167+V168+V169+V170</f>
        <v>#REF!</v>
      </c>
      <c r="W158" s="110" t="e">
        <f>#REF!+W159+W160+W161+W162+W163+W165+#REF!+#REF!+W166+W167+W168+W169+W170</f>
        <v>#REF!</v>
      </c>
      <c r="X158" s="110" t="e">
        <f>#REF!+X159+X160+X161+X162+X163+X165+#REF!+#REF!+X166+X167+X168+X169+X170</f>
        <v>#REF!</v>
      </c>
      <c r="Y158" s="110" t="e">
        <f>#REF!+Y159+Y160+Y161+Y162+Y163+Y165+#REF!+#REF!+Y166+Y167+Y168+Y169+Y170</f>
        <v>#REF!</v>
      </c>
      <c r="Z158" s="110" t="e">
        <f>#REF!+Z159+Z160+Z161+Z162+Z163+Z165+#REF!+#REF!+Z166+Z167+Z168+Z169+Z170</f>
        <v>#REF!</v>
      </c>
      <c r="AA158" s="110" t="e">
        <f>#REF!+AA159+AA160+AA161+AA162+AA163+AA165+#REF!+#REF!+AA166+AA167+AA168+AA169+AA170</f>
        <v>#REF!</v>
      </c>
      <c r="AB158" s="110" t="e">
        <f>#REF!+AB159+AB160+AB161+AB162+AB163+AB165+#REF!+#REF!+AB166+AB167+AB168+AB169+AB170</f>
        <v>#REF!</v>
      </c>
      <c r="AC158" s="110" t="e">
        <f>#REF!+AC159+AC160+AC161+AC162+AC163+AC165+#REF!+#REF!+AC166+AC167+AC168+AC169+AC170</f>
        <v>#REF!</v>
      </c>
      <c r="AD158" s="110" t="e">
        <f>#REF!+AD159+AD160+AD161+AD162+AD163+AD165+#REF!+#REF!+AD166+AD167+AD168+AD169+AD170</f>
        <v>#REF!</v>
      </c>
      <c r="AE158" s="110" t="e">
        <f>#REF!+AE159+AE160+AE161+AE162+AE163+AE165+#REF!+#REF!+AE166+AE167+AE168+AE169+AE170</f>
        <v>#REF!</v>
      </c>
      <c r="AF158" s="110" t="e">
        <f>#REF!+AF159+AF160+AF161+AF162+AF163+AF165+#REF!+#REF!+AF166+AF167+AF168+AF169+AF170</f>
        <v>#REF!</v>
      </c>
      <c r="AG158" s="110" t="e">
        <f>#REF!+AG159+AG160+AG161+AG162+AG163+AG165+#REF!+#REF!+AG166+AG167+AG168+AG169+AG170</f>
        <v>#REF!</v>
      </c>
      <c r="AH158" s="110" t="e">
        <f>#REF!+AH159+AH160+AH161+AH162+AH163+AH165+#REF!+#REF!+AH166+AH167+AH168+AH169+AH170</f>
        <v>#REF!</v>
      </c>
      <c r="AI158" s="110" t="e">
        <f>#REF!+AI159+AI160+AI161+AI162+AI163+AI165+#REF!+#REF!+AI166+AI167+AI168+AI169+AI170</f>
        <v>#REF!</v>
      </c>
      <c r="AJ158" s="110" t="e">
        <f>#REF!+AJ159+AJ160+AJ161+AJ162+AJ163+AJ165+#REF!+#REF!+AJ166+AJ167+AJ168+AJ169+AJ170</f>
        <v>#REF!</v>
      </c>
      <c r="AK158" s="110" t="e">
        <f>#REF!+AK159+AK160+AK161+AK162+AK163+AK165+#REF!+#REF!+AK166+AK167+AK168+AK169+AK170</f>
        <v>#REF!</v>
      </c>
      <c r="AL158" s="110" t="e">
        <f>#REF!+AL159+AL160+AL161+AL162+AL163+AL165+#REF!+#REF!+AL166+AL167+AL168+AL169+AL170</f>
        <v>#REF!</v>
      </c>
      <c r="AM158" s="110" t="e">
        <f>#REF!+AM159+AM160+AM161+AM162+AM163+AM165+#REF!+#REF!+AM166+AM167+AM168+AM169+AM170</f>
        <v>#REF!</v>
      </c>
      <c r="AN158" s="110" t="e">
        <f>#REF!+AN159+AN160+AN161+AN162+AN163+AN165+#REF!+#REF!+AN166+AN167+AN168+AN169+AN170</f>
        <v>#REF!</v>
      </c>
      <c r="AO158" s="110" t="e">
        <f>#REF!+AO159+AO160+AO161+AO162+AO163+AO165+#REF!+#REF!+AO166+AO167+AO168+AO169+AO170</f>
        <v>#REF!</v>
      </c>
      <c r="AP158" s="110" t="e">
        <f>#REF!+AP159+AP160+AP161+AP162+AP163+AP165+#REF!+#REF!+AP166+AP167+AP168+AP169+AP170</f>
        <v>#REF!</v>
      </c>
      <c r="AQ158" s="110" t="e">
        <f>#REF!+AQ159+AQ160+AQ161+AQ162+AQ163+AQ165+#REF!+#REF!+AQ166+AQ167+AQ168+AQ169+AQ170</f>
        <v>#REF!</v>
      </c>
      <c r="AR158" s="110" t="e">
        <f>#REF!+AR159+AR160+AR161+AR162+AR163+AR165+#REF!+#REF!+AR166+AR167+AR168+AR169+AR170</f>
        <v>#REF!</v>
      </c>
      <c r="AS158" s="110" t="e">
        <f>#REF!+AS159+AS160+AS161+AS162+AS163+AS165+#REF!+#REF!+AS166+AS167+AS168+AS169+AS170</f>
        <v>#REF!</v>
      </c>
      <c r="AT158" s="110" t="e">
        <f>#REF!+AT159+AT160+AT161+AT162+AT163+AT165+#REF!+#REF!+AT166+AT167+AT168+AT169+AT170</f>
        <v>#REF!</v>
      </c>
      <c r="AU158" s="110" t="e">
        <f>#REF!+AU159+AU160+AU161+AU162+AU163+AU165+#REF!+#REF!+AU166+AU167+AU168+AU169+AU170</f>
        <v>#REF!</v>
      </c>
      <c r="AV158" s="110" t="e">
        <f>#REF!+AV159+AV160+AV161+AV162+AV163+AV165+#REF!+#REF!+AV166+AV167+AV168+AV169+AV170</f>
        <v>#REF!</v>
      </c>
      <c r="AW158" s="110" t="e">
        <f>#REF!+AW159+AW160+AW161+AW162+AW163+AW165+#REF!+#REF!+AW166+AW167+AW168+AW169+AW170</f>
        <v>#REF!</v>
      </c>
      <c r="AX158" s="110" t="e">
        <f>#REF!+AX159+AX160+AX161+AX162+AX163+AX165+#REF!+#REF!+AX166+AX167+AX168+AX169+AX170</f>
        <v>#REF!</v>
      </c>
      <c r="AY158" s="110" t="e">
        <f>#REF!+AY159+AY160+AY161+AY162+AY163+AY165+#REF!+#REF!+AY166+AY167+AY168+AY169+AY170</f>
        <v>#REF!</v>
      </c>
      <c r="AZ158" s="110" t="e">
        <f>#REF!+AZ159+AZ160+AZ161+AZ162+AZ163+AZ165+#REF!+#REF!+AZ166+AZ167+AZ168+AZ169+AZ170</f>
        <v>#REF!</v>
      </c>
      <c r="BA158" s="110" t="e">
        <f>#REF!+BA159+BA160+BA161+BA162+BA163+BA165+#REF!+#REF!+BA166+BA167+BA168+BA169+BA170</f>
        <v>#REF!</v>
      </c>
      <c r="BB158" s="110">
        <f>SUM(BB159:BB170)</f>
        <v>16401972197.189999</v>
      </c>
      <c r="BC158" s="110">
        <f>SUM(BC159:BC170)</f>
        <v>0</v>
      </c>
      <c r="BD158" s="110">
        <f>SUM(BD159:BD170)</f>
        <v>0</v>
      </c>
      <c r="BE158" s="110">
        <f>SUM(BE159:BE170)</f>
        <v>0</v>
      </c>
      <c r="BF158" s="157">
        <f>+E158+BB158-BE158</f>
        <v>16401972197.189999</v>
      </c>
      <c r="BG158" s="157">
        <f>SUM(BG159:BG170)</f>
        <v>16401972197.189999</v>
      </c>
      <c r="BH158" s="157">
        <f>SUM(BH159:BH170)</f>
        <v>0</v>
      </c>
      <c r="BI158" s="5"/>
      <c r="BJ158" s="5"/>
    </row>
    <row r="159" spans="1:62" ht="39" thickBot="1" x14ac:dyDescent="0.25">
      <c r="A159" s="18" t="s">
        <v>267</v>
      </c>
      <c r="B159" s="68" t="s">
        <v>268</v>
      </c>
      <c r="C159" s="26">
        <v>227</v>
      </c>
      <c r="D159" s="125" t="s">
        <v>269</v>
      </c>
      <c r="E159" s="111"/>
      <c r="F159" s="112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4"/>
      <c r="S159" s="114"/>
      <c r="T159" s="113"/>
      <c r="U159" s="114"/>
      <c r="V159" s="114"/>
      <c r="W159" s="114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4"/>
      <c r="AQ159" s="114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>
        <v>631663886</v>
      </c>
      <c r="BC159" s="139"/>
      <c r="BD159" s="111"/>
      <c r="BE159" s="111">
        <f>G159+K159+O159+S159+W159+AA159+AE159+AI159+AM159+AQ159</f>
        <v>0</v>
      </c>
      <c r="BF159" s="174">
        <f t="shared" ref="BF159:BF170" si="139">E159+BB159-BE159</f>
        <v>631663886</v>
      </c>
      <c r="BG159" s="154">
        <v>631663886</v>
      </c>
      <c r="BH159" s="175">
        <f t="shared" si="89"/>
        <v>0</v>
      </c>
    </row>
    <row r="160" spans="1:62" ht="39" thickBot="1" x14ac:dyDescent="0.25">
      <c r="A160" s="18" t="s">
        <v>270</v>
      </c>
      <c r="B160" s="68" t="s">
        <v>271</v>
      </c>
      <c r="C160" s="26">
        <v>226</v>
      </c>
      <c r="D160" s="125" t="s">
        <v>272</v>
      </c>
      <c r="E160" s="111"/>
      <c r="F160" s="112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4"/>
      <c r="S160" s="114"/>
      <c r="T160" s="113"/>
      <c r="U160" s="114"/>
      <c r="V160" s="114"/>
      <c r="W160" s="114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4"/>
      <c r="AQ160" s="114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>
        <v>1833779102</v>
      </c>
      <c r="BC160" s="139"/>
      <c r="BD160" s="111"/>
      <c r="BE160" s="111">
        <f>G160+K160+O160+S160+W160+AA160+AE160+AI160+AM160+AQ160</f>
        <v>0</v>
      </c>
      <c r="BF160" s="174">
        <f t="shared" si="139"/>
        <v>1833779102</v>
      </c>
      <c r="BG160" s="154">
        <v>1833779102</v>
      </c>
      <c r="BH160" s="175">
        <f t="shared" si="89"/>
        <v>0</v>
      </c>
    </row>
    <row r="161" spans="1:62" ht="39" thickBot="1" x14ac:dyDescent="0.25">
      <c r="A161" s="18" t="s">
        <v>273</v>
      </c>
      <c r="B161" s="68" t="s">
        <v>274</v>
      </c>
      <c r="C161" s="26">
        <v>232</v>
      </c>
      <c r="D161" s="125" t="s">
        <v>275</v>
      </c>
      <c r="E161" s="111"/>
      <c r="F161" s="112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4"/>
      <c r="S161" s="114"/>
      <c r="T161" s="113"/>
      <c r="U161" s="114"/>
      <c r="V161" s="114"/>
      <c r="W161" s="114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4"/>
      <c r="AQ161" s="114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>
        <v>671849825</v>
      </c>
      <c r="BC161" s="139"/>
      <c r="BD161" s="111"/>
      <c r="BE161" s="111">
        <f>G161+K161+O161+S161+W161+AA161+AE161+AI161+AM161+AQ161</f>
        <v>0</v>
      </c>
      <c r="BF161" s="174">
        <f t="shared" si="139"/>
        <v>671849825</v>
      </c>
      <c r="BG161" s="154">
        <v>671849825</v>
      </c>
      <c r="BH161" s="175">
        <f t="shared" si="89"/>
        <v>0</v>
      </c>
    </row>
    <row r="162" spans="1:62" ht="26.25" thickBot="1" x14ac:dyDescent="0.25">
      <c r="A162" s="18" t="s">
        <v>276</v>
      </c>
      <c r="B162" s="68" t="s">
        <v>277</v>
      </c>
      <c r="C162" s="26">
        <v>229</v>
      </c>
      <c r="D162" s="125" t="s">
        <v>278</v>
      </c>
      <c r="E162" s="111"/>
      <c r="F162" s="112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4"/>
      <c r="S162" s="114"/>
      <c r="T162" s="113"/>
      <c r="U162" s="114"/>
      <c r="V162" s="114"/>
      <c r="W162" s="114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4"/>
      <c r="AQ162" s="114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>
        <v>2128273314</v>
      </c>
      <c r="BC162" s="113"/>
      <c r="BD162" s="113"/>
      <c r="BE162" s="113">
        <f>G162+K162+O162+S162+W162+AA162+AE162+AI162+AM162+AQ162</f>
        <v>0</v>
      </c>
      <c r="BF162" s="154">
        <f t="shared" si="139"/>
        <v>2128273314</v>
      </c>
      <c r="BG162" s="154">
        <v>2128273314</v>
      </c>
      <c r="BH162" s="175">
        <f t="shared" ref="BH162:BH231" si="140">+BG162-BF162</f>
        <v>0</v>
      </c>
    </row>
    <row r="163" spans="1:62" ht="26.25" thickBot="1" x14ac:dyDescent="0.25">
      <c r="A163" s="18" t="s">
        <v>279</v>
      </c>
      <c r="B163" s="68" t="s">
        <v>280</v>
      </c>
      <c r="C163" s="26">
        <v>217</v>
      </c>
      <c r="D163" s="125" t="s">
        <v>281</v>
      </c>
      <c r="E163" s="111"/>
      <c r="F163" s="112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4"/>
      <c r="S163" s="114"/>
      <c r="T163" s="113"/>
      <c r="U163" s="114"/>
      <c r="V163" s="114"/>
      <c r="W163" s="114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4"/>
      <c r="AQ163" s="114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>
        <v>206470378</v>
      </c>
      <c r="BC163" s="113"/>
      <c r="BD163" s="113"/>
      <c r="BE163" s="113">
        <f>G163+K163+O163+S163+W163+AA163+AE163+AI163+AM163+AQ163</f>
        <v>0</v>
      </c>
      <c r="BF163" s="154">
        <f t="shared" si="139"/>
        <v>206470378</v>
      </c>
      <c r="BG163" s="154">
        <v>206470378</v>
      </c>
      <c r="BH163" s="175">
        <f t="shared" si="140"/>
        <v>0</v>
      </c>
    </row>
    <row r="164" spans="1:62" ht="26.25" thickBot="1" x14ac:dyDescent="0.25">
      <c r="A164" s="18" t="s">
        <v>964</v>
      </c>
      <c r="B164" s="68" t="s">
        <v>966</v>
      </c>
      <c r="C164" s="26">
        <v>21</v>
      </c>
      <c r="D164" s="125" t="s">
        <v>965</v>
      </c>
      <c r="E164" s="111"/>
      <c r="F164" s="112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4"/>
      <c r="S164" s="114"/>
      <c r="T164" s="113"/>
      <c r="U164" s="114"/>
      <c r="V164" s="114"/>
      <c r="W164" s="114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4"/>
      <c r="AQ164" s="114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>
        <v>391272141.19</v>
      </c>
      <c r="BC164" s="113"/>
      <c r="BD164" s="113"/>
      <c r="BE164" s="113"/>
      <c r="BF164" s="154">
        <f t="shared" si="139"/>
        <v>391272141.19</v>
      </c>
      <c r="BG164" s="154">
        <v>391272141.19</v>
      </c>
      <c r="BH164" s="175"/>
    </row>
    <row r="165" spans="1:62" ht="26.25" thickBot="1" x14ac:dyDescent="0.25">
      <c r="A165" s="18" t="s">
        <v>282</v>
      </c>
      <c r="B165" s="68" t="s">
        <v>283</v>
      </c>
      <c r="C165" s="26">
        <v>26</v>
      </c>
      <c r="D165" s="125" t="s">
        <v>1157</v>
      </c>
      <c r="E165" s="111"/>
      <c r="F165" s="112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4"/>
      <c r="S165" s="114"/>
      <c r="T165" s="113"/>
      <c r="U165" s="114"/>
      <c r="V165" s="114"/>
      <c r="W165" s="114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4"/>
      <c r="AQ165" s="114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>
        <v>5540098042</v>
      </c>
      <c r="BC165" s="113"/>
      <c r="BD165" s="113"/>
      <c r="BE165" s="113">
        <f t="shared" ref="BE165:BE170" si="141">G165+K165+O165+S165+W165+AA165+AE165+AI165+AM165+AQ165</f>
        <v>0</v>
      </c>
      <c r="BF165" s="154">
        <f t="shared" si="139"/>
        <v>5540098042</v>
      </c>
      <c r="BG165" s="154">
        <v>5540098042</v>
      </c>
      <c r="BH165" s="175">
        <f t="shared" si="140"/>
        <v>0</v>
      </c>
    </row>
    <row r="166" spans="1:62" ht="26.25" thickBot="1" x14ac:dyDescent="0.25">
      <c r="A166" s="18" t="s">
        <v>284</v>
      </c>
      <c r="B166" s="68" t="s">
        <v>285</v>
      </c>
      <c r="C166" s="26">
        <v>231</v>
      </c>
      <c r="D166" s="125" t="s">
        <v>286</v>
      </c>
      <c r="E166" s="111"/>
      <c r="F166" s="112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4"/>
      <c r="S166" s="114"/>
      <c r="T166" s="113"/>
      <c r="U166" s="114"/>
      <c r="V166" s="114"/>
      <c r="W166" s="114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4"/>
      <c r="AQ166" s="114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>
        <v>128736695</v>
      </c>
      <c r="BC166" s="113"/>
      <c r="BD166" s="113"/>
      <c r="BE166" s="113">
        <f t="shared" si="141"/>
        <v>0</v>
      </c>
      <c r="BF166" s="154">
        <f t="shared" si="139"/>
        <v>128736695</v>
      </c>
      <c r="BG166" s="154">
        <v>128736695</v>
      </c>
      <c r="BH166" s="175">
        <f t="shared" si="140"/>
        <v>0</v>
      </c>
    </row>
    <row r="167" spans="1:62" ht="26.25" thickBot="1" x14ac:dyDescent="0.25">
      <c r="A167" s="18" t="s">
        <v>287</v>
      </c>
      <c r="B167" s="68" t="s">
        <v>288</v>
      </c>
      <c r="C167" s="26">
        <v>225</v>
      </c>
      <c r="D167" s="125" t="s">
        <v>1158</v>
      </c>
      <c r="E167" s="111"/>
      <c r="F167" s="112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4"/>
      <c r="S167" s="114"/>
      <c r="T167" s="113"/>
      <c r="U167" s="114"/>
      <c r="V167" s="114"/>
      <c r="W167" s="114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4"/>
      <c r="AQ167" s="114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>
        <v>30194554</v>
      </c>
      <c r="BC167" s="113"/>
      <c r="BD167" s="113"/>
      <c r="BE167" s="113">
        <f t="shared" si="141"/>
        <v>0</v>
      </c>
      <c r="BF167" s="154">
        <f t="shared" si="139"/>
        <v>30194554</v>
      </c>
      <c r="BG167" s="154">
        <v>30194554</v>
      </c>
      <c r="BH167" s="175">
        <f t="shared" si="140"/>
        <v>0</v>
      </c>
    </row>
    <row r="168" spans="1:62" ht="26.25" thickBot="1" x14ac:dyDescent="0.25">
      <c r="A168" s="18" t="s">
        <v>289</v>
      </c>
      <c r="B168" s="68" t="s">
        <v>290</v>
      </c>
      <c r="C168" s="26">
        <v>224</v>
      </c>
      <c r="D168" s="125" t="s">
        <v>1159</v>
      </c>
      <c r="E168" s="111"/>
      <c r="F168" s="112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4"/>
      <c r="S168" s="114"/>
      <c r="T168" s="113"/>
      <c r="U168" s="114"/>
      <c r="V168" s="114"/>
      <c r="W168" s="114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4"/>
      <c r="AQ168" s="114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>
        <v>3714395686</v>
      </c>
      <c r="BC168" s="113"/>
      <c r="BD168" s="113"/>
      <c r="BE168" s="113">
        <f t="shared" si="141"/>
        <v>0</v>
      </c>
      <c r="BF168" s="154">
        <f t="shared" si="139"/>
        <v>3714395686</v>
      </c>
      <c r="BG168" s="154">
        <v>3714395686</v>
      </c>
      <c r="BH168" s="175">
        <f t="shared" si="140"/>
        <v>0</v>
      </c>
    </row>
    <row r="169" spans="1:62" ht="15" thickBot="1" x14ac:dyDescent="0.25">
      <c r="A169" s="18" t="s">
        <v>291</v>
      </c>
      <c r="B169" s="68" t="s">
        <v>292</v>
      </c>
      <c r="C169" s="26">
        <v>234</v>
      </c>
      <c r="D169" s="125" t="s">
        <v>1159</v>
      </c>
      <c r="E169" s="111"/>
      <c r="F169" s="112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4"/>
      <c r="S169" s="114"/>
      <c r="T169" s="113"/>
      <c r="U169" s="114"/>
      <c r="V169" s="114"/>
      <c r="W169" s="114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4"/>
      <c r="AQ169" s="114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>
        <v>535612676</v>
      </c>
      <c r="BC169" s="113"/>
      <c r="BD169" s="113"/>
      <c r="BE169" s="113">
        <f t="shared" si="141"/>
        <v>0</v>
      </c>
      <c r="BF169" s="154">
        <f t="shared" si="139"/>
        <v>535612676</v>
      </c>
      <c r="BG169" s="154">
        <v>535612676</v>
      </c>
      <c r="BH169" s="175">
        <f t="shared" si="140"/>
        <v>0</v>
      </c>
    </row>
    <row r="170" spans="1:62" ht="15" thickBot="1" x14ac:dyDescent="0.25">
      <c r="A170" s="18" t="s">
        <v>293</v>
      </c>
      <c r="B170" s="68" t="s">
        <v>294</v>
      </c>
      <c r="C170" s="26">
        <v>228</v>
      </c>
      <c r="D170" s="125" t="s">
        <v>1159</v>
      </c>
      <c r="E170" s="111"/>
      <c r="F170" s="112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4"/>
      <c r="S170" s="114"/>
      <c r="T170" s="113"/>
      <c r="U170" s="114"/>
      <c r="V170" s="114"/>
      <c r="W170" s="114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4"/>
      <c r="AQ170" s="114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>
        <v>589625898</v>
      </c>
      <c r="BC170" s="113"/>
      <c r="BD170" s="113"/>
      <c r="BE170" s="113">
        <f t="shared" si="141"/>
        <v>0</v>
      </c>
      <c r="BF170" s="154">
        <f t="shared" si="139"/>
        <v>589625898</v>
      </c>
      <c r="BG170" s="154">
        <v>589625898</v>
      </c>
      <c r="BH170" s="175">
        <f t="shared" si="140"/>
        <v>0</v>
      </c>
    </row>
    <row r="171" spans="1:62" ht="26.25" thickBot="1" x14ac:dyDescent="0.3">
      <c r="A171" s="8" t="s">
        <v>1126</v>
      </c>
      <c r="B171" s="67" t="s">
        <v>1127</v>
      </c>
      <c r="C171" s="7"/>
      <c r="D171" s="126"/>
      <c r="E171" s="110">
        <f>+E172</f>
        <v>0</v>
      </c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44"/>
      <c r="S171" s="144"/>
      <c r="T171" s="134"/>
      <c r="U171" s="144"/>
      <c r="V171" s="144"/>
      <c r="W171" s="14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44"/>
      <c r="AQ171" s="14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10">
        <f t="shared" ref="BB171:BG172" si="142">+BB172</f>
        <v>2142322783.01</v>
      </c>
      <c r="BC171" s="110">
        <f t="shared" si="142"/>
        <v>0</v>
      </c>
      <c r="BD171" s="110">
        <f t="shared" si="142"/>
        <v>0</v>
      </c>
      <c r="BE171" s="110">
        <f t="shared" si="142"/>
        <v>0</v>
      </c>
      <c r="BF171" s="152">
        <f t="shared" ref="BF171:BF172" si="143">E171+BB171-BE171</f>
        <v>2142322783.01</v>
      </c>
      <c r="BG171" s="157">
        <f t="shared" si="142"/>
        <v>2142322783.01</v>
      </c>
      <c r="BH171" s="172">
        <f t="shared" ref="BH171:BH172" si="144">+BG171-BF171</f>
        <v>0</v>
      </c>
    </row>
    <row r="172" spans="1:62" ht="26.25" thickBot="1" x14ac:dyDescent="0.3">
      <c r="A172" s="8" t="s">
        <v>1128</v>
      </c>
      <c r="B172" s="67" t="s">
        <v>1129</v>
      </c>
      <c r="C172" s="7"/>
      <c r="D172" s="126"/>
      <c r="E172" s="110">
        <f>+E173</f>
        <v>0</v>
      </c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44"/>
      <c r="S172" s="144"/>
      <c r="T172" s="134"/>
      <c r="U172" s="144"/>
      <c r="V172" s="144"/>
      <c r="W172" s="14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44"/>
      <c r="AQ172" s="14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10">
        <f t="shared" si="142"/>
        <v>2142322783.01</v>
      </c>
      <c r="BC172" s="110">
        <f t="shared" si="142"/>
        <v>0</v>
      </c>
      <c r="BD172" s="110">
        <f t="shared" si="142"/>
        <v>0</v>
      </c>
      <c r="BE172" s="110">
        <f t="shared" si="142"/>
        <v>0</v>
      </c>
      <c r="BF172" s="152">
        <f t="shared" si="143"/>
        <v>2142322783.01</v>
      </c>
      <c r="BG172" s="157">
        <f t="shared" si="142"/>
        <v>2142322783.01</v>
      </c>
      <c r="BH172" s="172">
        <f t="shared" si="144"/>
        <v>0</v>
      </c>
    </row>
    <row r="173" spans="1:62" ht="39" thickBot="1" x14ac:dyDescent="0.3">
      <c r="A173" s="8" t="s">
        <v>1130</v>
      </c>
      <c r="B173" s="67" t="s">
        <v>266</v>
      </c>
      <c r="C173" s="7"/>
      <c r="D173" s="126"/>
      <c r="E173" s="110">
        <f>+E174+E175</f>
        <v>0</v>
      </c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44"/>
      <c r="S173" s="144"/>
      <c r="T173" s="134"/>
      <c r="U173" s="144"/>
      <c r="V173" s="144"/>
      <c r="W173" s="14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44"/>
      <c r="AQ173" s="14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10">
        <f t="shared" ref="BB173:BG173" si="145">+BB174+BB175</f>
        <v>2142322783.01</v>
      </c>
      <c r="BC173" s="110">
        <f t="shared" si="145"/>
        <v>0</v>
      </c>
      <c r="BD173" s="110">
        <f t="shared" si="145"/>
        <v>0</v>
      </c>
      <c r="BE173" s="110">
        <f t="shared" si="145"/>
        <v>0</v>
      </c>
      <c r="BF173" s="152">
        <f t="shared" ref="BF173:BF175" si="146">E173+BB173-BE173</f>
        <v>2142322783.01</v>
      </c>
      <c r="BG173" s="157">
        <f t="shared" si="145"/>
        <v>2142322783.01</v>
      </c>
      <c r="BH173" s="172">
        <f t="shared" ref="BH173:BH175" si="147">+BG173-BF173</f>
        <v>0</v>
      </c>
    </row>
    <row r="174" spans="1:62" ht="26.25" thickBot="1" x14ac:dyDescent="0.25">
      <c r="A174" s="8" t="s">
        <v>1131</v>
      </c>
      <c r="B174" s="68" t="s">
        <v>1133</v>
      </c>
      <c r="C174" s="26">
        <v>311</v>
      </c>
      <c r="D174" s="125" t="s">
        <v>1136</v>
      </c>
      <c r="E174" s="111">
        <v>0</v>
      </c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3"/>
      <c r="S174" s="133"/>
      <c r="T174" s="132"/>
      <c r="U174" s="133"/>
      <c r="V174" s="133"/>
      <c r="W174" s="133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3"/>
      <c r="AQ174" s="133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13">
        <v>196220590.71000001</v>
      </c>
      <c r="BC174" s="113"/>
      <c r="BD174" s="113"/>
      <c r="BE174" s="113"/>
      <c r="BF174" s="154">
        <f t="shared" si="146"/>
        <v>196220590.71000001</v>
      </c>
      <c r="BG174" s="156">
        <v>196220590.71000001</v>
      </c>
      <c r="BH174" s="175">
        <f t="shared" si="147"/>
        <v>0</v>
      </c>
    </row>
    <row r="175" spans="1:62" ht="26.25" thickBot="1" x14ac:dyDescent="0.25">
      <c r="A175" s="8" t="s">
        <v>1132</v>
      </c>
      <c r="B175" s="68" t="s">
        <v>1134</v>
      </c>
      <c r="C175" s="26">
        <v>128</v>
      </c>
      <c r="D175" s="125" t="s">
        <v>1135</v>
      </c>
      <c r="E175" s="111">
        <v>0</v>
      </c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3"/>
      <c r="S175" s="133"/>
      <c r="T175" s="132"/>
      <c r="U175" s="133"/>
      <c r="V175" s="133"/>
      <c r="W175" s="133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3"/>
      <c r="AQ175" s="133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13">
        <v>1946102192.3</v>
      </c>
      <c r="BC175" s="113"/>
      <c r="BD175" s="113"/>
      <c r="BE175" s="113"/>
      <c r="BF175" s="154">
        <f t="shared" si="146"/>
        <v>1946102192.3</v>
      </c>
      <c r="BG175" s="156">
        <v>1946102192.3</v>
      </c>
      <c r="BH175" s="175">
        <f t="shared" si="147"/>
        <v>0</v>
      </c>
    </row>
    <row r="176" spans="1:62" s="3" customFormat="1" ht="26.25" thickBot="1" x14ac:dyDescent="0.3">
      <c r="A176" s="8" t="s">
        <v>295</v>
      </c>
      <c r="B176" s="67" t="s">
        <v>296</v>
      </c>
      <c r="C176" s="7"/>
      <c r="D176" s="126"/>
      <c r="E176" s="110">
        <f>E177+E180</f>
        <v>0</v>
      </c>
      <c r="F176" s="110">
        <f t="shared" ref="F176:U176" si="148">F177+F180</f>
        <v>0</v>
      </c>
      <c r="G176" s="110">
        <f t="shared" si="148"/>
        <v>0</v>
      </c>
      <c r="H176" s="110">
        <f t="shared" si="148"/>
        <v>0</v>
      </c>
      <c r="I176" s="110">
        <f t="shared" si="148"/>
        <v>0</v>
      </c>
      <c r="J176" s="110">
        <f t="shared" si="148"/>
        <v>0</v>
      </c>
      <c r="K176" s="110">
        <f t="shared" si="148"/>
        <v>0</v>
      </c>
      <c r="L176" s="110">
        <f t="shared" si="148"/>
        <v>0</v>
      </c>
      <c r="M176" s="110">
        <f t="shared" si="148"/>
        <v>0</v>
      </c>
      <c r="N176" s="110">
        <f t="shared" si="148"/>
        <v>0</v>
      </c>
      <c r="O176" s="110">
        <f t="shared" si="148"/>
        <v>0</v>
      </c>
      <c r="P176" s="110">
        <f t="shared" si="148"/>
        <v>0</v>
      </c>
      <c r="Q176" s="110">
        <f t="shared" si="148"/>
        <v>0</v>
      </c>
      <c r="R176" s="110">
        <f t="shared" si="148"/>
        <v>0</v>
      </c>
      <c r="S176" s="110">
        <f t="shared" si="148"/>
        <v>0</v>
      </c>
      <c r="T176" s="110">
        <f t="shared" si="148"/>
        <v>0</v>
      </c>
      <c r="U176" s="110">
        <f t="shared" si="148"/>
        <v>0</v>
      </c>
      <c r="V176" s="110">
        <f t="shared" ref="V176:AW176" si="149">V177+V180</f>
        <v>0</v>
      </c>
      <c r="W176" s="110">
        <f t="shared" si="149"/>
        <v>0</v>
      </c>
      <c r="X176" s="110">
        <f t="shared" si="149"/>
        <v>0</v>
      </c>
      <c r="Y176" s="110">
        <f t="shared" si="149"/>
        <v>0</v>
      </c>
      <c r="Z176" s="110">
        <f t="shared" si="149"/>
        <v>0</v>
      </c>
      <c r="AA176" s="110">
        <f t="shared" si="149"/>
        <v>0</v>
      </c>
      <c r="AB176" s="110">
        <f t="shared" si="149"/>
        <v>0</v>
      </c>
      <c r="AC176" s="110">
        <f t="shared" si="149"/>
        <v>0</v>
      </c>
      <c r="AD176" s="110">
        <f t="shared" si="149"/>
        <v>0</v>
      </c>
      <c r="AE176" s="110">
        <f t="shared" si="149"/>
        <v>0</v>
      </c>
      <c r="AF176" s="110">
        <f t="shared" si="149"/>
        <v>0</v>
      </c>
      <c r="AG176" s="110">
        <f t="shared" si="149"/>
        <v>0</v>
      </c>
      <c r="AH176" s="110">
        <f t="shared" si="149"/>
        <v>0</v>
      </c>
      <c r="AI176" s="110">
        <f t="shared" si="149"/>
        <v>0</v>
      </c>
      <c r="AJ176" s="110">
        <f t="shared" si="149"/>
        <v>0</v>
      </c>
      <c r="AK176" s="110">
        <f t="shared" ref="AK176:AT176" si="150">AK177+AK180</f>
        <v>0</v>
      </c>
      <c r="AL176" s="110">
        <f t="shared" si="150"/>
        <v>0</v>
      </c>
      <c r="AM176" s="110">
        <f t="shared" si="150"/>
        <v>0</v>
      </c>
      <c r="AN176" s="110">
        <f t="shared" si="150"/>
        <v>0</v>
      </c>
      <c r="AO176" s="110">
        <f t="shared" si="150"/>
        <v>0</v>
      </c>
      <c r="AP176" s="110">
        <f t="shared" si="150"/>
        <v>0</v>
      </c>
      <c r="AQ176" s="110">
        <f t="shared" si="150"/>
        <v>0</v>
      </c>
      <c r="AR176" s="110">
        <f t="shared" si="150"/>
        <v>0</v>
      </c>
      <c r="AS176" s="110">
        <f t="shared" si="150"/>
        <v>0</v>
      </c>
      <c r="AT176" s="110">
        <f t="shared" si="150"/>
        <v>0</v>
      </c>
      <c r="AU176" s="110">
        <f t="shared" si="149"/>
        <v>0</v>
      </c>
      <c r="AV176" s="110">
        <f t="shared" si="149"/>
        <v>0</v>
      </c>
      <c r="AW176" s="110">
        <f t="shared" si="149"/>
        <v>0</v>
      </c>
      <c r="AX176" s="110">
        <f t="shared" ref="AX176:BG176" si="151">AX177+AX180</f>
        <v>0</v>
      </c>
      <c r="AY176" s="110">
        <f t="shared" si="151"/>
        <v>0</v>
      </c>
      <c r="AZ176" s="110">
        <f t="shared" si="151"/>
        <v>0</v>
      </c>
      <c r="BA176" s="110">
        <f t="shared" si="151"/>
        <v>0</v>
      </c>
      <c r="BB176" s="110">
        <f t="shared" si="151"/>
        <v>38837009873.199997</v>
      </c>
      <c r="BC176" s="110"/>
      <c r="BD176" s="110"/>
      <c r="BE176" s="110">
        <f t="shared" si="151"/>
        <v>0</v>
      </c>
      <c r="BF176" s="152">
        <f>+E176+BB176-BE176</f>
        <v>38837009873.199997</v>
      </c>
      <c r="BG176" s="153">
        <f t="shared" si="151"/>
        <v>38837009873.199997</v>
      </c>
      <c r="BH176" s="172">
        <f t="shared" si="140"/>
        <v>0</v>
      </c>
      <c r="BI176" s="5"/>
      <c r="BJ176" s="5"/>
    </row>
    <row r="177" spans="1:62" s="3" customFormat="1" ht="15.75" thickBot="1" x14ac:dyDescent="0.3">
      <c r="A177" s="8" t="s">
        <v>297</v>
      </c>
      <c r="B177" s="67" t="s">
        <v>254</v>
      </c>
      <c r="C177" s="7"/>
      <c r="D177" s="126"/>
      <c r="E177" s="110">
        <f>E178</f>
        <v>0</v>
      </c>
      <c r="F177" s="110">
        <f t="shared" ref="F177:V178" si="152">F178</f>
        <v>0</v>
      </c>
      <c r="G177" s="110">
        <f t="shared" si="152"/>
        <v>0</v>
      </c>
      <c r="H177" s="110">
        <f t="shared" si="152"/>
        <v>0</v>
      </c>
      <c r="I177" s="110">
        <f t="shared" si="152"/>
        <v>0</v>
      </c>
      <c r="J177" s="110">
        <f t="shared" si="152"/>
        <v>0</v>
      </c>
      <c r="K177" s="110">
        <f t="shared" si="152"/>
        <v>0</v>
      </c>
      <c r="L177" s="110">
        <f t="shared" si="152"/>
        <v>0</v>
      </c>
      <c r="M177" s="110">
        <f t="shared" si="152"/>
        <v>0</v>
      </c>
      <c r="N177" s="110">
        <f t="shared" si="152"/>
        <v>0</v>
      </c>
      <c r="O177" s="110">
        <f t="shared" si="152"/>
        <v>0</v>
      </c>
      <c r="P177" s="110">
        <f t="shared" si="152"/>
        <v>0</v>
      </c>
      <c r="Q177" s="110">
        <f t="shared" si="152"/>
        <v>0</v>
      </c>
      <c r="R177" s="110">
        <f t="shared" si="152"/>
        <v>0</v>
      </c>
      <c r="S177" s="110">
        <f t="shared" si="152"/>
        <v>0</v>
      </c>
      <c r="T177" s="110">
        <f t="shared" si="152"/>
        <v>0</v>
      </c>
      <c r="U177" s="110">
        <f t="shared" si="152"/>
        <v>0</v>
      </c>
      <c r="V177" s="110">
        <f t="shared" si="152"/>
        <v>0</v>
      </c>
      <c r="W177" s="110">
        <f t="shared" ref="V177:AW178" si="153">W178</f>
        <v>0</v>
      </c>
      <c r="X177" s="110">
        <f t="shared" si="153"/>
        <v>0</v>
      </c>
      <c r="Y177" s="110">
        <f t="shared" si="153"/>
        <v>0</v>
      </c>
      <c r="Z177" s="110">
        <f t="shared" si="153"/>
        <v>0</v>
      </c>
      <c r="AA177" s="110">
        <f t="shared" si="153"/>
        <v>0</v>
      </c>
      <c r="AB177" s="110">
        <f t="shared" si="153"/>
        <v>0</v>
      </c>
      <c r="AC177" s="110">
        <f t="shared" si="153"/>
        <v>0</v>
      </c>
      <c r="AD177" s="110">
        <f t="shared" si="153"/>
        <v>0</v>
      </c>
      <c r="AE177" s="110">
        <f t="shared" si="153"/>
        <v>0</v>
      </c>
      <c r="AF177" s="110">
        <f t="shared" si="153"/>
        <v>0</v>
      </c>
      <c r="AG177" s="110">
        <f t="shared" si="153"/>
        <v>0</v>
      </c>
      <c r="AH177" s="110">
        <f t="shared" si="153"/>
        <v>0</v>
      </c>
      <c r="AI177" s="110">
        <f t="shared" si="153"/>
        <v>0</v>
      </c>
      <c r="AJ177" s="110">
        <f t="shared" si="153"/>
        <v>0</v>
      </c>
      <c r="AK177" s="110">
        <f t="shared" si="153"/>
        <v>0</v>
      </c>
      <c r="AL177" s="110">
        <f t="shared" si="153"/>
        <v>0</v>
      </c>
      <c r="AM177" s="110">
        <f t="shared" si="153"/>
        <v>0</v>
      </c>
      <c r="AN177" s="110">
        <f t="shared" si="153"/>
        <v>0</v>
      </c>
      <c r="AO177" s="110">
        <f t="shared" si="153"/>
        <v>0</v>
      </c>
      <c r="AP177" s="110">
        <f t="shared" si="153"/>
        <v>0</v>
      </c>
      <c r="AQ177" s="110">
        <f t="shared" si="153"/>
        <v>0</v>
      </c>
      <c r="AR177" s="110">
        <f t="shared" si="153"/>
        <v>0</v>
      </c>
      <c r="AS177" s="110">
        <f t="shared" si="153"/>
        <v>0</v>
      </c>
      <c r="AT177" s="110">
        <f t="shared" si="153"/>
        <v>0</v>
      </c>
      <c r="AU177" s="110">
        <f t="shared" si="153"/>
        <v>0</v>
      </c>
      <c r="AV177" s="110">
        <f t="shared" si="153"/>
        <v>0</v>
      </c>
      <c r="AW177" s="110">
        <f t="shared" si="153"/>
        <v>0</v>
      </c>
      <c r="AX177" s="110">
        <f t="shared" ref="AX177:BG178" si="154">AX178</f>
        <v>0</v>
      </c>
      <c r="AY177" s="110">
        <f t="shared" si="154"/>
        <v>0</v>
      </c>
      <c r="AZ177" s="110">
        <f t="shared" si="154"/>
        <v>0</v>
      </c>
      <c r="BA177" s="110">
        <f t="shared" si="154"/>
        <v>0</v>
      </c>
      <c r="BB177" s="110">
        <f t="shared" si="154"/>
        <v>1177276242.5699999</v>
      </c>
      <c r="BC177" s="110"/>
      <c r="BD177" s="110"/>
      <c r="BE177" s="110">
        <f t="shared" si="154"/>
        <v>0</v>
      </c>
      <c r="BF177" s="152">
        <f>+E177+BB177-BE177</f>
        <v>1177276242.5699999</v>
      </c>
      <c r="BG177" s="153">
        <f t="shared" si="154"/>
        <v>1177276242.5699999</v>
      </c>
      <c r="BH177" s="172">
        <f t="shared" si="140"/>
        <v>0</v>
      </c>
      <c r="BI177" s="5"/>
      <c r="BJ177" s="5"/>
    </row>
    <row r="178" spans="1:62" s="3" customFormat="1" ht="39" thickBot="1" x14ac:dyDescent="0.3">
      <c r="A178" s="8" t="s">
        <v>298</v>
      </c>
      <c r="B178" s="67" t="s">
        <v>299</v>
      </c>
      <c r="C178" s="7"/>
      <c r="D178" s="126"/>
      <c r="E178" s="110">
        <f>E179</f>
        <v>0</v>
      </c>
      <c r="F178" s="110">
        <f t="shared" si="152"/>
        <v>0</v>
      </c>
      <c r="G178" s="110">
        <f t="shared" si="152"/>
        <v>0</v>
      </c>
      <c r="H178" s="110">
        <f t="shared" si="152"/>
        <v>0</v>
      </c>
      <c r="I178" s="110">
        <f t="shared" si="152"/>
        <v>0</v>
      </c>
      <c r="J178" s="110">
        <f t="shared" si="152"/>
        <v>0</v>
      </c>
      <c r="K178" s="110">
        <f t="shared" si="152"/>
        <v>0</v>
      </c>
      <c r="L178" s="110">
        <f t="shared" si="152"/>
        <v>0</v>
      </c>
      <c r="M178" s="110">
        <f t="shared" si="152"/>
        <v>0</v>
      </c>
      <c r="N178" s="110">
        <f t="shared" si="152"/>
        <v>0</v>
      </c>
      <c r="O178" s="110">
        <f t="shared" si="152"/>
        <v>0</v>
      </c>
      <c r="P178" s="110">
        <f t="shared" si="152"/>
        <v>0</v>
      </c>
      <c r="Q178" s="110">
        <f t="shared" si="152"/>
        <v>0</v>
      </c>
      <c r="R178" s="110">
        <f t="shared" si="152"/>
        <v>0</v>
      </c>
      <c r="S178" s="110">
        <f t="shared" si="152"/>
        <v>0</v>
      </c>
      <c r="T178" s="110">
        <f t="shared" si="152"/>
        <v>0</v>
      </c>
      <c r="U178" s="110">
        <f t="shared" si="152"/>
        <v>0</v>
      </c>
      <c r="V178" s="110">
        <f t="shared" si="153"/>
        <v>0</v>
      </c>
      <c r="W178" s="110">
        <f t="shared" si="153"/>
        <v>0</v>
      </c>
      <c r="X178" s="110">
        <f t="shared" si="153"/>
        <v>0</v>
      </c>
      <c r="Y178" s="110">
        <f t="shared" si="153"/>
        <v>0</v>
      </c>
      <c r="Z178" s="110">
        <f t="shared" si="153"/>
        <v>0</v>
      </c>
      <c r="AA178" s="110">
        <f t="shared" si="153"/>
        <v>0</v>
      </c>
      <c r="AB178" s="110">
        <f t="shared" si="153"/>
        <v>0</v>
      </c>
      <c r="AC178" s="110">
        <f t="shared" si="153"/>
        <v>0</v>
      </c>
      <c r="AD178" s="110">
        <f t="shared" si="153"/>
        <v>0</v>
      </c>
      <c r="AE178" s="110">
        <f t="shared" si="153"/>
        <v>0</v>
      </c>
      <c r="AF178" s="110">
        <f t="shared" si="153"/>
        <v>0</v>
      </c>
      <c r="AG178" s="110">
        <f t="shared" si="153"/>
        <v>0</v>
      </c>
      <c r="AH178" s="110">
        <f t="shared" si="153"/>
        <v>0</v>
      </c>
      <c r="AI178" s="110">
        <f t="shared" si="153"/>
        <v>0</v>
      </c>
      <c r="AJ178" s="110">
        <f t="shared" si="153"/>
        <v>0</v>
      </c>
      <c r="AK178" s="110">
        <f t="shared" si="153"/>
        <v>0</v>
      </c>
      <c r="AL178" s="110">
        <f t="shared" si="153"/>
        <v>0</v>
      </c>
      <c r="AM178" s="110">
        <f t="shared" si="153"/>
        <v>0</v>
      </c>
      <c r="AN178" s="110">
        <f t="shared" si="153"/>
        <v>0</v>
      </c>
      <c r="AO178" s="110">
        <f t="shared" si="153"/>
        <v>0</v>
      </c>
      <c r="AP178" s="110">
        <f t="shared" si="153"/>
        <v>0</v>
      </c>
      <c r="AQ178" s="110">
        <f t="shared" si="153"/>
        <v>0</v>
      </c>
      <c r="AR178" s="110">
        <f t="shared" si="153"/>
        <v>0</v>
      </c>
      <c r="AS178" s="110">
        <f t="shared" si="153"/>
        <v>0</v>
      </c>
      <c r="AT178" s="110">
        <f t="shared" si="153"/>
        <v>0</v>
      </c>
      <c r="AU178" s="110">
        <f t="shared" si="153"/>
        <v>0</v>
      </c>
      <c r="AV178" s="110">
        <f t="shared" si="153"/>
        <v>0</v>
      </c>
      <c r="AW178" s="110">
        <f t="shared" si="153"/>
        <v>0</v>
      </c>
      <c r="AX178" s="110">
        <f t="shared" si="154"/>
        <v>0</v>
      </c>
      <c r="AY178" s="110">
        <f t="shared" si="154"/>
        <v>0</v>
      </c>
      <c r="AZ178" s="110">
        <f t="shared" si="154"/>
        <v>0</v>
      </c>
      <c r="BA178" s="110">
        <f t="shared" si="154"/>
        <v>0</v>
      </c>
      <c r="BB178" s="110">
        <f t="shared" si="154"/>
        <v>1177276242.5699999</v>
      </c>
      <c r="BC178" s="110"/>
      <c r="BD178" s="110"/>
      <c r="BE178" s="110">
        <f t="shared" si="154"/>
        <v>0</v>
      </c>
      <c r="BF178" s="152">
        <f>+E178+BB178-BE178</f>
        <v>1177276242.5699999</v>
      </c>
      <c r="BG178" s="153">
        <f t="shared" si="154"/>
        <v>1177276242.5699999</v>
      </c>
      <c r="BH178" s="172">
        <f t="shared" si="140"/>
        <v>0</v>
      </c>
      <c r="BI178" s="5"/>
      <c r="BJ178" s="5"/>
    </row>
    <row r="179" spans="1:62" ht="26.25" thickBot="1" x14ac:dyDescent="0.25">
      <c r="A179" s="18" t="s">
        <v>300</v>
      </c>
      <c r="B179" s="68" t="s">
        <v>301</v>
      </c>
      <c r="C179" s="26">
        <v>350</v>
      </c>
      <c r="D179" s="125" t="s">
        <v>302</v>
      </c>
      <c r="E179" s="111"/>
      <c r="F179" s="112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4"/>
      <c r="S179" s="114"/>
      <c r="T179" s="113"/>
      <c r="U179" s="114"/>
      <c r="V179" s="114"/>
      <c r="W179" s="114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4"/>
      <c r="AQ179" s="114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>
        <v>1177276242.5699999</v>
      </c>
      <c r="BC179" s="113"/>
      <c r="BD179" s="113"/>
      <c r="BE179" s="113">
        <f>G179+K179+O179+S179+W179+AA179+AE179+AI179+AM179+AQ179</f>
        <v>0</v>
      </c>
      <c r="BF179" s="154">
        <f>E179+BB179-BE179</f>
        <v>1177276242.5699999</v>
      </c>
      <c r="BG179" s="155">
        <v>1177276242.5699999</v>
      </c>
      <c r="BH179" s="175">
        <f t="shared" si="140"/>
        <v>0</v>
      </c>
    </row>
    <row r="180" spans="1:62" s="3" customFormat="1" ht="26.25" thickBot="1" x14ac:dyDescent="0.3">
      <c r="A180" s="8" t="s">
        <v>303</v>
      </c>
      <c r="B180" s="67" t="s">
        <v>304</v>
      </c>
      <c r="C180" s="7"/>
      <c r="D180" s="126"/>
      <c r="E180" s="110">
        <f>E181+E183</f>
        <v>0</v>
      </c>
      <c r="F180" s="110">
        <f t="shared" ref="F180:U180" si="155">F181+F183</f>
        <v>0</v>
      </c>
      <c r="G180" s="110">
        <f t="shared" si="155"/>
        <v>0</v>
      </c>
      <c r="H180" s="110">
        <f t="shared" si="155"/>
        <v>0</v>
      </c>
      <c r="I180" s="110">
        <f t="shared" si="155"/>
        <v>0</v>
      </c>
      <c r="J180" s="110">
        <f t="shared" si="155"/>
        <v>0</v>
      </c>
      <c r="K180" s="110">
        <f t="shared" si="155"/>
        <v>0</v>
      </c>
      <c r="L180" s="110">
        <f t="shared" si="155"/>
        <v>0</v>
      </c>
      <c r="M180" s="110">
        <f t="shared" si="155"/>
        <v>0</v>
      </c>
      <c r="N180" s="110">
        <f t="shared" si="155"/>
        <v>0</v>
      </c>
      <c r="O180" s="110">
        <f t="shared" si="155"/>
        <v>0</v>
      </c>
      <c r="P180" s="110">
        <f t="shared" si="155"/>
        <v>0</v>
      </c>
      <c r="Q180" s="110">
        <f t="shared" si="155"/>
        <v>0</v>
      </c>
      <c r="R180" s="110">
        <f t="shared" si="155"/>
        <v>0</v>
      </c>
      <c r="S180" s="110">
        <f t="shared" si="155"/>
        <v>0</v>
      </c>
      <c r="T180" s="110">
        <f t="shared" si="155"/>
        <v>0</v>
      </c>
      <c r="U180" s="110">
        <f t="shared" si="155"/>
        <v>0</v>
      </c>
      <c r="V180" s="110">
        <f t="shared" ref="V180:AW180" si="156">V181+V183</f>
        <v>0</v>
      </c>
      <c r="W180" s="110">
        <f t="shared" si="156"/>
        <v>0</v>
      </c>
      <c r="X180" s="110">
        <f t="shared" si="156"/>
        <v>0</v>
      </c>
      <c r="Y180" s="110">
        <f t="shared" si="156"/>
        <v>0</v>
      </c>
      <c r="Z180" s="110">
        <f t="shared" si="156"/>
        <v>0</v>
      </c>
      <c r="AA180" s="110">
        <f t="shared" si="156"/>
        <v>0</v>
      </c>
      <c r="AB180" s="110">
        <f t="shared" si="156"/>
        <v>0</v>
      </c>
      <c r="AC180" s="110">
        <f t="shared" si="156"/>
        <v>0</v>
      </c>
      <c r="AD180" s="110">
        <f t="shared" si="156"/>
        <v>0</v>
      </c>
      <c r="AE180" s="110">
        <f t="shared" si="156"/>
        <v>0</v>
      </c>
      <c r="AF180" s="110">
        <f t="shared" si="156"/>
        <v>0</v>
      </c>
      <c r="AG180" s="110">
        <f t="shared" si="156"/>
        <v>0</v>
      </c>
      <c r="AH180" s="110">
        <f t="shared" si="156"/>
        <v>0</v>
      </c>
      <c r="AI180" s="110">
        <f t="shared" si="156"/>
        <v>0</v>
      </c>
      <c r="AJ180" s="110">
        <f t="shared" si="156"/>
        <v>0</v>
      </c>
      <c r="AK180" s="110">
        <f t="shared" ref="AK180:AT180" si="157">AK181+AK183</f>
        <v>0</v>
      </c>
      <c r="AL180" s="110">
        <f t="shared" si="157"/>
        <v>0</v>
      </c>
      <c r="AM180" s="110">
        <f t="shared" si="157"/>
        <v>0</v>
      </c>
      <c r="AN180" s="110">
        <f t="shared" si="157"/>
        <v>0</v>
      </c>
      <c r="AO180" s="110">
        <f t="shared" si="157"/>
        <v>0</v>
      </c>
      <c r="AP180" s="110">
        <f t="shared" si="157"/>
        <v>0</v>
      </c>
      <c r="AQ180" s="110">
        <f t="shared" si="157"/>
        <v>0</v>
      </c>
      <c r="AR180" s="110">
        <f t="shared" si="157"/>
        <v>0</v>
      </c>
      <c r="AS180" s="110">
        <f t="shared" si="157"/>
        <v>0</v>
      </c>
      <c r="AT180" s="110">
        <f t="shared" si="157"/>
        <v>0</v>
      </c>
      <c r="AU180" s="110">
        <f t="shared" si="156"/>
        <v>0</v>
      </c>
      <c r="AV180" s="110">
        <f t="shared" si="156"/>
        <v>0</v>
      </c>
      <c r="AW180" s="110">
        <f t="shared" si="156"/>
        <v>0</v>
      </c>
      <c r="AX180" s="110">
        <f t="shared" ref="AX180:BG180" si="158">AX181+AX183</f>
        <v>0</v>
      </c>
      <c r="AY180" s="110">
        <f t="shared" si="158"/>
        <v>0</v>
      </c>
      <c r="AZ180" s="110">
        <f t="shared" si="158"/>
        <v>0</v>
      </c>
      <c r="BA180" s="110">
        <f t="shared" si="158"/>
        <v>0</v>
      </c>
      <c r="BB180" s="110">
        <f t="shared" si="158"/>
        <v>37659733630.629997</v>
      </c>
      <c r="BC180" s="110"/>
      <c r="BD180" s="110"/>
      <c r="BE180" s="110">
        <f t="shared" si="158"/>
        <v>0</v>
      </c>
      <c r="BF180" s="152">
        <f>+E180+BB180-BE180</f>
        <v>37659733630.629997</v>
      </c>
      <c r="BG180" s="153">
        <f t="shared" si="158"/>
        <v>37659733630.629997</v>
      </c>
      <c r="BH180" s="172">
        <f t="shared" si="140"/>
        <v>0</v>
      </c>
      <c r="BI180" s="5"/>
      <c r="BJ180" s="5"/>
    </row>
    <row r="181" spans="1:62" s="3" customFormat="1" ht="15.75" thickBot="1" x14ac:dyDescent="0.3">
      <c r="A181" s="8" t="s">
        <v>305</v>
      </c>
      <c r="B181" s="67" t="s">
        <v>168</v>
      </c>
      <c r="C181" s="7"/>
      <c r="D181" s="126"/>
      <c r="E181" s="110">
        <f>E182</f>
        <v>0</v>
      </c>
      <c r="F181" s="110">
        <f t="shared" ref="F181:BG181" si="159">F182</f>
        <v>0</v>
      </c>
      <c r="G181" s="110">
        <f t="shared" si="159"/>
        <v>0</v>
      </c>
      <c r="H181" s="110">
        <f t="shared" si="159"/>
        <v>0</v>
      </c>
      <c r="I181" s="110">
        <f t="shared" si="159"/>
        <v>0</v>
      </c>
      <c r="J181" s="110">
        <f t="shared" si="159"/>
        <v>0</v>
      </c>
      <c r="K181" s="110">
        <f t="shared" si="159"/>
        <v>0</v>
      </c>
      <c r="L181" s="110">
        <f t="shared" si="159"/>
        <v>0</v>
      </c>
      <c r="M181" s="110">
        <f t="shared" si="159"/>
        <v>0</v>
      </c>
      <c r="N181" s="110">
        <f t="shared" si="159"/>
        <v>0</v>
      </c>
      <c r="O181" s="110">
        <f t="shared" si="159"/>
        <v>0</v>
      </c>
      <c r="P181" s="110">
        <f t="shared" si="159"/>
        <v>0</v>
      </c>
      <c r="Q181" s="110">
        <f t="shared" si="159"/>
        <v>0</v>
      </c>
      <c r="R181" s="110">
        <f t="shared" si="159"/>
        <v>0</v>
      </c>
      <c r="S181" s="110">
        <f t="shared" si="159"/>
        <v>0</v>
      </c>
      <c r="T181" s="110">
        <f t="shared" si="159"/>
        <v>0</v>
      </c>
      <c r="U181" s="110">
        <f t="shared" si="159"/>
        <v>0</v>
      </c>
      <c r="V181" s="110">
        <f t="shared" si="159"/>
        <v>0</v>
      </c>
      <c r="W181" s="110">
        <f t="shared" si="159"/>
        <v>0</v>
      </c>
      <c r="X181" s="110">
        <f t="shared" si="159"/>
        <v>0</v>
      </c>
      <c r="Y181" s="110">
        <f t="shared" si="159"/>
        <v>0</v>
      </c>
      <c r="Z181" s="110">
        <f t="shared" si="159"/>
        <v>0</v>
      </c>
      <c r="AA181" s="110">
        <f t="shared" si="159"/>
        <v>0</v>
      </c>
      <c r="AB181" s="110">
        <f t="shared" si="159"/>
        <v>0</v>
      </c>
      <c r="AC181" s="110">
        <f t="shared" si="159"/>
        <v>0</v>
      </c>
      <c r="AD181" s="110">
        <f t="shared" si="159"/>
        <v>0</v>
      </c>
      <c r="AE181" s="110">
        <f t="shared" si="159"/>
        <v>0</v>
      </c>
      <c r="AF181" s="110">
        <f t="shared" si="159"/>
        <v>0</v>
      </c>
      <c r="AG181" s="110">
        <f t="shared" si="159"/>
        <v>0</v>
      </c>
      <c r="AH181" s="110">
        <f t="shared" si="159"/>
        <v>0</v>
      </c>
      <c r="AI181" s="110">
        <f t="shared" si="159"/>
        <v>0</v>
      </c>
      <c r="AJ181" s="110">
        <f t="shared" si="159"/>
        <v>0</v>
      </c>
      <c r="AK181" s="110">
        <f t="shared" si="159"/>
        <v>0</v>
      </c>
      <c r="AL181" s="110">
        <f t="shared" si="159"/>
        <v>0</v>
      </c>
      <c r="AM181" s="110">
        <f t="shared" si="159"/>
        <v>0</v>
      </c>
      <c r="AN181" s="110">
        <f t="shared" si="159"/>
        <v>0</v>
      </c>
      <c r="AO181" s="110">
        <f t="shared" si="159"/>
        <v>0</v>
      </c>
      <c r="AP181" s="110">
        <f t="shared" si="159"/>
        <v>0</v>
      </c>
      <c r="AQ181" s="110">
        <f t="shared" si="159"/>
        <v>0</v>
      </c>
      <c r="AR181" s="110">
        <f t="shared" si="159"/>
        <v>0</v>
      </c>
      <c r="AS181" s="110">
        <f t="shared" si="159"/>
        <v>0</v>
      </c>
      <c r="AT181" s="110">
        <f t="shared" si="159"/>
        <v>0</v>
      </c>
      <c r="AU181" s="110">
        <f t="shared" si="159"/>
        <v>0</v>
      </c>
      <c r="AV181" s="110">
        <f t="shared" si="159"/>
        <v>0</v>
      </c>
      <c r="AW181" s="110">
        <f t="shared" si="159"/>
        <v>0</v>
      </c>
      <c r="AX181" s="110">
        <f t="shared" si="159"/>
        <v>0</v>
      </c>
      <c r="AY181" s="110">
        <f t="shared" si="159"/>
        <v>0</v>
      </c>
      <c r="AZ181" s="110">
        <f t="shared" si="159"/>
        <v>0</v>
      </c>
      <c r="BA181" s="110">
        <f t="shared" si="159"/>
        <v>0</v>
      </c>
      <c r="BB181" s="110">
        <f t="shared" si="159"/>
        <v>20495621718.099998</v>
      </c>
      <c r="BC181" s="110"/>
      <c r="BD181" s="110"/>
      <c r="BE181" s="110">
        <f t="shared" si="159"/>
        <v>0</v>
      </c>
      <c r="BF181" s="152">
        <f>+E181+BB181-BE181</f>
        <v>20495621718.099998</v>
      </c>
      <c r="BG181" s="153">
        <f t="shared" si="159"/>
        <v>20495621718.099998</v>
      </c>
      <c r="BH181" s="172">
        <f t="shared" si="140"/>
        <v>0</v>
      </c>
      <c r="BI181" s="5"/>
      <c r="BJ181" s="5"/>
    </row>
    <row r="182" spans="1:62" ht="39" thickBot="1" x14ac:dyDescent="0.25">
      <c r="A182" s="18" t="s">
        <v>306</v>
      </c>
      <c r="B182" s="68" t="s">
        <v>307</v>
      </c>
      <c r="C182" s="26">
        <v>353</v>
      </c>
      <c r="D182" s="125" t="s">
        <v>236</v>
      </c>
      <c r="E182" s="111"/>
      <c r="F182" s="112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4"/>
      <c r="S182" s="114"/>
      <c r="T182" s="113"/>
      <c r="U182" s="114"/>
      <c r="V182" s="114"/>
      <c r="W182" s="114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4"/>
      <c r="AQ182" s="114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>
        <v>20495621718.099998</v>
      </c>
      <c r="BC182" s="113"/>
      <c r="BD182" s="113"/>
      <c r="BE182" s="113">
        <f>G182+K182+O182+S182+W182+AA182+AE182+AI182+AM182+AQ182</f>
        <v>0</v>
      </c>
      <c r="BF182" s="154">
        <f>E182+BB182-BE182</f>
        <v>20495621718.099998</v>
      </c>
      <c r="BG182" s="155">
        <v>20495621718.099998</v>
      </c>
      <c r="BH182" s="175">
        <f t="shared" si="140"/>
        <v>0</v>
      </c>
    </row>
    <row r="183" spans="1:62" s="3" customFormat="1" ht="39" thickBot="1" x14ac:dyDescent="0.3">
      <c r="A183" s="8" t="s">
        <v>308</v>
      </c>
      <c r="B183" s="67" t="s">
        <v>309</v>
      </c>
      <c r="C183" s="7"/>
      <c r="D183" s="126"/>
      <c r="E183" s="110">
        <f>SUM(E184:E190)</f>
        <v>0</v>
      </c>
      <c r="F183" s="110">
        <f t="shared" ref="F183:BG183" si="160">SUM(F184:F190)</f>
        <v>0</v>
      </c>
      <c r="G183" s="110">
        <f t="shared" si="160"/>
        <v>0</v>
      </c>
      <c r="H183" s="110">
        <f t="shared" si="160"/>
        <v>0</v>
      </c>
      <c r="I183" s="110">
        <f t="shared" si="160"/>
        <v>0</v>
      </c>
      <c r="J183" s="110">
        <f t="shared" si="160"/>
        <v>0</v>
      </c>
      <c r="K183" s="110">
        <f t="shared" si="160"/>
        <v>0</v>
      </c>
      <c r="L183" s="110">
        <f t="shared" si="160"/>
        <v>0</v>
      </c>
      <c r="M183" s="110">
        <f t="shared" si="160"/>
        <v>0</v>
      </c>
      <c r="N183" s="110">
        <f t="shared" si="160"/>
        <v>0</v>
      </c>
      <c r="O183" s="110">
        <f t="shared" si="160"/>
        <v>0</v>
      </c>
      <c r="P183" s="110">
        <f t="shared" si="160"/>
        <v>0</v>
      </c>
      <c r="Q183" s="110">
        <f t="shared" si="160"/>
        <v>0</v>
      </c>
      <c r="R183" s="110">
        <f t="shared" si="160"/>
        <v>0</v>
      </c>
      <c r="S183" s="110">
        <f t="shared" si="160"/>
        <v>0</v>
      </c>
      <c r="T183" s="110">
        <f t="shared" si="160"/>
        <v>0</v>
      </c>
      <c r="U183" s="110">
        <f t="shared" si="160"/>
        <v>0</v>
      </c>
      <c r="V183" s="110">
        <f t="shared" si="160"/>
        <v>0</v>
      </c>
      <c r="W183" s="110">
        <f t="shared" si="160"/>
        <v>0</v>
      </c>
      <c r="X183" s="110">
        <f t="shared" si="160"/>
        <v>0</v>
      </c>
      <c r="Y183" s="110">
        <f t="shared" si="160"/>
        <v>0</v>
      </c>
      <c r="Z183" s="110">
        <f t="shared" si="160"/>
        <v>0</v>
      </c>
      <c r="AA183" s="110">
        <f t="shared" si="160"/>
        <v>0</v>
      </c>
      <c r="AB183" s="110">
        <f t="shared" si="160"/>
        <v>0</v>
      </c>
      <c r="AC183" s="110">
        <f t="shared" si="160"/>
        <v>0</v>
      </c>
      <c r="AD183" s="110">
        <f t="shared" si="160"/>
        <v>0</v>
      </c>
      <c r="AE183" s="110">
        <f t="shared" si="160"/>
        <v>0</v>
      </c>
      <c r="AF183" s="110">
        <f t="shared" si="160"/>
        <v>0</v>
      </c>
      <c r="AG183" s="110">
        <f t="shared" si="160"/>
        <v>0</v>
      </c>
      <c r="AH183" s="110">
        <f t="shared" si="160"/>
        <v>0</v>
      </c>
      <c r="AI183" s="110">
        <f t="shared" si="160"/>
        <v>0</v>
      </c>
      <c r="AJ183" s="110">
        <f t="shared" si="160"/>
        <v>0</v>
      </c>
      <c r="AK183" s="110">
        <f t="shared" si="160"/>
        <v>0</v>
      </c>
      <c r="AL183" s="110">
        <f t="shared" si="160"/>
        <v>0</v>
      </c>
      <c r="AM183" s="110">
        <f t="shared" si="160"/>
        <v>0</v>
      </c>
      <c r="AN183" s="110">
        <f t="shared" si="160"/>
        <v>0</v>
      </c>
      <c r="AO183" s="110">
        <f t="shared" si="160"/>
        <v>0</v>
      </c>
      <c r="AP183" s="110">
        <f t="shared" si="160"/>
        <v>0</v>
      </c>
      <c r="AQ183" s="110">
        <f t="shared" si="160"/>
        <v>0</v>
      </c>
      <c r="AR183" s="110">
        <f t="shared" si="160"/>
        <v>0</v>
      </c>
      <c r="AS183" s="110">
        <f t="shared" si="160"/>
        <v>0</v>
      </c>
      <c r="AT183" s="110">
        <f t="shared" si="160"/>
        <v>0</v>
      </c>
      <c r="AU183" s="110">
        <f t="shared" si="160"/>
        <v>0</v>
      </c>
      <c r="AV183" s="110">
        <f t="shared" si="160"/>
        <v>0</v>
      </c>
      <c r="AW183" s="110">
        <f t="shared" si="160"/>
        <v>0</v>
      </c>
      <c r="AX183" s="110">
        <f t="shared" si="160"/>
        <v>0</v>
      </c>
      <c r="AY183" s="110">
        <f t="shared" si="160"/>
        <v>0</v>
      </c>
      <c r="AZ183" s="110">
        <f t="shared" si="160"/>
        <v>0</v>
      </c>
      <c r="BA183" s="110">
        <f t="shared" si="160"/>
        <v>0</v>
      </c>
      <c r="BB183" s="110">
        <f>SUM(BB184:BB190)</f>
        <v>17164111912.530001</v>
      </c>
      <c r="BC183" s="110"/>
      <c r="BD183" s="110"/>
      <c r="BE183" s="110">
        <f t="shared" si="160"/>
        <v>0</v>
      </c>
      <c r="BF183" s="152">
        <f>+E183+BB183-BE183</f>
        <v>17164111912.530001</v>
      </c>
      <c r="BG183" s="153">
        <f t="shared" si="160"/>
        <v>17164111912.530001</v>
      </c>
      <c r="BH183" s="172">
        <f t="shared" si="140"/>
        <v>0</v>
      </c>
      <c r="BI183" s="5"/>
      <c r="BJ183" s="5"/>
    </row>
    <row r="184" spans="1:62" ht="26.25" thickBot="1" x14ac:dyDescent="0.25">
      <c r="A184" s="18" t="s">
        <v>310</v>
      </c>
      <c r="B184" s="68" t="s">
        <v>311</v>
      </c>
      <c r="C184" s="26">
        <v>352</v>
      </c>
      <c r="D184" s="125" t="s">
        <v>312</v>
      </c>
      <c r="E184" s="111"/>
      <c r="F184" s="112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4"/>
      <c r="S184" s="114"/>
      <c r="T184" s="113"/>
      <c r="U184" s="114"/>
      <c r="V184" s="114"/>
      <c r="W184" s="114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4"/>
      <c r="AQ184" s="114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>
        <v>47627103.829999998</v>
      </c>
      <c r="BC184" s="113"/>
      <c r="BD184" s="113"/>
      <c r="BE184" s="113">
        <f t="shared" ref="BE184:BE190" si="161">G184+K184+O184+S184+W184+AA184+AE184+AI184+AM184+AQ184</f>
        <v>0</v>
      </c>
      <c r="BF184" s="154">
        <f t="shared" ref="BF184:BF190" si="162">E184+BB184-BE184</f>
        <v>47627103.829999998</v>
      </c>
      <c r="BG184" s="154">
        <v>47627103.829999998</v>
      </c>
      <c r="BH184" s="175">
        <f t="shared" si="140"/>
        <v>0</v>
      </c>
    </row>
    <row r="185" spans="1:62" ht="26.25" thickBot="1" x14ac:dyDescent="0.25">
      <c r="A185" s="18" t="s">
        <v>313</v>
      </c>
      <c r="B185" s="68" t="s">
        <v>314</v>
      </c>
      <c r="C185" s="26">
        <v>367</v>
      </c>
      <c r="D185" s="125" t="s">
        <v>315</v>
      </c>
      <c r="E185" s="111"/>
      <c r="F185" s="112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4"/>
      <c r="S185" s="114"/>
      <c r="T185" s="113"/>
      <c r="U185" s="114"/>
      <c r="V185" s="114"/>
      <c r="W185" s="114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4"/>
      <c r="AQ185" s="114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>
        <v>141271101.19999999</v>
      </c>
      <c r="BC185" s="113"/>
      <c r="BD185" s="113"/>
      <c r="BE185" s="113">
        <f t="shared" si="161"/>
        <v>0</v>
      </c>
      <c r="BF185" s="154">
        <f t="shared" si="162"/>
        <v>141271101.19999999</v>
      </c>
      <c r="BG185" s="154">
        <v>141271101.19999999</v>
      </c>
      <c r="BH185" s="175">
        <f t="shared" si="140"/>
        <v>0</v>
      </c>
    </row>
    <row r="186" spans="1:62" ht="39" thickBot="1" x14ac:dyDescent="0.25">
      <c r="A186" s="18" t="s">
        <v>316</v>
      </c>
      <c r="B186" s="68" t="s">
        <v>317</v>
      </c>
      <c r="C186" s="26">
        <v>368</v>
      </c>
      <c r="D186" s="125" t="s">
        <v>318</v>
      </c>
      <c r="E186" s="111"/>
      <c r="F186" s="112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4"/>
      <c r="S186" s="114"/>
      <c r="T186" s="113"/>
      <c r="U186" s="114"/>
      <c r="V186" s="114"/>
      <c r="W186" s="114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4"/>
      <c r="AQ186" s="114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>
        <v>358813279.89999998</v>
      </c>
      <c r="BC186" s="113"/>
      <c r="BD186" s="113"/>
      <c r="BE186" s="113">
        <f t="shared" si="161"/>
        <v>0</v>
      </c>
      <c r="BF186" s="154">
        <f t="shared" si="162"/>
        <v>358813279.89999998</v>
      </c>
      <c r="BG186" s="154">
        <v>358813279.89999998</v>
      </c>
      <c r="BH186" s="175">
        <f t="shared" si="140"/>
        <v>0</v>
      </c>
    </row>
    <row r="187" spans="1:62" ht="26.25" thickBot="1" x14ac:dyDescent="0.25">
      <c r="A187" s="18" t="s">
        <v>319</v>
      </c>
      <c r="B187" s="68" t="s">
        <v>967</v>
      </c>
      <c r="C187" s="26">
        <v>372</v>
      </c>
      <c r="D187" s="125" t="s">
        <v>968</v>
      </c>
      <c r="E187" s="111"/>
      <c r="F187" s="112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4"/>
      <c r="S187" s="114"/>
      <c r="T187" s="113"/>
      <c r="U187" s="114"/>
      <c r="V187" s="114"/>
      <c r="W187" s="114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4"/>
      <c r="AQ187" s="114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>
        <v>29908000</v>
      </c>
      <c r="BC187" s="113"/>
      <c r="BD187" s="113"/>
      <c r="BE187" s="113">
        <f t="shared" si="161"/>
        <v>0</v>
      </c>
      <c r="BF187" s="154">
        <f t="shared" si="162"/>
        <v>29908000</v>
      </c>
      <c r="BG187" s="154">
        <v>29908000</v>
      </c>
      <c r="BH187" s="175">
        <f t="shared" si="140"/>
        <v>0</v>
      </c>
    </row>
    <row r="188" spans="1:62" ht="39" thickBot="1" x14ac:dyDescent="0.25">
      <c r="A188" s="18" t="s">
        <v>320</v>
      </c>
      <c r="B188" s="68" t="s">
        <v>237</v>
      </c>
      <c r="C188" s="26">
        <v>364</v>
      </c>
      <c r="D188" s="125" t="s">
        <v>237</v>
      </c>
      <c r="E188" s="111"/>
      <c r="F188" s="112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4"/>
      <c r="S188" s="114"/>
      <c r="T188" s="113"/>
      <c r="U188" s="114"/>
      <c r="V188" s="114"/>
      <c r="W188" s="114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4"/>
      <c r="AQ188" s="114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>
        <v>10675363628.1</v>
      </c>
      <c r="BC188" s="113"/>
      <c r="BD188" s="113"/>
      <c r="BE188" s="113">
        <f t="shared" si="161"/>
        <v>0</v>
      </c>
      <c r="BF188" s="154">
        <f t="shared" si="162"/>
        <v>10675363628.1</v>
      </c>
      <c r="BG188" s="154">
        <v>10675363628.1</v>
      </c>
      <c r="BH188" s="175">
        <f t="shared" si="140"/>
        <v>0</v>
      </c>
    </row>
    <row r="189" spans="1:62" ht="39" thickBot="1" x14ac:dyDescent="0.25">
      <c r="A189" s="18" t="s">
        <v>321</v>
      </c>
      <c r="B189" s="68" t="s">
        <v>322</v>
      </c>
      <c r="C189" s="26">
        <v>371</v>
      </c>
      <c r="D189" s="125" t="s">
        <v>323</v>
      </c>
      <c r="E189" s="111"/>
      <c r="F189" s="112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4"/>
      <c r="S189" s="114"/>
      <c r="T189" s="113"/>
      <c r="U189" s="114"/>
      <c r="V189" s="114"/>
      <c r="W189" s="114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4"/>
      <c r="AQ189" s="114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>
        <v>5638655899.5</v>
      </c>
      <c r="BC189" s="113"/>
      <c r="BD189" s="113"/>
      <c r="BE189" s="113">
        <f t="shared" si="161"/>
        <v>0</v>
      </c>
      <c r="BF189" s="154">
        <f t="shared" si="162"/>
        <v>5638655899.5</v>
      </c>
      <c r="BG189" s="154">
        <v>5638655899.5</v>
      </c>
      <c r="BH189" s="175">
        <f t="shared" si="140"/>
        <v>0</v>
      </c>
    </row>
    <row r="190" spans="1:62" ht="26.25" thickBot="1" x14ac:dyDescent="0.25">
      <c r="A190" s="18" t="s">
        <v>324</v>
      </c>
      <c r="B190" s="68" t="s">
        <v>325</v>
      </c>
      <c r="C190" s="26">
        <v>362</v>
      </c>
      <c r="D190" s="125" t="s">
        <v>326</v>
      </c>
      <c r="E190" s="111"/>
      <c r="F190" s="112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4"/>
      <c r="S190" s="114"/>
      <c r="T190" s="113"/>
      <c r="U190" s="114"/>
      <c r="V190" s="114"/>
      <c r="W190" s="114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4"/>
      <c r="AQ190" s="114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>
        <v>272472900</v>
      </c>
      <c r="BC190" s="113"/>
      <c r="BD190" s="113"/>
      <c r="BE190" s="113">
        <f t="shared" si="161"/>
        <v>0</v>
      </c>
      <c r="BF190" s="154">
        <f t="shared" si="162"/>
        <v>272472900</v>
      </c>
      <c r="BG190" s="154">
        <v>272472900</v>
      </c>
      <c r="BH190" s="175">
        <f t="shared" si="140"/>
        <v>0</v>
      </c>
    </row>
    <row r="191" spans="1:62" s="3" customFormat="1" ht="15.75" thickBot="1" x14ac:dyDescent="0.3">
      <c r="A191" s="8" t="s">
        <v>327</v>
      </c>
      <c r="B191" s="67" t="s">
        <v>328</v>
      </c>
      <c r="C191" s="7"/>
      <c r="D191" s="126"/>
      <c r="E191" s="110">
        <f>E192</f>
        <v>0</v>
      </c>
      <c r="F191" s="110">
        <f t="shared" ref="F191:BG191" si="163">F192</f>
        <v>0</v>
      </c>
      <c r="G191" s="110">
        <f t="shared" si="163"/>
        <v>0</v>
      </c>
      <c r="H191" s="110">
        <f t="shared" si="163"/>
        <v>0</v>
      </c>
      <c r="I191" s="110">
        <f t="shared" si="163"/>
        <v>0</v>
      </c>
      <c r="J191" s="110">
        <f t="shared" si="163"/>
        <v>0</v>
      </c>
      <c r="K191" s="110">
        <f t="shared" si="163"/>
        <v>0</v>
      </c>
      <c r="L191" s="110">
        <f t="shared" si="163"/>
        <v>0</v>
      </c>
      <c r="M191" s="110">
        <f t="shared" si="163"/>
        <v>0</v>
      </c>
      <c r="N191" s="110">
        <f t="shared" si="163"/>
        <v>0</v>
      </c>
      <c r="O191" s="110">
        <f t="shared" si="163"/>
        <v>0</v>
      </c>
      <c r="P191" s="110">
        <f t="shared" si="163"/>
        <v>0</v>
      </c>
      <c r="Q191" s="110">
        <f t="shared" si="163"/>
        <v>0</v>
      </c>
      <c r="R191" s="110">
        <f t="shared" si="163"/>
        <v>0</v>
      </c>
      <c r="S191" s="110">
        <f t="shared" si="163"/>
        <v>0</v>
      </c>
      <c r="T191" s="110">
        <f t="shared" si="163"/>
        <v>0</v>
      </c>
      <c r="U191" s="110">
        <f t="shared" si="163"/>
        <v>0</v>
      </c>
      <c r="V191" s="110">
        <f t="shared" si="163"/>
        <v>0</v>
      </c>
      <c r="W191" s="110">
        <f t="shared" si="163"/>
        <v>0</v>
      </c>
      <c r="X191" s="110">
        <f t="shared" si="163"/>
        <v>0</v>
      </c>
      <c r="Y191" s="110">
        <f t="shared" si="163"/>
        <v>0</v>
      </c>
      <c r="Z191" s="110">
        <f t="shared" si="163"/>
        <v>0</v>
      </c>
      <c r="AA191" s="110">
        <f t="shared" si="163"/>
        <v>0</v>
      </c>
      <c r="AB191" s="110">
        <f t="shared" si="163"/>
        <v>0</v>
      </c>
      <c r="AC191" s="110">
        <f t="shared" si="163"/>
        <v>0</v>
      </c>
      <c r="AD191" s="110">
        <f t="shared" si="163"/>
        <v>0</v>
      </c>
      <c r="AE191" s="110">
        <f t="shared" si="163"/>
        <v>0</v>
      </c>
      <c r="AF191" s="110">
        <f t="shared" si="163"/>
        <v>0</v>
      </c>
      <c r="AG191" s="110">
        <f t="shared" si="163"/>
        <v>0</v>
      </c>
      <c r="AH191" s="110">
        <f t="shared" si="163"/>
        <v>0</v>
      </c>
      <c r="AI191" s="110">
        <f t="shared" si="163"/>
        <v>0</v>
      </c>
      <c r="AJ191" s="110">
        <f t="shared" si="163"/>
        <v>0</v>
      </c>
      <c r="AK191" s="110">
        <f t="shared" si="163"/>
        <v>0</v>
      </c>
      <c r="AL191" s="110">
        <f t="shared" si="163"/>
        <v>0</v>
      </c>
      <c r="AM191" s="110">
        <f t="shared" si="163"/>
        <v>0</v>
      </c>
      <c r="AN191" s="110">
        <f t="shared" si="163"/>
        <v>0</v>
      </c>
      <c r="AO191" s="110">
        <f t="shared" si="163"/>
        <v>0</v>
      </c>
      <c r="AP191" s="110">
        <f t="shared" si="163"/>
        <v>0</v>
      </c>
      <c r="AQ191" s="110">
        <f t="shared" si="163"/>
        <v>0</v>
      </c>
      <c r="AR191" s="110">
        <f t="shared" si="163"/>
        <v>0</v>
      </c>
      <c r="AS191" s="110">
        <f t="shared" si="163"/>
        <v>0</v>
      </c>
      <c r="AT191" s="110">
        <f t="shared" si="163"/>
        <v>0</v>
      </c>
      <c r="AU191" s="110">
        <f t="shared" si="163"/>
        <v>0</v>
      </c>
      <c r="AV191" s="110">
        <f t="shared" si="163"/>
        <v>0</v>
      </c>
      <c r="AW191" s="110">
        <f t="shared" si="163"/>
        <v>0</v>
      </c>
      <c r="AX191" s="110">
        <f t="shared" si="163"/>
        <v>0</v>
      </c>
      <c r="AY191" s="110">
        <f t="shared" si="163"/>
        <v>0</v>
      </c>
      <c r="AZ191" s="110">
        <f t="shared" si="163"/>
        <v>0</v>
      </c>
      <c r="BA191" s="110">
        <f t="shared" si="163"/>
        <v>0</v>
      </c>
      <c r="BB191" s="110">
        <f t="shared" si="163"/>
        <v>180508049</v>
      </c>
      <c r="BC191" s="110"/>
      <c r="BD191" s="110"/>
      <c r="BE191" s="110">
        <f t="shared" si="163"/>
        <v>0</v>
      </c>
      <c r="BF191" s="152">
        <f>+E191+BB191-BE191</f>
        <v>180508049</v>
      </c>
      <c r="BG191" s="153">
        <f t="shared" si="163"/>
        <v>180508049</v>
      </c>
      <c r="BH191" s="172">
        <f t="shared" si="140"/>
        <v>0</v>
      </c>
      <c r="BI191" s="5"/>
      <c r="BJ191" s="5"/>
    </row>
    <row r="192" spans="1:62" ht="15" thickBot="1" x14ac:dyDescent="0.25">
      <c r="A192" s="18" t="s">
        <v>329</v>
      </c>
      <c r="B192" s="68" t="s">
        <v>330</v>
      </c>
      <c r="C192" s="26">
        <v>22</v>
      </c>
      <c r="D192" s="125" t="s">
        <v>328</v>
      </c>
      <c r="E192" s="111">
        <v>0</v>
      </c>
      <c r="F192" s="112">
        <v>0</v>
      </c>
      <c r="G192" s="113">
        <v>0</v>
      </c>
      <c r="H192" s="113">
        <v>0</v>
      </c>
      <c r="I192" s="113">
        <v>0</v>
      </c>
      <c r="J192" s="113">
        <v>0</v>
      </c>
      <c r="K192" s="113">
        <v>0</v>
      </c>
      <c r="L192" s="113">
        <f>H192+J192-K192</f>
        <v>0</v>
      </c>
      <c r="M192" s="113">
        <v>0</v>
      </c>
      <c r="N192" s="113">
        <v>0</v>
      </c>
      <c r="O192" s="113">
        <v>0</v>
      </c>
      <c r="P192" s="113">
        <v>0</v>
      </c>
      <c r="Q192" s="113">
        <v>0</v>
      </c>
      <c r="R192" s="114">
        <v>0</v>
      </c>
      <c r="S192" s="114">
        <v>0</v>
      </c>
      <c r="T192" s="113">
        <f>P192+R192-S192</f>
        <v>0</v>
      </c>
      <c r="U192" s="114">
        <v>0</v>
      </c>
      <c r="V192" s="114">
        <v>0</v>
      </c>
      <c r="W192" s="114">
        <v>0</v>
      </c>
      <c r="X192" s="113">
        <f>T192+V192-W192</f>
        <v>0</v>
      </c>
      <c r="Y192" s="113">
        <v>0</v>
      </c>
      <c r="Z192" s="113">
        <v>0</v>
      </c>
      <c r="AA192" s="113">
        <v>0</v>
      </c>
      <c r="AB192" s="113">
        <f>X192+Z192-AA192</f>
        <v>0</v>
      </c>
      <c r="AC192" s="113">
        <v>0</v>
      </c>
      <c r="AD192" s="113">
        <v>0</v>
      </c>
      <c r="AE192" s="113">
        <v>0</v>
      </c>
      <c r="AF192" s="113">
        <f>AB192+AD192-AE192</f>
        <v>0</v>
      </c>
      <c r="AG192" s="113">
        <v>0</v>
      </c>
      <c r="AH192" s="113">
        <v>0</v>
      </c>
      <c r="AI192" s="113">
        <v>0</v>
      </c>
      <c r="AJ192" s="113">
        <f>AF192+AH192-AI192</f>
        <v>0</v>
      </c>
      <c r="AK192" s="113">
        <v>0</v>
      </c>
      <c r="AL192" s="113">
        <v>0</v>
      </c>
      <c r="AM192" s="113">
        <v>0</v>
      </c>
      <c r="AN192" s="113">
        <f>AJ192+AL192-AM192</f>
        <v>0</v>
      </c>
      <c r="AO192" s="113">
        <v>0</v>
      </c>
      <c r="AP192" s="114">
        <v>0</v>
      </c>
      <c r="AQ192" s="114">
        <v>0</v>
      </c>
      <c r="AR192" s="113">
        <f>AN192+AP192-AQ192</f>
        <v>0</v>
      </c>
      <c r="AS192" s="113">
        <v>0</v>
      </c>
      <c r="AT192" s="113"/>
      <c r="AU192" s="113"/>
      <c r="AV192" s="113"/>
      <c r="AW192" s="113"/>
      <c r="AX192" s="113"/>
      <c r="AY192" s="113"/>
      <c r="AZ192" s="113"/>
      <c r="BA192" s="113"/>
      <c r="BB192" s="113">
        <v>180508049</v>
      </c>
      <c r="BC192" s="113"/>
      <c r="BD192" s="113"/>
      <c r="BE192" s="113">
        <f>G192+K192+O192+S192+W192+AA192+AE192+AI192+AM192+AQ192</f>
        <v>0</v>
      </c>
      <c r="BF192" s="154">
        <f>E192+BB192-BE192</f>
        <v>180508049</v>
      </c>
      <c r="BG192" s="155">
        <v>180508049</v>
      </c>
      <c r="BH192" s="175">
        <f t="shared" si="140"/>
        <v>0</v>
      </c>
    </row>
    <row r="193" spans="1:62" s="3" customFormat="1" ht="15.75" thickBot="1" x14ac:dyDescent="0.3">
      <c r="A193" s="8" t="s">
        <v>331</v>
      </c>
      <c r="B193" s="67" t="s">
        <v>332</v>
      </c>
      <c r="C193" s="7"/>
      <c r="D193" s="126"/>
      <c r="E193" s="110">
        <f>+E195</f>
        <v>1194510975</v>
      </c>
      <c r="F193" s="110">
        <f t="shared" ref="F193:BA193" si="164">F194+F195</f>
        <v>0</v>
      </c>
      <c r="G193" s="110">
        <f t="shared" si="164"/>
        <v>0</v>
      </c>
      <c r="H193" s="110">
        <f t="shared" si="164"/>
        <v>0</v>
      </c>
      <c r="I193" s="110">
        <f t="shared" si="164"/>
        <v>0</v>
      </c>
      <c r="J193" s="110">
        <f t="shared" si="164"/>
        <v>0</v>
      </c>
      <c r="K193" s="110">
        <f t="shared" si="164"/>
        <v>0</v>
      </c>
      <c r="L193" s="110">
        <f t="shared" si="164"/>
        <v>0</v>
      </c>
      <c r="M193" s="110">
        <f t="shared" si="164"/>
        <v>0</v>
      </c>
      <c r="N193" s="110">
        <f t="shared" si="164"/>
        <v>0</v>
      </c>
      <c r="O193" s="110">
        <f t="shared" si="164"/>
        <v>0</v>
      </c>
      <c r="P193" s="110">
        <f t="shared" si="164"/>
        <v>0</v>
      </c>
      <c r="Q193" s="110">
        <f t="shared" si="164"/>
        <v>0</v>
      </c>
      <c r="R193" s="110">
        <f t="shared" si="164"/>
        <v>0</v>
      </c>
      <c r="S193" s="110">
        <f t="shared" si="164"/>
        <v>0</v>
      </c>
      <c r="T193" s="110">
        <f t="shared" si="164"/>
        <v>0</v>
      </c>
      <c r="U193" s="110">
        <f t="shared" si="164"/>
        <v>0</v>
      </c>
      <c r="V193" s="110">
        <f t="shared" si="164"/>
        <v>0</v>
      </c>
      <c r="W193" s="110">
        <f t="shared" si="164"/>
        <v>0</v>
      </c>
      <c r="X193" s="110">
        <f t="shared" si="164"/>
        <v>0</v>
      </c>
      <c r="Y193" s="110">
        <f t="shared" si="164"/>
        <v>0</v>
      </c>
      <c r="Z193" s="110">
        <f t="shared" si="164"/>
        <v>0</v>
      </c>
      <c r="AA193" s="110">
        <f t="shared" si="164"/>
        <v>0</v>
      </c>
      <c r="AB193" s="110">
        <f t="shared" si="164"/>
        <v>0</v>
      </c>
      <c r="AC193" s="110">
        <f t="shared" si="164"/>
        <v>0</v>
      </c>
      <c r="AD193" s="110">
        <f t="shared" si="164"/>
        <v>0</v>
      </c>
      <c r="AE193" s="110">
        <f t="shared" si="164"/>
        <v>0</v>
      </c>
      <c r="AF193" s="110">
        <f t="shared" si="164"/>
        <v>0</v>
      </c>
      <c r="AG193" s="110">
        <f t="shared" si="164"/>
        <v>0</v>
      </c>
      <c r="AH193" s="110">
        <f t="shared" si="164"/>
        <v>0</v>
      </c>
      <c r="AI193" s="110">
        <f t="shared" si="164"/>
        <v>0</v>
      </c>
      <c r="AJ193" s="110">
        <f t="shared" si="164"/>
        <v>0</v>
      </c>
      <c r="AK193" s="110">
        <f t="shared" si="164"/>
        <v>0</v>
      </c>
      <c r="AL193" s="110">
        <f t="shared" si="164"/>
        <v>0</v>
      </c>
      <c r="AM193" s="110">
        <f t="shared" si="164"/>
        <v>0</v>
      </c>
      <c r="AN193" s="110">
        <f t="shared" si="164"/>
        <v>0</v>
      </c>
      <c r="AO193" s="110">
        <f t="shared" si="164"/>
        <v>0</v>
      </c>
      <c r="AP193" s="110">
        <f t="shared" si="164"/>
        <v>0</v>
      </c>
      <c r="AQ193" s="110">
        <f t="shared" si="164"/>
        <v>0</v>
      </c>
      <c r="AR193" s="110">
        <f t="shared" si="164"/>
        <v>0</v>
      </c>
      <c r="AS193" s="110">
        <f t="shared" si="164"/>
        <v>0</v>
      </c>
      <c r="AT193" s="110">
        <f t="shared" si="164"/>
        <v>0</v>
      </c>
      <c r="AU193" s="110">
        <f t="shared" si="164"/>
        <v>0</v>
      </c>
      <c r="AV193" s="110">
        <f t="shared" si="164"/>
        <v>0</v>
      </c>
      <c r="AW193" s="110">
        <f t="shared" si="164"/>
        <v>0</v>
      </c>
      <c r="AX193" s="110">
        <f t="shared" si="164"/>
        <v>0</v>
      </c>
      <c r="AY193" s="110">
        <f t="shared" si="164"/>
        <v>0</v>
      </c>
      <c r="AZ193" s="110">
        <f t="shared" si="164"/>
        <v>0</v>
      </c>
      <c r="BA193" s="110">
        <f t="shared" si="164"/>
        <v>0</v>
      </c>
      <c r="BB193" s="110">
        <f t="shared" ref="BB193:BE193" si="165">+BB195</f>
        <v>5705031637.8699999</v>
      </c>
      <c r="BC193" s="110">
        <f t="shared" si="165"/>
        <v>0</v>
      </c>
      <c r="BD193" s="110">
        <f t="shared" si="165"/>
        <v>0</v>
      </c>
      <c r="BE193" s="110">
        <f t="shared" si="165"/>
        <v>0</v>
      </c>
      <c r="BF193" s="152">
        <f>+E193+BB193-BE193</f>
        <v>6899542612.8699999</v>
      </c>
      <c r="BG193" s="157">
        <f>SUM(BG194:BG196)</f>
        <v>10485992361.76</v>
      </c>
      <c r="BH193" s="157">
        <f>+BG193-BF193</f>
        <v>3586449748.8900003</v>
      </c>
      <c r="BI193" s="5"/>
      <c r="BJ193" s="5"/>
    </row>
    <row r="194" spans="1:62" ht="39" thickBot="1" x14ac:dyDescent="0.25">
      <c r="A194" s="18" t="s">
        <v>333</v>
      </c>
      <c r="B194" s="68" t="s">
        <v>334</v>
      </c>
      <c r="C194" s="26">
        <v>10</v>
      </c>
      <c r="D194" s="125" t="s">
        <v>36</v>
      </c>
      <c r="E194" s="111"/>
      <c r="F194" s="112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4"/>
      <c r="S194" s="114"/>
      <c r="T194" s="113"/>
      <c r="U194" s="114"/>
      <c r="V194" s="114"/>
      <c r="W194" s="114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4"/>
      <c r="AQ194" s="114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>
        <f>G194+K194+O194+S194+W194+AA194+AE194+AI194+AM194+AQ194</f>
        <v>0</v>
      </c>
      <c r="BF194" s="154">
        <f>E194+BB194-BE194</f>
        <v>0</v>
      </c>
      <c r="BG194" s="155">
        <v>1080361897.3800001</v>
      </c>
      <c r="BH194" s="175">
        <f t="shared" si="140"/>
        <v>1080361897.3800001</v>
      </c>
    </row>
    <row r="195" spans="1:62" s="3" customFormat="1" ht="26.25" thickBot="1" x14ac:dyDescent="0.25">
      <c r="A195" s="18" t="s">
        <v>335</v>
      </c>
      <c r="B195" s="68" t="s">
        <v>336</v>
      </c>
      <c r="C195" s="26"/>
      <c r="D195" s="125"/>
      <c r="E195" s="111">
        <f>+E198+E199</f>
        <v>1194510975</v>
      </c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>
        <f t="shared" ref="BB195:BG195" si="166">+BB198+BB199</f>
        <v>5705031637.8699999</v>
      </c>
      <c r="BC195" s="111">
        <f t="shared" si="166"/>
        <v>0</v>
      </c>
      <c r="BD195" s="111">
        <f t="shared" si="166"/>
        <v>0</v>
      </c>
      <c r="BE195" s="111">
        <f t="shared" si="166"/>
        <v>0</v>
      </c>
      <c r="BF195" s="154">
        <f>+E195+BB195-BE195</f>
        <v>6899542612.8699999</v>
      </c>
      <c r="BG195" s="174">
        <f t="shared" si="166"/>
        <v>9385115068.8199997</v>
      </c>
      <c r="BH195" s="175">
        <f t="shared" si="140"/>
        <v>2485572455.9499998</v>
      </c>
      <c r="BI195" s="5"/>
      <c r="BJ195" s="5"/>
    </row>
    <row r="196" spans="1:62" s="3" customFormat="1" ht="26.25" thickBot="1" x14ac:dyDescent="0.25">
      <c r="A196" s="18" t="s">
        <v>337</v>
      </c>
      <c r="B196" s="68" t="s">
        <v>338</v>
      </c>
      <c r="C196" s="26"/>
      <c r="D196" s="125"/>
      <c r="E196" s="111">
        <f>+E197</f>
        <v>0</v>
      </c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>
        <f t="shared" ref="BB196:BG196" si="167">+BB197</f>
        <v>0</v>
      </c>
      <c r="BC196" s="111">
        <f t="shared" si="167"/>
        <v>0</v>
      </c>
      <c r="BD196" s="111">
        <f t="shared" si="167"/>
        <v>0</v>
      </c>
      <c r="BE196" s="111">
        <f t="shared" si="167"/>
        <v>0</v>
      </c>
      <c r="BF196" s="174">
        <f>BF197</f>
        <v>0</v>
      </c>
      <c r="BG196" s="174">
        <f t="shared" si="167"/>
        <v>20515395.559999999</v>
      </c>
      <c r="BH196" s="175">
        <f t="shared" si="140"/>
        <v>20515395.559999999</v>
      </c>
      <c r="BI196" s="5"/>
      <c r="BJ196" s="5"/>
    </row>
    <row r="197" spans="1:62" ht="39" thickBot="1" x14ac:dyDescent="0.25">
      <c r="A197" s="18" t="s">
        <v>339</v>
      </c>
      <c r="B197" s="68" t="s">
        <v>340</v>
      </c>
      <c r="C197" s="26">
        <v>45</v>
      </c>
      <c r="D197" s="125" t="s">
        <v>1148</v>
      </c>
      <c r="E197" s="111"/>
      <c r="F197" s="112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4"/>
      <c r="S197" s="114"/>
      <c r="T197" s="113"/>
      <c r="U197" s="114"/>
      <c r="V197" s="114"/>
      <c r="W197" s="114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4"/>
      <c r="AQ197" s="114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>
        <f>G197+K197+O197+S197+W197+AA197+AE197+AI197+AM197+AQ197</f>
        <v>0</v>
      </c>
      <c r="BF197" s="154">
        <f>E197+BB197-BE197</f>
        <v>0</v>
      </c>
      <c r="BG197" s="155">
        <v>20515395.559999999</v>
      </c>
      <c r="BH197" s="175">
        <f t="shared" si="140"/>
        <v>20515395.559999999</v>
      </c>
    </row>
    <row r="198" spans="1:62" ht="51.75" thickBot="1" x14ac:dyDescent="0.25">
      <c r="A198" s="18" t="s">
        <v>341</v>
      </c>
      <c r="B198" s="68" t="s">
        <v>342</v>
      </c>
      <c r="C198" s="26">
        <v>41</v>
      </c>
      <c r="D198" s="125" t="s">
        <v>1149</v>
      </c>
      <c r="E198" s="111">
        <v>905713000</v>
      </c>
      <c r="F198" s="112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4"/>
      <c r="S198" s="114"/>
      <c r="T198" s="113"/>
      <c r="U198" s="114"/>
      <c r="V198" s="114"/>
      <c r="W198" s="114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4"/>
      <c r="AQ198" s="114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>
        <v>5362413189.5900002</v>
      </c>
      <c r="BC198" s="113"/>
      <c r="BD198" s="113"/>
      <c r="BE198" s="113">
        <f>G198+K198+O198+S198+W198+AA198+AE198+AI198+AM198+AQ198</f>
        <v>0</v>
      </c>
      <c r="BF198" s="154">
        <f>E198+BB198-BE198</f>
        <v>6268126189.5900002</v>
      </c>
      <c r="BG198" s="155">
        <v>6896129009.3299999</v>
      </c>
      <c r="BH198" s="175">
        <f t="shared" si="140"/>
        <v>628002819.73999977</v>
      </c>
    </row>
    <row r="199" spans="1:62" s="3" customFormat="1" ht="26.25" thickBot="1" x14ac:dyDescent="0.3">
      <c r="A199" s="8" t="s">
        <v>343</v>
      </c>
      <c r="B199" s="67" t="s">
        <v>969</v>
      </c>
      <c r="C199" s="7"/>
      <c r="D199" s="126"/>
      <c r="E199" s="110">
        <f>SUM(E200:E211)</f>
        <v>288797975</v>
      </c>
      <c r="F199" s="110">
        <f t="shared" ref="F199:AT199" si="168">SUM(F200:F208)</f>
        <v>0</v>
      </c>
      <c r="G199" s="110">
        <f t="shared" si="168"/>
        <v>0</v>
      </c>
      <c r="H199" s="110">
        <f t="shared" si="168"/>
        <v>0</v>
      </c>
      <c r="I199" s="110">
        <f t="shared" si="168"/>
        <v>0</v>
      </c>
      <c r="J199" s="110">
        <f t="shared" si="168"/>
        <v>0</v>
      </c>
      <c r="K199" s="110">
        <f t="shared" si="168"/>
        <v>0</v>
      </c>
      <c r="L199" s="110">
        <f t="shared" si="168"/>
        <v>0</v>
      </c>
      <c r="M199" s="110">
        <f t="shared" si="168"/>
        <v>0</v>
      </c>
      <c r="N199" s="110">
        <f t="shared" si="168"/>
        <v>0</v>
      </c>
      <c r="O199" s="110">
        <f t="shared" si="168"/>
        <v>0</v>
      </c>
      <c r="P199" s="110">
        <f t="shared" si="168"/>
        <v>0</v>
      </c>
      <c r="Q199" s="110">
        <f t="shared" si="168"/>
        <v>0</v>
      </c>
      <c r="R199" s="110">
        <f t="shared" si="168"/>
        <v>0</v>
      </c>
      <c r="S199" s="110">
        <f t="shared" si="168"/>
        <v>0</v>
      </c>
      <c r="T199" s="110">
        <f t="shared" si="168"/>
        <v>0</v>
      </c>
      <c r="U199" s="110">
        <f t="shared" si="168"/>
        <v>0</v>
      </c>
      <c r="V199" s="110">
        <f t="shared" si="168"/>
        <v>0</v>
      </c>
      <c r="W199" s="110">
        <f t="shared" si="168"/>
        <v>0</v>
      </c>
      <c r="X199" s="110">
        <f t="shared" si="168"/>
        <v>0</v>
      </c>
      <c r="Y199" s="110">
        <f t="shared" si="168"/>
        <v>0</v>
      </c>
      <c r="Z199" s="110">
        <f t="shared" si="168"/>
        <v>0</v>
      </c>
      <c r="AA199" s="110">
        <f t="shared" si="168"/>
        <v>0</v>
      </c>
      <c r="AB199" s="110">
        <f t="shared" si="168"/>
        <v>0</v>
      </c>
      <c r="AC199" s="110">
        <f t="shared" si="168"/>
        <v>0</v>
      </c>
      <c r="AD199" s="110">
        <f t="shared" si="168"/>
        <v>0</v>
      </c>
      <c r="AE199" s="110">
        <f t="shared" si="168"/>
        <v>0</v>
      </c>
      <c r="AF199" s="110">
        <f t="shared" si="168"/>
        <v>0</v>
      </c>
      <c r="AG199" s="110">
        <f t="shared" si="168"/>
        <v>0</v>
      </c>
      <c r="AH199" s="110">
        <f t="shared" si="168"/>
        <v>0</v>
      </c>
      <c r="AI199" s="110">
        <f t="shared" si="168"/>
        <v>0</v>
      </c>
      <c r="AJ199" s="110">
        <f t="shared" si="168"/>
        <v>0</v>
      </c>
      <c r="AK199" s="110">
        <f t="shared" si="168"/>
        <v>0</v>
      </c>
      <c r="AL199" s="110">
        <f t="shared" si="168"/>
        <v>0</v>
      </c>
      <c r="AM199" s="110">
        <f t="shared" si="168"/>
        <v>0</v>
      </c>
      <c r="AN199" s="110">
        <f t="shared" si="168"/>
        <v>0</v>
      </c>
      <c r="AO199" s="110">
        <f t="shared" si="168"/>
        <v>0</v>
      </c>
      <c r="AP199" s="110">
        <f t="shared" si="168"/>
        <v>0</v>
      </c>
      <c r="AQ199" s="110">
        <f t="shared" si="168"/>
        <v>0</v>
      </c>
      <c r="AR199" s="110">
        <f t="shared" si="168"/>
        <v>0</v>
      </c>
      <c r="AS199" s="110">
        <f t="shared" si="168"/>
        <v>0</v>
      </c>
      <c r="AT199" s="110">
        <f t="shared" si="168"/>
        <v>0</v>
      </c>
      <c r="AU199" s="110">
        <f t="shared" ref="AU199:BA199" si="169">SUM(AU200:AU207)</f>
        <v>0</v>
      </c>
      <c r="AV199" s="110">
        <f t="shared" si="169"/>
        <v>0</v>
      </c>
      <c r="AW199" s="110">
        <f t="shared" si="169"/>
        <v>0</v>
      </c>
      <c r="AX199" s="110">
        <f t="shared" si="169"/>
        <v>0</v>
      </c>
      <c r="AY199" s="110">
        <f t="shared" si="169"/>
        <v>0</v>
      </c>
      <c r="AZ199" s="110">
        <f t="shared" si="169"/>
        <v>0</v>
      </c>
      <c r="BA199" s="110">
        <f t="shared" si="169"/>
        <v>0</v>
      </c>
      <c r="BB199" s="110">
        <f t="shared" ref="BB199:BG199" si="170">SUM(BB200:BB211)</f>
        <v>342618448.27999997</v>
      </c>
      <c r="BC199" s="110">
        <f t="shared" si="170"/>
        <v>0</v>
      </c>
      <c r="BD199" s="110">
        <f t="shared" si="170"/>
        <v>0</v>
      </c>
      <c r="BE199" s="110">
        <f t="shared" si="170"/>
        <v>0</v>
      </c>
      <c r="BF199" s="152">
        <f>+E199+BB199-BE199</f>
        <v>631416423.27999997</v>
      </c>
      <c r="BG199" s="157">
        <f t="shared" si="170"/>
        <v>2488986059.4900002</v>
      </c>
      <c r="BH199" s="172">
        <f t="shared" si="140"/>
        <v>1857569636.2100003</v>
      </c>
      <c r="BI199" s="5"/>
      <c r="BJ199" s="5"/>
    </row>
    <row r="200" spans="1:62" ht="39" thickBot="1" x14ac:dyDescent="0.25">
      <c r="A200" s="18" t="s">
        <v>344</v>
      </c>
      <c r="B200" s="68" t="s">
        <v>345</v>
      </c>
      <c r="C200" s="26">
        <v>70</v>
      </c>
      <c r="D200" s="125" t="s">
        <v>93</v>
      </c>
      <c r="E200" s="111">
        <v>69600975</v>
      </c>
      <c r="F200" s="112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4"/>
      <c r="S200" s="114"/>
      <c r="T200" s="113"/>
      <c r="U200" s="114"/>
      <c r="V200" s="114"/>
      <c r="W200" s="114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4"/>
      <c r="AQ200" s="114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>
        <f t="shared" ref="BE200:BE209" si="171">G200+K200+O200+S200+W200+AA200+AE200+AI200+AM200+AQ200</f>
        <v>0</v>
      </c>
      <c r="BF200" s="154">
        <f t="shared" ref="BF200:BF209" si="172">E200+BB200-BE200</f>
        <v>69600975</v>
      </c>
      <c r="BG200" s="155">
        <v>55064539.969999999</v>
      </c>
      <c r="BH200" s="175">
        <f t="shared" si="140"/>
        <v>-14536435.030000001</v>
      </c>
    </row>
    <row r="201" spans="1:62" ht="39" thickBot="1" x14ac:dyDescent="0.25">
      <c r="A201" s="18" t="s">
        <v>346</v>
      </c>
      <c r="B201" s="68" t="s">
        <v>347</v>
      </c>
      <c r="C201" s="26">
        <v>80</v>
      </c>
      <c r="D201" s="125" t="s">
        <v>99</v>
      </c>
      <c r="E201" s="111">
        <v>23411000</v>
      </c>
      <c r="F201" s="112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4"/>
      <c r="S201" s="114"/>
      <c r="T201" s="113"/>
      <c r="U201" s="114"/>
      <c r="V201" s="114"/>
      <c r="W201" s="114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4"/>
      <c r="AQ201" s="114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>
        <f t="shared" si="171"/>
        <v>0</v>
      </c>
      <c r="BF201" s="154">
        <f t="shared" si="172"/>
        <v>23411000</v>
      </c>
      <c r="BG201" s="155">
        <v>15035974.359999999</v>
      </c>
      <c r="BH201" s="175">
        <f t="shared" si="140"/>
        <v>-8375025.6400000006</v>
      </c>
    </row>
    <row r="202" spans="1:62" ht="26.25" thickBot="1" x14ac:dyDescent="0.25">
      <c r="A202" s="18" t="s">
        <v>348</v>
      </c>
      <c r="B202" s="68" t="s">
        <v>349</v>
      </c>
      <c r="C202" s="26">
        <v>90</v>
      </c>
      <c r="D202" s="125" t="s">
        <v>102</v>
      </c>
      <c r="E202" s="111">
        <v>21706000</v>
      </c>
      <c r="F202" s="112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4"/>
      <c r="S202" s="114"/>
      <c r="T202" s="113"/>
      <c r="U202" s="114"/>
      <c r="V202" s="114"/>
      <c r="W202" s="114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4"/>
      <c r="AQ202" s="114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>
        <f t="shared" si="171"/>
        <v>0</v>
      </c>
      <c r="BF202" s="154">
        <f t="shared" si="172"/>
        <v>21706000</v>
      </c>
      <c r="BG202" s="155">
        <v>14568428.32</v>
      </c>
      <c r="BH202" s="175">
        <f t="shared" si="140"/>
        <v>-7137571.6799999997</v>
      </c>
    </row>
    <row r="203" spans="1:62" ht="26.25" thickBot="1" x14ac:dyDescent="0.25">
      <c r="A203" s="18" t="s">
        <v>350</v>
      </c>
      <c r="B203" s="68" t="s">
        <v>351</v>
      </c>
      <c r="C203" s="26">
        <v>25</v>
      </c>
      <c r="D203" s="125" t="s">
        <v>96</v>
      </c>
      <c r="E203" s="111">
        <v>26488000</v>
      </c>
      <c r="F203" s="112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4"/>
      <c r="S203" s="114"/>
      <c r="T203" s="113"/>
      <c r="U203" s="114"/>
      <c r="V203" s="114"/>
      <c r="W203" s="114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4"/>
      <c r="AQ203" s="114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>
        <f t="shared" si="171"/>
        <v>0</v>
      </c>
      <c r="BF203" s="154">
        <f t="shared" si="172"/>
        <v>26488000</v>
      </c>
      <c r="BG203" s="155">
        <v>43263065.579999998</v>
      </c>
      <c r="BH203" s="175">
        <f t="shared" si="140"/>
        <v>16775065.579999998</v>
      </c>
    </row>
    <row r="204" spans="1:62" ht="39" thickBot="1" x14ac:dyDescent="0.25">
      <c r="A204" s="18" t="s">
        <v>352</v>
      </c>
      <c r="B204" s="68" t="s">
        <v>353</v>
      </c>
      <c r="C204" s="26">
        <v>100</v>
      </c>
      <c r="D204" s="125" t="s">
        <v>105</v>
      </c>
      <c r="E204" s="111">
        <v>56755000</v>
      </c>
      <c r="F204" s="112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4"/>
      <c r="S204" s="114"/>
      <c r="T204" s="113"/>
      <c r="U204" s="114"/>
      <c r="V204" s="114"/>
      <c r="W204" s="114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4"/>
      <c r="AQ204" s="114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>
        <f t="shared" si="171"/>
        <v>0</v>
      </c>
      <c r="BF204" s="154">
        <f t="shared" si="172"/>
        <v>56755000</v>
      </c>
      <c r="BG204" s="155">
        <v>282312665</v>
      </c>
      <c r="BH204" s="175">
        <f t="shared" si="140"/>
        <v>225557665</v>
      </c>
    </row>
    <row r="205" spans="1:62" ht="15" thickBot="1" x14ac:dyDescent="0.25">
      <c r="A205" s="18" t="s">
        <v>354</v>
      </c>
      <c r="B205" s="68" t="s">
        <v>355</v>
      </c>
      <c r="C205" s="26">
        <v>17</v>
      </c>
      <c r="D205" s="125" t="s">
        <v>40</v>
      </c>
      <c r="E205" s="111"/>
      <c r="F205" s="112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4"/>
      <c r="S205" s="114"/>
      <c r="T205" s="113"/>
      <c r="U205" s="114"/>
      <c r="V205" s="114"/>
      <c r="W205" s="114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4"/>
      <c r="AQ205" s="114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>
        <f t="shared" si="171"/>
        <v>0</v>
      </c>
      <c r="BF205" s="154">
        <f t="shared" si="172"/>
        <v>0</v>
      </c>
      <c r="BG205" s="155">
        <v>519106365.43000001</v>
      </c>
      <c r="BH205" s="175">
        <f t="shared" si="140"/>
        <v>519106365.43000001</v>
      </c>
    </row>
    <row r="206" spans="1:62" ht="39" thickBot="1" x14ac:dyDescent="0.25">
      <c r="A206" s="18" t="s">
        <v>356</v>
      </c>
      <c r="B206" s="68" t="s">
        <v>357</v>
      </c>
      <c r="C206" s="26">
        <v>110</v>
      </c>
      <c r="D206" s="125" t="s">
        <v>139</v>
      </c>
      <c r="E206" s="111"/>
      <c r="F206" s="112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4"/>
      <c r="S206" s="114"/>
      <c r="T206" s="113"/>
      <c r="U206" s="114"/>
      <c r="V206" s="114"/>
      <c r="W206" s="114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4"/>
      <c r="AQ206" s="114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>
        <f t="shared" si="171"/>
        <v>0</v>
      </c>
      <c r="BF206" s="154">
        <f t="shared" si="172"/>
        <v>0</v>
      </c>
      <c r="BG206" s="155">
        <v>354194050.26999998</v>
      </c>
      <c r="BH206" s="175">
        <f t="shared" si="140"/>
        <v>354194050.26999998</v>
      </c>
    </row>
    <row r="207" spans="1:62" ht="26.25" thickBot="1" x14ac:dyDescent="0.25">
      <c r="A207" s="18" t="s">
        <v>358</v>
      </c>
      <c r="B207" s="68" t="s">
        <v>359</v>
      </c>
      <c r="C207" s="26">
        <v>30</v>
      </c>
      <c r="D207" s="125" t="s">
        <v>166</v>
      </c>
      <c r="E207" s="111">
        <v>90837000</v>
      </c>
      <c r="F207" s="112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4"/>
      <c r="S207" s="114"/>
      <c r="T207" s="113"/>
      <c r="U207" s="114"/>
      <c r="V207" s="114"/>
      <c r="W207" s="114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4"/>
      <c r="AQ207" s="114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>
        <f t="shared" si="171"/>
        <v>0</v>
      </c>
      <c r="BF207" s="154">
        <f t="shared" si="172"/>
        <v>90837000</v>
      </c>
      <c r="BG207" s="155">
        <v>124897131.41</v>
      </c>
      <c r="BH207" s="175">
        <f t="shared" si="140"/>
        <v>34060131.409999996</v>
      </c>
    </row>
    <row r="208" spans="1:62" ht="15" thickBot="1" x14ac:dyDescent="0.25">
      <c r="A208" s="18" t="s">
        <v>360</v>
      </c>
      <c r="B208" s="68" t="s">
        <v>970</v>
      </c>
      <c r="C208" s="26">
        <v>1</v>
      </c>
      <c r="D208" s="127" t="s">
        <v>971</v>
      </c>
      <c r="E208" s="111">
        <v>0</v>
      </c>
      <c r="F208" s="112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4"/>
      <c r="AQ208" s="114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>
        <v>0</v>
      </c>
      <c r="BC208" s="113"/>
      <c r="BD208" s="113"/>
      <c r="BE208" s="113">
        <f t="shared" si="171"/>
        <v>0</v>
      </c>
      <c r="BF208" s="154">
        <f t="shared" si="172"/>
        <v>0</v>
      </c>
      <c r="BG208" s="155">
        <v>0</v>
      </c>
      <c r="BH208" s="175">
        <f t="shared" si="140"/>
        <v>0</v>
      </c>
    </row>
    <row r="209" spans="1:62" ht="26.25" thickBot="1" x14ac:dyDescent="0.25">
      <c r="A209" s="18" t="s">
        <v>972</v>
      </c>
      <c r="B209" s="68" t="s">
        <v>975</v>
      </c>
      <c r="C209" s="26">
        <v>3</v>
      </c>
      <c r="D209" s="127" t="s">
        <v>976</v>
      </c>
      <c r="E209" s="111"/>
      <c r="F209" s="112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4"/>
      <c r="AQ209" s="114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>
        <v>342538714</v>
      </c>
      <c r="BC209" s="113"/>
      <c r="BD209" s="113"/>
      <c r="BE209" s="113">
        <f t="shared" si="171"/>
        <v>0</v>
      </c>
      <c r="BF209" s="154">
        <f t="shared" si="172"/>
        <v>342538714</v>
      </c>
      <c r="BG209" s="155">
        <v>1016565991</v>
      </c>
      <c r="BH209" s="175">
        <f t="shared" ref="BH209" si="173">+BG209-BF209</f>
        <v>674027277</v>
      </c>
    </row>
    <row r="210" spans="1:62" ht="39" thickBot="1" x14ac:dyDescent="0.25">
      <c r="A210" s="18" t="s">
        <v>973</v>
      </c>
      <c r="B210" s="68" t="s">
        <v>977</v>
      </c>
      <c r="C210" s="26">
        <v>2</v>
      </c>
      <c r="D210" s="127" t="s">
        <v>926</v>
      </c>
      <c r="E210" s="111"/>
      <c r="F210" s="112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4"/>
      <c r="AQ210" s="114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54">
        <f t="shared" ref="BF210:BF211" si="174">E210+BB210-BE210</f>
        <v>0</v>
      </c>
      <c r="BG210" s="155">
        <v>63898113.869999997</v>
      </c>
      <c r="BH210" s="175">
        <f t="shared" ref="BH210:BH211" si="175">+BG210-BF210</f>
        <v>63898113.869999997</v>
      </c>
    </row>
    <row r="211" spans="1:62" ht="15" thickBot="1" x14ac:dyDescent="0.25">
      <c r="A211" s="18" t="s">
        <v>974</v>
      </c>
      <c r="B211" s="68" t="s">
        <v>978</v>
      </c>
      <c r="C211" s="26"/>
      <c r="D211" s="127"/>
      <c r="E211" s="111"/>
      <c r="F211" s="112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4"/>
      <c r="AQ211" s="114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>
        <v>79734.28</v>
      </c>
      <c r="BC211" s="113"/>
      <c r="BD211" s="113"/>
      <c r="BE211" s="113"/>
      <c r="BF211" s="154">
        <f t="shared" si="174"/>
        <v>79734.28</v>
      </c>
      <c r="BG211" s="155">
        <v>79734.28</v>
      </c>
      <c r="BH211" s="175">
        <f t="shared" si="175"/>
        <v>0</v>
      </c>
    </row>
    <row r="212" spans="1:62" s="3" customFormat="1" ht="32.25" thickBot="1" x14ac:dyDescent="0.3">
      <c r="A212" s="20" t="s">
        <v>361</v>
      </c>
      <c r="B212" s="66" t="s">
        <v>362</v>
      </c>
      <c r="C212" s="7"/>
      <c r="D212" s="126"/>
      <c r="E212" s="110">
        <f t="shared" ref="E212:AJ212" si="176">E213+E227</f>
        <v>196116062000</v>
      </c>
      <c r="F212" s="108" t="e">
        <f t="shared" si="176"/>
        <v>#REF!</v>
      </c>
      <c r="G212" s="109" t="e">
        <f t="shared" si="176"/>
        <v>#REF!</v>
      </c>
      <c r="H212" s="109" t="e">
        <f t="shared" si="176"/>
        <v>#REF!</v>
      </c>
      <c r="I212" s="109" t="e">
        <f t="shared" si="176"/>
        <v>#REF!</v>
      </c>
      <c r="J212" s="109" t="e">
        <f t="shared" si="176"/>
        <v>#REF!</v>
      </c>
      <c r="K212" s="109" t="e">
        <f t="shared" si="176"/>
        <v>#REF!</v>
      </c>
      <c r="L212" s="109" t="e">
        <f t="shared" si="176"/>
        <v>#REF!</v>
      </c>
      <c r="M212" s="109" t="e">
        <f t="shared" si="176"/>
        <v>#REF!</v>
      </c>
      <c r="N212" s="109" t="e">
        <f t="shared" si="176"/>
        <v>#REF!</v>
      </c>
      <c r="O212" s="109" t="e">
        <f t="shared" si="176"/>
        <v>#REF!</v>
      </c>
      <c r="P212" s="109" t="e">
        <f t="shared" si="176"/>
        <v>#REF!</v>
      </c>
      <c r="Q212" s="109" t="e">
        <f t="shared" si="176"/>
        <v>#REF!</v>
      </c>
      <c r="R212" s="109" t="e">
        <f t="shared" si="176"/>
        <v>#REF!</v>
      </c>
      <c r="S212" s="109" t="e">
        <f t="shared" si="176"/>
        <v>#REF!</v>
      </c>
      <c r="T212" s="109" t="e">
        <f t="shared" si="176"/>
        <v>#REF!</v>
      </c>
      <c r="U212" s="109" t="e">
        <f t="shared" si="176"/>
        <v>#REF!</v>
      </c>
      <c r="V212" s="109" t="e">
        <f t="shared" si="176"/>
        <v>#REF!</v>
      </c>
      <c r="W212" s="109" t="e">
        <f t="shared" si="176"/>
        <v>#REF!</v>
      </c>
      <c r="X212" s="109" t="e">
        <f t="shared" si="176"/>
        <v>#REF!</v>
      </c>
      <c r="Y212" s="109" t="e">
        <f t="shared" si="176"/>
        <v>#REF!</v>
      </c>
      <c r="Z212" s="109" t="e">
        <f t="shared" si="176"/>
        <v>#REF!</v>
      </c>
      <c r="AA212" s="109" t="e">
        <f t="shared" si="176"/>
        <v>#REF!</v>
      </c>
      <c r="AB212" s="109" t="e">
        <f t="shared" si="176"/>
        <v>#REF!</v>
      </c>
      <c r="AC212" s="109" t="e">
        <f t="shared" si="176"/>
        <v>#REF!</v>
      </c>
      <c r="AD212" s="109" t="e">
        <f t="shared" si="176"/>
        <v>#REF!</v>
      </c>
      <c r="AE212" s="109" t="e">
        <f t="shared" si="176"/>
        <v>#REF!</v>
      </c>
      <c r="AF212" s="109" t="e">
        <f t="shared" si="176"/>
        <v>#REF!</v>
      </c>
      <c r="AG212" s="109" t="e">
        <f t="shared" si="176"/>
        <v>#REF!</v>
      </c>
      <c r="AH212" s="109" t="e">
        <f t="shared" si="176"/>
        <v>#REF!</v>
      </c>
      <c r="AI212" s="109" t="e">
        <f t="shared" si="176"/>
        <v>#REF!</v>
      </c>
      <c r="AJ212" s="109" t="e">
        <f t="shared" si="176"/>
        <v>#REF!</v>
      </c>
      <c r="AK212" s="109" t="e">
        <f t="shared" ref="AK212:BE212" si="177">AK213+AK227</f>
        <v>#REF!</v>
      </c>
      <c r="AL212" s="109" t="e">
        <f t="shared" si="177"/>
        <v>#REF!</v>
      </c>
      <c r="AM212" s="109" t="e">
        <f t="shared" si="177"/>
        <v>#REF!</v>
      </c>
      <c r="AN212" s="109" t="e">
        <f t="shared" si="177"/>
        <v>#REF!</v>
      </c>
      <c r="AO212" s="109" t="e">
        <f t="shared" si="177"/>
        <v>#REF!</v>
      </c>
      <c r="AP212" s="109" t="e">
        <f t="shared" si="177"/>
        <v>#REF!</v>
      </c>
      <c r="AQ212" s="109" t="e">
        <f t="shared" si="177"/>
        <v>#REF!</v>
      </c>
      <c r="AR212" s="109" t="e">
        <f t="shared" si="177"/>
        <v>#REF!</v>
      </c>
      <c r="AS212" s="109" t="e">
        <f t="shared" si="177"/>
        <v>#REF!</v>
      </c>
      <c r="AT212" s="109" t="e">
        <f t="shared" si="177"/>
        <v>#REF!</v>
      </c>
      <c r="AU212" s="109" t="e">
        <f t="shared" si="177"/>
        <v>#REF!</v>
      </c>
      <c r="AV212" s="109" t="e">
        <f t="shared" si="177"/>
        <v>#REF!</v>
      </c>
      <c r="AW212" s="109" t="e">
        <f t="shared" si="177"/>
        <v>#REF!</v>
      </c>
      <c r="AX212" s="109" t="e">
        <f t="shared" si="177"/>
        <v>#REF!</v>
      </c>
      <c r="AY212" s="109" t="e">
        <f t="shared" si="177"/>
        <v>#REF!</v>
      </c>
      <c r="AZ212" s="109" t="e">
        <f t="shared" si="177"/>
        <v>#REF!</v>
      </c>
      <c r="BA212" s="109" t="e">
        <f t="shared" si="177"/>
        <v>#REF!</v>
      </c>
      <c r="BB212" s="109">
        <f t="shared" si="177"/>
        <v>56025997742.949997</v>
      </c>
      <c r="BC212" s="109">
        <f t="shared" si="177"/>
        <v>0</v>
      </c>
      <c r="BD212" s="109">
        <f t="shared" si="177"/>
        <v>0</v>
      </c>
      <c r="BE212" s="109">
        <f t="shared" si="177"/>
        <v>0</v>
      </c>
      <c r="BF212" s="152">
        <f t="shared" ref="BF212:BF221" si="178">+E212+BB212-BE212</f>
        <v>252142059742.95001</v>
      </c>
      <c r="BG212" s="159">
        <f>BG213+BG227</f>
        <v>253857188783.51999</v>
      </c>
      <c r="BH212" s="172">
        <f t="shared" si="140"/>
        <v>1715129040.5699768</v>
      </c>
      <c r="BI212" s="5"/>
      <c r="BJ212" s="5"/>
    </row>
    <row r="213" spans="1:62" s="3" customFormat="1" ht="26.25" thickBot="1" x14ac:dyDescent="0.3">
      <c r="A213" s="8" t="s">
        <v>363</v>
      </c>
      <c r="B213" s="67" t="s">
        <v>364</v>
      </c>
      <c r="C213" s="7"/>
      <c r="D213" s="126"/>
      <c r="E213" s="110">
        <f>E214+E224</f>
        <v>196116062000</v>
      </c>
      <c r="F213" s="108" t="e">
        <f t="shared" ref="F213:BE214" si="179">F214</f>
        <v>#REF!</v>
      </c>
      <c r="G213" s="109" t="e">
        <f t="shared" si="179"/>
        <v>#REF!</v>
      </c>
      <c r="H213" s="109" t="e">
        <f t="shared" si="179"/>
        <v>#REF!</v>
      </c>
      <c r="I213" s="109" t="e">
        <f t="shared" si="179"/>
        <v>#REF!</v>
      </c>
      <c r="J213" s="109" t="e">
        <f t="shared" si="179"/>
        <v>#REF!</v>
      </c>
      <c r="K213" s="109" t="e">
        <f t="shared" si="179"/>
        <v>#REF!</v>
      </c>
      <c r="L213" s="109" t="e">
        <f t="shared" si="179"/>
        <v>#REF!</v>
      </c>
      <c r="M213" s="109" t="e">
        <f t="shared" si="179"/>
        <v>#REF!</v>
      </c>
      <c r="N213" s="109" t="e">
        <f t="shared" si="179"/>
        <v>#REF!</v>
      </c>
      <c r="O213" s="109" t="e">
        <f t="shared" si="179"/>
        <v>#REF!</v>
      </c>
      <c r="P213" s="109" t="e">
        <f t="shared" si="179"/>
        <v>#REF!</v>
      </c>
      <c r="Q213" s="109" t="e">
        <f t="shared" si="179"/>
        <v>#REF!</v>
      </c>
      <c r="R213" s="109" t="e">
        <f t="shared" si="179"/>
        <v>#REF!</v>
      </c>
      <c r="S213" s="109" t="e">
        <f t="shared" si="179"/>
        <v>#REF!</v>
      </c>
      <c r="T213" s="109" t="e">
        <f t="shared" si="179"/>
        <v>#REF!</v>
      </c>
      <c r="U213" s="109" t="e">
        <f t="shared" si="179"/>
        <v>#REF!</v>
      </c>
      <c r="V213" s="109" t="e">
        <f t="shared" si="179"/>
        <v>#REF!</v>
      </c>
      <c r="W213" s="109" t="e">
        <f t="shared" si="179"/>
        <v>#REF!</v>
      </c>
      <c r="X213" s="109" t="e">
        <f t="shared" si="179"/>
        <v>#REF!</v>
      </c>
      <c r="Y213" s="109" t="e">
        <f t="shared" si="179"/>
        <v>#REF!</v>
      </c>
      <c r="Z213" s="109" t="e">
        <f t="shared" si="179"/>
        <v>#REF!</v>
      </c>
      <c r="AA213" s="109" t="e">
        <f t="shared" si="179"/>
        <v>#REF!</v>
      </c>
      <c r="AB213" s="109" t="e">
        <f t="shared" si="179"/>
        <v>#REF!</v>
      </c>
      <c r="AC213" s="109" t="e">
        <f t="shared" si="179"/>
        <v>#REF!</v>
      </c>
      <c r="AD213" s="109" t="e">
        <f t="shared" si="179"/>
        <v>#REF!</v>
      </c>
      <c r="AE213" s="109" t="e">
        <f t="shared" si="179"/>
        <v>#REF!</v>
      </c>
      <c r="AF213" s="109" t="e">
        <f t="shared" si="179"/>
        <v>#REF!</v>
      </c>
      <c r="AG213" s="109" t="e">
        <f t="shared" si="179"/>
        <v>#REF!</v>
      </c>
      <c r="AH213" s="109" t="e">
        <f t="shared" si="179"/>
        <v>#REF!</v>
      </c>
      <c r="AI213" s="109" t="e">
        <f t="shared" si="179"/>
        <v>#REF!</v>
      </c>
      <c r="AJ213" s="109" t="e">
        <f t="shared" si="179"/>
        <v>#REF!</v>
      </c>
      <c r="AK213" s="109" t="e">
        <f t="shared" si="179"/>
        <v>#REF!</v>
      </c>
      <c r="AL213" s="109" t="e">
        <f t="shared" si="179"/>
        <v>#REF!</v>
      </c>
      <c r="AM213" s="109" t="e">
        <f t="shared" si="179"/>
        <v>#REF!</v>
      </c>
      <c r="AN213" s="109" t="e">
        <f t="shared" si="179"/>
        <v>#REF!</v>
      </c>
      <c r="AO213" s="109" t="e">
        <f t="shared" si="179"/>
        <v>#REF!</v>
      </c>
      <c r="AP213" s="109" t="e">
        <f t="shared" si="179"/>
        <v>#REF!</v>
      </c>
      <c r="AQ213" s="109" t="e">
        <f t="shared" si="179"/>
        <v>#REF!</v>
      </c>
      <c r="AR213" s="109" t="e">
        <f t="shared" si="179"/>
        <v>#REF!</v>
      </c>
      <c r="AS213" s="109" t="e">
        <f t="shared" si="179"/>
        <v>#REF!</v>
      </c>
      <c r="AT213" s="109" t="e">
        <f t="shared" si="179"/>
        <v>#REF!</v>
      </c>
      <c r="AU213" s="109" t="e">
        <f t="shared" si="179"/>
        <v>#REF!</v>
      </c>
      <c r="AV213" s="109" t="e">
        <f t="shared" si="179"/>
        <v>#REF!</v>
      </c>
      <c r="AW213" s="109" t="e">
        <f t="shared" si="179"/>
        <v>#REF!</v>
      </c>
      <c r="AX213" s="109" t="e">
        <f t="shared" si="179"/>
        <v>#REF!</v>
      </c>
      <c r="AY213" s="109" t="e">
        <f t="shared" si="179"/>
        <v>#REF!</v>
      </c>
      <c r="AZ213" s="109" t="e">
        <f t="shared" si="179"/>
        <v>#REF!</v>
      </c>
      <c r="BA213" s="109" t="e">
        <f t="shared" si="179"/>
        <v>#REF!</v>
      </c>
      <c r="BB213" s="110">
        <f t="shared" ref="BB213:BG213" si="180">BB214+BB224</f>
        <v>31844399734</v>
      </c>
      <c r="BC213" s="110">
        <f t="shared" si="180"/>
        <v>0</v>
      </c>
      <c r="BD213" s="110">
        <f t="shared" si="180"/>
        <v>0</v>
      </c>
      <c r="BE213" s="110">
        <f t="shared" si="180"/>
        <v>0</v>
      </c>
      <c r="BF213" s="152">
        <f t="shared" si="178"/>
        <v>227960461734</v>
      </c>
      <c r="BG213" s="110">
        <f t="shared" si="180"/>
        <v>228732936103</v>
      </c>
      <c r="BH213" s="172">
        <f t="shared" si="140"/>
        <v>772474369</v>
      </c>
      <c r="BI213" s="5"/>
      <c r="BJ213" s="5"/>
    </row>
    <row r="214" spans="1:62" s="3" customFormat="1" ht="26.25" thickBot="1" x14ac:dyDescent="0.3">
      <c r="A214" s="8" t="s">
        <v>365</v>
      </c>
      <c r="B214" s="67" t="s">
        <v>366</v>
      </c>
      <c r="C214" s="7"/>
      <c r="D214" s="126"/>
      <c r="E214" s="110">
        <f>E215</f>
        <v>196116062000</v>
      </c>
      <c r="F214" s="108" t="e">
        <f>F215+#REF!</f>
        <v>#REF!</v>
      </c>
      <c r="G214" s="109" t="e">
        <f>G215+#REF!</f>
        <v>#REF!</v>
      </c>
      <c r="H214" s="109" t="e">
        <f>H215+#REF!</f>
        <v>#REF!</v>
      </c>
      <c r="I214" s="109" t="e">
        <f>I215+#REF!</f>
        <v>#REF!</v>
      </c>
      <c r="J214" s="109" t="e">
        <f>J215+#REF!</f>
        <v>#REF!</v>
      </c>
      <c r="K214" s="109" t="e">
        <f>K215+#REF!</f>
        <v>#REF!</v>
      </c>
      <c r="L214" s="109" t="e">
        <f>L215+#REF!</f>
        <v>#REF!</v>
      </c>
      <c r="M214" s="109" t="e">
        <f>M215+#REF!</f>
        <v>#REF!</v>
      </c>
      <c r="N214" s="109" t="e">
        <f>N215+#REF!</f>
        <v>#REF!</v>
      </c>
      <c r="O214" s="109" t="e">
        <f>O215+#REF!</f>
        <v>#REF!</v>
      </c>
      <c r="P214" s="109" t="e">
        <f>P215+#REF!</f>
        <v>#REF!</v>
      </c>
      <c r="Q214" s="109" t="e">
        <f>Q215+#REF!</f>
        <v>#REF!</v>
      </c>
      <c r="R214" s="109" t="e">
        <f>R215+#REF!</f>
        <v>#REF!</v>
      </c>
      <c r="S214" s="109" t="e">
        <f>S215+#REF!</f>
        <v>#REF!</v>
      </c>
      <c r="T214" s="109" t="e">
        <f>T215+#REF!</f>
        <v>#REF!</v>
      </c>
      <c r="U214" s="109" t="e">
        <f>U215+#REF!</f>
        <v>#REF!</v>
      </c>
      <c r="V214" s="109" t="e">
        <f>V215+#REF!</f>
        <v>#REF!</v>
      </c>
      <c r="W214" s="109" t="e">
        <f>W215+#REF!</f>
        <v>#REF!</v>
      </c>
      <c r="X214" s="109" t="e">
        <f>X215+#REF!</f>
        <v>#REF!</v>
      </c>
      <c r="Y214" s="109" t="e">
        <f>Y215+#REF!</f>
        <v>#REF!</v>
      </c>
      <c r="Z214" s="109" t="e">
        <f>Z215+#REF!</f>
        <v>#REF!</v>
      </c>
      <c r="AA214" s="109" t="e">
        <f>AA215+#REF!</f>
        <v>#REF!</v>
      </c>
      <c r="AB214" s="109" t="e">
        <f>AB215+#REF!</f>
        <v>#REF!</v>
      </c>
      <c r="AC214" s="109" t="e">
        <f>AC215+#REF!</f>
        <v>#REF!</v>
      </c>
      <c r="AD214" s="109" t="e">
        <f>AD215+#REF!</f>
        <v>#REF!</v>
      </c>
      <c r="AE214" s="109" t="e">
        <f>AE215+#REF!</f>
        <v>#REF!</v>
      </c>
      <c r="AF214" s="109" t="e">
        <f>AF215+#REF!</f>
        <v>#REF!</v>
      </c>
      <c r="AG214" s="109" t="e">
        <f>AG215+#REF!</f>
        <v>#REF!</v>
      </c>
      <c r="AH214" s="109" t="e">
        <f>AH215+#REF!</f>
        <v>#REF!</v>
      </c>
      <c r="AI214" s="109" t="e">
        <f>AI215+#REF!</f>
        <v>#REF!</v>
      </c>
      <c r="AJ214" s="109" t="e">
        <f>AJ215+#REF!</f>
        <v>#REF!</v>
      </c>
      <c r="AK214" s="109" t="e">
        <f>AK215+#REF!</f>
        <v>#REF!</v>
      </c>
      <c r="AL214" s="109" t="e">
        <f>AL215+#REF!</f>
        <v>#REF!</v>
      </c>
      <c r="AM214" s="109" t="e">
        <f>AM215+#REF!</f>
        <v>#REF!</v>
      </c>
      <c r="AN214" s="109" t="e">
        <f>AN215+#REF!</f>
        <v>#REF!</v>
      </c>
      <c r="AO214" s="109" t="e">
        <f>AO215+#REF!</f>
        <v>#REF!</v>
      </c>
      <c r="AP214" s="109" t="e">
        <f>AP215+#REF!</f>
        <v>#REF!</v>
      </c>
      <c r="AQ214" s="109" t="e">
        <f>AQ215+#REF!</f>
        <v>#REF!</v>
      </c>
      <c r="AR214" s="109" t="e">
        <f>AR215+#REF!</f>
        <v>#REF!</v>
      </c>
      <c r="AS214" s="109" t="e">
        <f>AS215+#REF!</f>
        <v>#REF!</v>
      </c>
      <c r="AT214" s="109" t="e">
        <f>AT215+#REF!</f>
        <v>#REF!</v>
      </c>
      <c r="AU214" s="109" t="e">
        <f>AU215+#REF!</f>
        <v>#REF!</v>
      </c>
      <c r="AV214" s="109" t="e">
        <f>AV215+#REF!</f>
        <v>#REF!</v>
      </c>
      <c r="AW214" s="109" t="e">
        <f>AW215+#REF!</f>
        <v>#REF!</v>
      </c>
      <c r="AX214" s="109" t="e">
        <f>AX215+#REF!</f>
        <v>#REF!</v>
      </c>
      <c r="AY214" s="109" t="e">
        <f>AY215+#REF!</f>
        <v>#REF!</v>
      </c>
      <c r="AZ214" s="109" t="e">
        <f>AZ215+#REF!</f>
        <v>#REF!</v>
      </c>
      <c r="BA214" s="109" t="e">
        <f>BA215+#REF!</f>
        <v>#REF!</v>
      </c>
      <c r="BB214" s="110">
        <f t="shared" si="179"/>
        <v>31844399734</v>
      </c>
      <c r="BC214" s="110">
        <f t="shared" si="179"/>
        <v>0</v>
      </c>
      <c r="BD214" s="110">
        <f t="shared" si="179"/>
        <v>0</v>
      </c>
      <c r="BE214" s="110">
        <f t="shared" si="179"/>
        <v>0</v>
      </c>
      <c r="BF214" s="152">
        <f t="shared" si="178"/>
        <v>227960461734</v>
      </c>
      <c r="BG214" s="159">
        <f>BG215</f>
        <v>228090020795</v>
      </c>
      <c r="BH214" s="172">
        <f t="shared" si="140"/>
        <v>129559061</v>
      </c>
      <c r="BI214" s="5"/>
      <c r="BJ214" s="5"/>
    </row>
    <row r="215" spans="1:62" s="3" customFormat="1" ht="15.75" thickBot="1" x14ac:dyDescent="0.3">
      <c r="A215" s="8" t="s">
        <v>367</v>
      </c>
      <c r="B215" s="67" t="s">
        <v>132</v>
      </c>
      <c r="C215" s="7"/>
      <c r="D215" s="126"/>
      <c r="E215" s="110">
        <f t="shared" ref="E215:E220" si="181">E216</f>
        <v>196116062000</v>
      </c>
      <c r="F215" s="108" t="e">
        <f t="shared" ref="F215:F220" si="182">F216</f>
        <v>#REF!</v>
      </c>
      <c r="G215" s="109" t="e">
        <f t="shared" ref="G215:G220" si="183">G216</f>
        <v>#REF!</v>
      </c>
      <c r="H215" s="109" t="e">
        <f t="shared" ref="H215:H220" si="184">H216</f>
        <v>#REF!</v>
      </c>
      <c r="I215" s="109" t="e">
        <f t="shared" ref="I215:I220" si="185">I216</f>
        <v>#REF!</v>
      </c>
      <c r="J215" s="109" t="e">
        <f t="shared" ref="J215:J220" si="186">J216</f>
        <v>#REF!</v>
      </c>
      <c r="K215" s="109" t="e">
        <f t="shared" ref="K215:K220" si="187">K216</f>
        <v>#REF!</v>
      </c>
      <c r="L215" s="109" t="e">
        <f t="shared" ref="L215:L220" si="188">L216</f>
        <v>#REF!</v>
      </c>
      <c r="M215" s="109" t="e">
        <f t="shared" ref="M215:M220" si="189">M216</f>
        <v>#REF!</v>
      </c>
      <c r="N215" s="109" t="e">
        <f t="shared" ref="N215:N220" si="190">N216</f>
        <v>#REF!</v>
      </c>
      <c r="O215" s="109" t="e">
        <f t="shared" ref="O215:O220" si="191">O216</f>
        <v>#REF!</v>
      </c>
      <c r="P215" s="109" t="e">
        <f t="shared" ref="P215:P220" si="192">P216</f>
        <v>#REF!</v>
      </c>
      <c r="Q215" s="109" t="e">
        <f t="shared" ref="Q215:AW220" si="193">Q216</f>
        <v>#REF!</v>
      </c>
      <c r="R215" s="109" t="e">
        <f t="shared" si="193"/>
        <v>#REF!</v>
      </c>
      <c r="S215" s="109" t="e">
        <f t="shared" si="193"/>
        <v>#REF!</v>
      </c>
      <c r="T215" s="109" t="e">
        <f t="shared" si="193"/>
        <v>#REF!</v>
      </c>
      <c r="U215" s="109" t="e">
        <f t="shared" si="193"/>
        <v>#REF!</v>
      </c>
      <c r="V215" s="109" t="e">
        <f t="shared" si="193"/>
        <v>#REF!</v>
      </c>
      <c r="W215" s="109" t="e">
        <f t="shared" si="193"/>
        <v>#REF!</v>
      </c>
      <c r="X215" s="109" t="e">
        <f t="shared" si="193"/>
        <v>#REF!</v>
      </c>
      <c r="Y215" s="109" t="e">
        <f t="shared" si="193"/>
        <v>#REF!</v>
      </c>
      <c r="Z215" s="109" t="e">
        <f t="shared" si="193"/>
        <v>#REF!</v>
      </c>
      <c r="AA215" s="109" t="e">
        <f t="shared" si="193"/>
        <v>#REF!</v>
      </c>
      <c r="AB215" s="109" t="e">
        <f t="shared" si="193"/>
        <v>#REF!</v>
      </c>
      <c r="AC215" s="109" t="e">
        <f t="shared" si="193"/>
        <v>#REF!</v>
      </c>
      <c r="AD215" s="109" t="e">
        <f t="shared" si="193"/>
        <v>#REF!</v>
      </c>
      <c r="AE215" s="109" t="e">
        <f t="shared" si="193"/>
        <v>#REF!</v>
      </c>
      <c r="AF215" s="109" t="e">
        <f t="shared" si="193"/>
        <v>#REF!</v>
      </c>
      <c r="AG215" s="109" t="e">
        <f t="shared" si="193"/>
        <v>#REF!</v>
      </c>
      <c r="AH215" s="109" t="e">
        <f t="shared" si="193"/>
        <v>#REF!</v>
      </c>
      <c r="AI215" s="109" t="e">
        <f t="shared" si="193"/>
        <v>#REF!</v>
      </c>
      <c r="AJ215" s="109" t="e">
        <f t="shared" si="193"/>
        <v>#REF!</v>
      </c>
      <c r="AK215" s="109" t="e">
        <f t="shared" si="193"/>
        <v>#REF!</v>
      </c>
      <c r="AL215" s="109" t="e">
        <f t="shared" si="193"/>
        <v>#REF!</v>
      </c>
      <c r="AM215" s="109" t="e">
        <f t="shared" si="193"/>
        <v>#REF!</v>
      </c>
      <c r="AN215" s="109" t="e">
        <f t="shared" si="193"/>
        <v>#REF!</v>
      </c>
      <c r="AO215" s="109" t="e">
        <f t="shared" si="193"/>
        <v>#REF!</v>
      </c>
      <c r="AP215" s="109" t="e">
        <f t="shared" si="193"/>
        <v>#REF!</v>
      </c>
      <c r="AQ215" s="109" t="e">
        <f t="shared" si="193"/>
        <v>#REF!</v>
      </c>
      <c r="AR215" s="109" t="e">
        <f t="shared" si="193"/>
        <v>#REF!</v>
      </c>
      <c r="AS215" s="109" t="e">
        <f t="shared" si="193"/>
        <v>#REF!</v>
      </c>
      <c r="AT215" s="109" t="e">
        <f t="shared" si="193"/>
        <v>#REF!</v>
      </c>
      <c r="AU215" s="109" t="e">
        <f t="shared" si="193"/>
        <v>#REF!</v>
      </c>
      <c r="AV215" s="109" t="e">
        <f t="shared" si="193"/>
        <v>#REF!</v>
      </c>
      <c r="AW215" s="109" t="e">
        <f t="shared" si="193"/>
        <v>#REF!</v>
      </c>
      <c r="AX215" s="109" t="e">
        <f t="shared" ref="AX215:BG220" si="194">AX216</f>
        <v>#REF!</v>
      </c>
      <c r="AY215" s="109" t="e">
        <f t="shared" si="194"/>
        <v>#REF!</v>
      </c>
      <c r="AZ215" s="109" t="e">
        <f t="shared" si="194"/>
        <v>#REF!</v>
      </c>
      <c r="BA215" s="109" t="e">
        <f t="shared" si="194"/>
        <v>#REF!</v>
      </c>
      <c r="BB215" s="109">
        <f t="shared" si="194"/>
        <v>31844399734</v>
      </c>
      <c r="BC215" s="109"/>
      <c r="BD215" s="109"/>
      <c r="BE215" s="109">
        <f t="shared" si="194"/>
        <v>0</v>
      </c>
      <c r="BF215" s="152">
        <f t="shared" si="178"/>
        <v>227960461734</v>
      </c>
      <c r="BG215" s="159">
        <f t="shared" si="194"/>
        <v>228090020795</v>
      </c>
      <c r="BH215" s="172">
        <f t="shared" si="140"/>
        <v>129559061</v>
      </c>
      <c r="BI215" s="5"/>
      <c r="BJ215" s="5"/>
    </row>
    <row r="216" spans="1:62" s="3" customFormat="1" ht="15.75" thickBot="1" x14ac:dyDescent="0.3">
      <c r="A216" s="8" t="s">
        <v>368</v>
      </c>
      <c r="B216" s="67" t="s">
        <v>369</v>
      </c>
      <c r="C216" s="7"/>
      <c r="D216" s="126"/>
      <c r="E216" s="110">
        <f t="shared" si="181"/>
        <v>196116062000</v>
      </c>
      <c r="F216" s="108" t="e">
        <f t="shared" si="182"/>
        <v>#REF!</v>
      </c>
      <c r="G216" s="109" t="e">
        <f t="shared" si="183"/>
        <v>#REF!</v>
      </c>
      <c r="H216" s="109" t="e">
        <f t="shared" si="184"/>
        <v>#REF!</v>
      </c>
      <c r="I216" s="109" t="e">
        <f t="shared" si="185"/>
        <v>#REF!</v>
      </c>
      <c r="J216" s="109" t="e">
        <f t="shared" si="186"/>
        <v>#REF!</v>
      </c>
      <c r="K216" s="109" t="e">
        <f t="shared" si="187"/>
        <v>#REF!</v>
      </c>
      <c r="L216" s="109" t="e">
        <f t="shared" si="188"/>
        <v>#REF!</v>
      </c>
      <c r="M216" s="109" t="e">
        <f t="shared" si="189"/>
        <v>#REF!</v>
      </c>
      <c r="N216" s="109" t="e">
        <f t="shared" si="190"/>
        <v>#REF!</v>
      </c>
      <c r="O216" s="109" t="e">
        <f t="shared" si="191"/>
        <v>#REF!</v>
      </c>
      <c r="P216" s="109" t="e">
        <f t="shared" si="192"/>
        <v>#REF!</v>
      </c>
      <c r="Q216" s="109" t="e">
        <f t="shared" ref="Q216:AF216" si="195">Q217</f>
        <v>#REF!</v>
      </c>
      <c r="R216" s="109" t="e">
        <f t="shared" si="195"/>
        <v>#REF!</v>
      </c>
      <c r="S216" s="109" t="e">
        <f t="shared" si="195"/>
        <v>#REF!</v>
      </c>
      <c r="T216" s="109" t="e">
        <f t="shared" si="195"/>
        <v>#REF!</v>
      </c>
      <c r="U216" s="109" t="e">
        <f t="shared" si="195"/>
        <v>#REF!</v>
      </c>
      <c r="V216" s="109" t="e">
        <f t="shared" si="195"/>
        <v>#REF!</v>
      </c>
      <c r="W216" s="109" t="e">
        <f t="shared" si="195"/>
        <v>#REF!</v>
      </c>
      <c r="X216" s="109" t="e">
        <f t="shared" si="195"/>
        <v>#REF!</v>
      </c>
      <c r="Y216" s="109" t="e">
        <f t="shared" si="195"/>
        <v>#REF!</v>
      </c>
      <c r="Z216" s="109" t="e">
        <f t="shared" si="195"/>
        <v>#REF!</v>
      </c>
      <c r="AA216" s="109" t="e">
        <f t="shared" si="195"/>
        <v>#REF!</v>
      </c>
      <c r="AB216" s="109" t="e">
        <f t="shared" si="195"/>
        <v>#REF!</v>
      </c>
      <c r="AC216" s="109" t="e">
        <f t="shared" si="195"/>
        <v>#REF!</v>
      </c>
      <c r="AD216" s="109" t="e">
        <f t="shared" si="195"/>
        <v>#REF!</v>
      </c>
      <c r="AE216" s="109" t="e">
        <f t="shared" si="195"/>
        <v>#REF!</v>
      </c>
      <c r="AF216" s="109" t="e">
        <f t="shared" si="195"/>
        <v>#REF!</v>
      </c>
      <c r="AG216" s="109" t="e">
        <f t="shared" si="193"/>
        <v>#REF!</v>
      </c>
      <c r="AH216" s="109" t="e">
        <f t="shared" si="193"/>
        <v>#REF!</v>
      </c>
      <c r="AI216" s="109" t="e">
        <f t="shared" si="193"/>
        <v>#REF!</v>
      </c>
      <c r="AJ216" s="109" t="e">
        <f t="shared" si="193"/>
        <v>#REF!</v>
      </c>
      <c r="AK216" s="109" t="e">
        <f t="shared" si="193"/>
        <v>#REF!</v>
      </c>
      <c r="AL216" s="109" t="e">
        <f t="shared" si="193"/>
        <v>#REF!</v>
      </c>
      <c r="AM216" s="109" t="e">
        <f t="shared" si="193"/>
        <v>#REF!</v>
      </c>
      <c r="AN216" s="109" t="e">
        <f t="shared" si="193"/>
        <v>#REF!</v>
      </c>
      <c r="AO216" s="109" t="e">
        <f t="shared" si="193"/>
        <v>#REF!</v>
      </c>
      <c r="AP216" s="109" t="e">
        <f t="shared" si="193"/>
        <v>#REF!</v>
      </c>
      <c r="AQ216" s="109" t="e">
        <f t="shared" si="193"/>
        <v>#REF!</v>
      </c>
      <c r="AR216" s="109" t="e">
        <f t="shared" si="193"/>
        <v>#REF!</v>
      </c>
      <c r="AS216" s="109" t="e">
        <f t="shared" si="193"/>
        <v>#REF!</v>
      </c>
      <c r="AT216" s="109" t="e">
        <f t="shared" si="193"/>
        <v>#REF!</v>
      </c>
      <c r="AU216" s="109" t="e">
        <f t="shared" si="193"/>
        <v>#REF!</v>
      </c>
      <c r="AV216" s="109" t="e">
        <f t="shared" si="193"/>
        <v>#REF!</v>
      </c>
      <c r="AW216" s="109" t="e">
        <f t="shared" si="193"/>
        <v>#REF!</v>
      </c>
      <c r="AX216" s="109" t="e">
        <f t="shared" si="194"/>
        <v>#REF!</v>
      </c>
      <c r="AY216" s="109" t="e">
        <f t="shared" si="194"/>
        <v>#REF!</v>
      </c>
      <c r="AZ216" s="109" t="e">
        <f t="shared" si="194"/>
        <v>#REF!</v>
      </c>
      <c r="BA216" s="109" t="e">
        <f t="shared" si="194"/>
        <v>#REF!</v>
      </c>
      <c r="BB216" s="109">
        <f t="shared" si="194"/>
        <v>31844399734</v>
      </c>
      <c r="BC216" s="109"/>
      <c r="BD216" s="109"/>
      <c r="BE216" s="109">
        <f t="shared" si="194"/>
        <v>0</v>
      </c>
      <c r="BF216" s="152">
        <f t="shared" si="178"/>
        <v>227960461734</v>
      </c>
      <c r="BG216" s="159">
        <f t="shared" si="194"/>
        <v>228090020795</v>
      </c>
      <c r="BH216" s="172">
        <f t="shared" si="140"/>
        <v>129559061</v>
      </c>
      <c r="BI216" s="5"/>
      <c r="BJ216" s="5"/>
    </row>
    <row r="217" spans="1:62" s="3" customFormat="1" ht="15.75" thickBot="1" x14ac:dyDescent="0.3">
      <c r="A217" s="8" t="s">
        <v>370</v>
      </c>
      <c r="B217" s="67" t="s">
        <v>136</v>
      </c>
      <c r="C217" s="7"/>
      <c r="D217" s="126"/>
      <c r="E217" s="110">
        <f t="shared" si="181"/>
        <v>196116062000</v>
      </c>
      <c r="F217" s="108" t="e">
        <f t="shared" si="182"/>
        <v>#REF!</v>
      </c>
      <c r="G217" s="109" t="e">
        <f t="shared" si="183"/>
        <v>#REF!</v>
      </c>
      <c r="H217" s="109" t="e">
        <f t="shared" si="184"/>
        <v>#REF!</v>
      </c>
      <c r="I217" s="109" t="e">
        <f t="shared" si="185"/>
        <v>#REF!</v>
      </c>
      <c r="J217" s="109" t="e">
        <f t="shared" si="186"/>
        <v>#REF!</v>
      </c>
      <c r="K217" s="109" t="e">
        <f t="shared" si="187"/>
        <v>#REF!</v>
      </c>
      <c r="L217" s="109" t="e">
        <f t="shared" si="188"/>
        <v>#REF!</v>
      </c>
      <c r="M217" s="109" t="e">
        <f t="shared" si="189"/>
        <v>#REF!</v>
      </c>
      <c r="N217" s="109" t="e">
        <f t="shared" si="190"/>
        <v>#REF!</v>
      </c>
      <c r="O217" s="109" t="e">
        <f t="shared" si="191"/>
        <v>#REF!</v>
      </c>
      <c r="P217" s="109" t="e">
        <f t="shared" si="192"/>
        <v>#REF!</v>
      </c>
      <c r="Q217" s="109" t="e">
        <f t="shared" ref="Q217:U220" si="196">Q218</f>
        <v>#REF!</v>
      </c>
      <c r="R217" s="109" t="e">
        <f t="shared" si="196"/>
        <v>#REF!</v>
      </c>
      <c r="S217" s="109" t="e">
        <f t="shared" si="196"/>
        <v>#REF!</v>
      </c>
      <c r="T217" s="109" t="e">
        <f t="shared" si="196"/>
        <v>#REF!</v>
      </c>
      <c r="U217" s="109" t="e">
        <f t="shared" si="196"/>
        <v>#REF!</v>
      </c>
      <c r="V217" s="109" t="e">
        <f t="shared" si="193"/>
        <v>#REF!</v>
      </c>
      <c r="W217" s="109" t="e">
        <f t="shared" si="193"/>
        <v>#REF!</v>
      </c>
      <c r="X217" s="109" t="e">
        <f t="shared" si="193"/>
        <v>#REF!</v>
      </c>
      <c r="Y217" s="109" t="e">
        <f t="shared" si="193"/>
        <v>#REF!</v>
      </c>
      <c r="Z217" s="109" t="e">
        <f t="shared" si="193"/>
        <v>#REF!</v>
      </c>
      <c r="AA217" s="109" t="e">
        <f t="shared" si="193"/>
        <v>#REF!</v>
      </c>
      <c r="AB217" s="109" t="e">
        <f t="shared" si="193"/>
        <v>#REF!</v>
      </c>
      <c r="AC217" s="109" t="e">
        <f t="shared" si="193"/>
        <v>#REF!</v>
      </c>
      <c r="AD217" s="109" t="e">
        <f t="shared" si="193"/>
        <v>#REF!</v>
      </c>
      <c r="AE217" s="109" t="e">
        <f t="shared" si="193"/>
        <v>#REF!</v>
      </c>
      <c r="AF217" s="109" t="e">
        <f t="shared" si="193"/>
        <v>#REF!</v>
      </c>
      <c r="AG217" s="109" t="e">
        <f t="shared" si="193"/>
        <v>#REF!</v>
      </c>
      <c r="AH217" s="109" t="e">
        <f t="shared" si="193"/>
        <v>#REF!</v>
      </c>
      <c r="AI217" s="109" t="e">
        <f t="shared" si="193"/>
        <v>#REF!</v>
      </c>
      <c r="AJ217" s="109" t="e">
        <f t="shared" si="193"/>
        <v>#REF!</v>
      </c>
      <c r="AK217" s="109" t="e">
        <f t="shared" si="193"/>
        <v>#REF!</v>
      </c>
      <c r="AL217" s="109" t="e">
        <f t="shared" si="193"/>
        <v>#REF!</v>
      </c>
      <c r="AM217" s="109" t="e">
        <f t="shared" si="193"/>
        <v>#REF!</v>
      </c>
      <c r="AN217" s="109" t="e">
        <f t="shared" si="193"/>
        <v>#REF!</v>
      </c>
      <c r="AO217" s="109" t="e">
        <f t="shared" si="193"/>
        <v>#REF!</v>
      </c>
      <c r="AP217" s="109" t="e">
        <f t="shared" si="193"/>
        <v>#REF!</v>
      </c>
      <c r="AQ217" s="109" t="e">
        <f t="shared" si="193"/>
        <v>#REF!</v>
      </c>
      <c r="AR217" s="109" t="e">
        <f t="shared" si="193"/>
        <v>#REF!</v>
      </c>
      <c r="AS217" s="109" t="e">
        <f t="shared" si="193"/>
        <v>#REF!</v>
      </c>
      <c r="AT217" s="109" t="e">
        <f t="shared" si="193"/>
        <v>#REF!</v>
      </c>
      <c r="AU217" s="109" t="e">
        <f t="shared" si="193"/>
        <v>#REF!</v>
      </c>
      <c r="AV217" s="109" t="e">
        <f t="shared" si="193"/>
        <v>#REF!</v>
      </c>
      <c r="AW217" s="109" t="e">
        <f t="shared" si="193"/>
        <v>#REF!</v>
      </c>
      <c r="AX217" s="109" t="e">
        <f t="shared" si="194"/>
        <v>#REF!</v>
      </c>
      <c r="AY217" s="109" t="e">
        <f t="shared" si="194"/>
        <v>#REF!</v>
      </c>
      <c r="AZ217" s="109" t="e">
        <f t="shared" si="194"/>
        <v>#REF!</v>
      </c>
      <c r="BA217" s="109" t="e">
        <f t="shared" si="194"/>
        <v>#REF!</v>
      </c>
      <c r="BB217" s="109">
        <f t="shared" si="194"/>
        <v>31844399734</v>
      </c>
      <c r="BC217" s="109"/>
      <c r="BD217" s="109"/>
      <c r="BE217" s="109">
        <f t="shared" si="194"/>
        <v>0</v>
      </c>
      <c r="BF217" s="152">
        <f t="shared" si="178"/>
        <v>227960461734</v>
      </c>
      <c r="BG217" s="159">
        <f t="shared" si="194"/>
        <v>228090020795</v>
      </c>
      <c r="BH217" s="172">
        <f t="shared" si="140"/>
        <v>129559061</v>
      </c>
      <c r="BI217" s="5"/>
      <c r="BJ217" s="5"/>
    </row>
    <row r="218" spans="1:62" s="3" customFormat="1" ht="26.25" thickBot="1" x14ac:dyDescent="0.3">
      <c r="A218" s="8" t="s">
        <v>371</v>
      </c>
      <c r="B218" s="67" t="s">
        <v>152</v>
      </c>
      <c r="C218" s="7"/>
      <c r="D218" s="126" t="s">
        <v>380</v>
      </c>
      <c r="E218" s="110">
        <f t="shared" si="181"/>
        <v>196116062000</v>
      </c>
      <c r="F218" s="108" t="e">
        <f t="shared" si="182"/>
        <v>#REF!</v>
      </c>
      <c r="G218" s="109" t="e">
        <f t="shared" si="183"/>
        <v>#REF!</v>
      </c>
      <c r="H218" s="109" t="e">
        <f t="shared" si="184"/>
        <v>#REF!</v>
      </c>
      <c r="I218" s="109" t="e">
        <f t="shared" si="185"/>
        <v>#REF!</v>
      </c>
      <c r="J218" s="109" t="e">
        <f t="shared" si="186"/>
        <v>#REF!</v>
      </c>
      <c r="K218" s="109" t="e">
        <f t="shared" si="187"/>
        <v>#REF!</v>
      </c>
      <c r="L218" s="109" t="e">
        <f t="shared" si="188"/>
        <v>#REF!</v>
      </c>
      <c r="M218" s="109" t="e">
        <f t="shared" si="189"/>
        <v>#REF!</v>
      </c>
      <c r="N218" s="109" t="e">
        <f t="shared" si="190"/>
        <v>#REF!</v>
      </c>
      <c r="O218" s="109" t="e">
        <f t="shared" si="191"/>
        <v>#REF!</v>
      </c>
      <c r="P218" s="109" t="e">
        <f t="shared" si="192"/>
        <v>#REF!</v>
      </c>
      <c r="Q218" s="109" t="e">
        <f t="shared" si="196"/>
        <v>#REF!</v>
      </c>
      <c r="R218" s="109" t="e">
        <f t="shared" si="196"/>
        <v>#REF!</v>
      </c>
      <c r="S218" s="109" t="e">
        <f t="shared" si="196"/>
        <v>#REF!</v>
      </c>
      <c r="T218" s="109" t="e">
        <f t="shared" si="196"/>
        <v>#REF!</v>
      </c>
      <c r="U218" s="109" t="e">
        <f t="shared" si="196"/>
        <v>#REF!</v>
      </c>
      <c r="V218" s="109" t="e">
        <f t="shared" si="193"/>
        <v>#REF!</v>
      </c>
      <c r="W218" s="109" t="e">
        <f t="shared" si="193"/>
        <v>#REF!</v>
      </c>
      <c r="X218" s="109" t="e">
        <f t="shared" si="193"/>
        <v>#REF!</v>
      </c>
      <c r="Y218" s="109" t="e">
        <f t="shared" si="193"/>
        <v>#REF!</v>
      </c>
      <c r="Z218" s="109" t="e">
        <f t="shared" si="193"/>
        <v>#REF!</v>
      </c>
      <c r="AA218" s="109" t="e">
        <f t="shared" si="193"/>
        <v>#REF!</v>
      </c>
      <c r="AB218" s="109" t="e">
        <f t="shared" si="193"/>
        <v>#REF!</v>
      </c>
      <c r="AC218" s="109" t="e">
        <f t="shared" si="193"/>
        <v>#REF!</v>
      </c>
      <c r="AD218" s="109" t="e">
        <f t="shared" si="193"/>
        <v>#REF!</v>
      </c>
      <c r="AE218" s="109" t="e">
        <f t="shared" si="193"/>
        <v>#REF!</v>
      </c>
      <c r="AF218" s="109" t="e">
        <f t="shared" si="193"/>
        <v>#REF!</v>
      </c>
      <c r="AG218" s="109" t="e">
        <f t="shared" si="193"/>
        <v>#REF!</v>
      </c>
      <c r="AH218" s="109" t="e">
        <f t="shared" si="193"/>
        <v>#REF!</v>
      </c>
      <c r="AI218" s="109" t="e">
        <f t="shared" si="193"/>
        <v>#REF!</v>
      </c>
      <c r="AJ218" s="109" t="e">
        <f t="shared" si="193"/>
        <v>#REF!</v>
      </c>
      <c r="AK218" s="109" t="e">
        <f t="shared" si="193"/>
        <v>#REF!</v>
      </c>
      <c r="AL218" s="109" t="e">
        <f t="shared" si="193"/>
        <v>#REF!</v>
      </c>
      <c r="AM218" s="109" t="e">
        <f t="shared" si="193"/>
        <v>#REF!</v>
      </c>
      <c r="AN218" s="109" t="e">
        <f t="shared" si="193"/>
        <v>#REF!</v>
      </c>
      <c r="AO218" s="109" t="e">
        <f t="shared" si="193"/>
        <v>#REF!</v>
      </c>
      <c r="AP218" s="109" t="e">
        <f t="shared" si="193"/>
        <v>#REF!</v>
      </c>
      <c r="AQ218" s="109" t="e">
        <f t="shared" si="193"/>
        <v>#REF!</v>
      </c>
      <c r="AR218" s="109" t="e">
        <f t="shared" si="193"/>
        <v>#REF!</v>
      </c>
      <c r="AS218" s="109" t="e">
        <f t="shared" si="193"/>
        <v>#REF!</v>
      </c>
      <c r="AT218" s="109" t="e">
        <f t="shared" si="193"/>
        <v>#REF!</v>
      </c>
      <c r="AU218" s="109" t="e">
        <f t="shared" si="193"/>
        <v>#REF!</v>
      </c>
      <c r="AV218" s="109" t="e">
        <f t="shared" si="193"/>
        <v>#REF!</v>
      </c>
      <c r="AW218" s="109" t="e">
        <f t="shared" si="193"/>
        <v>#REF!</v>
      </c>
      <c r="AX218" s="109" t="e">
        <f t="shared" si="194"/>
        <v>#REF!</v>
      </c>
      <c r="AY218" s="109" t="e">
        <f t="shared" si="194"/>
        <v>#REF!</v>
      </c>
      <c r="AZ218" s="109" t="e">
        <f t="shared" si="194"/>
        <v>#REF!</v>
      </c>
      <c r="BA218" s="109" t="e">
        <f t="shared" si="194"/>
        <v>#REF!</v>
      </c>
      <c r="BB218" s="109">
        <f t="shared" si="194"/>
        <v>31844399734</v>
      </c>
      <c r="BC218" s="109"/>
      <c r="BD218" s="109"/>
      <c r="BE218" s="109">
        <f t="shared" si="194"/>
        <v>0</v>
      </c>
      <c r="BF218" s="152">
        <f t="shared" si="178"/>
        <v>227960461734</v>
      </c>
      <c r="BG218" s="159">
        <f t="shared" si="194"/>
        <v>228090020795</v>
      </c>
      <c r="BH218" s="172">
        <f t="shared" si="140"/>
        <v>129559061</v>
      </c>
      <c r="BI218" s="5"/>
      <c r="BJ218" s="5"/>
    </row>
    <row r="219" spans="1:62" s="3" customFormat="1" ht="26.25" thickBot="1" x14ac:dyDescent="0.3">
      <c r="A219" s="8" t="s">
        <v>372</v>
      </c>
      <c r="B219" s="67" t="s">
        <v>373</v>
      </c>
      <c r="C219" s="7"/>
      <c r="D219" s="126"/>
      <c r="E219" s="110">
        <f t="shared" si="181"/>
        <v>196116062000</v>
      </c>
      <c r="F219" s="108" t="e">
        <f t="shared" si="182"/>
        <v>#REF!</v>
      </c>
      <c r="G219" s="109" t="e">
        <f t="shared" si="183"/>
        <v>#REF!</v>
      </c>
      <c r="H219" s="109" t="e">
        <f t="shared" si="184"/>
        <v>#REF!</v>
      </c>
      <c r="I219" s="109" t="e">
        <f t="shared" si="185"/>
        <v>#REF!</v>
      </c>
      <c r="J219" s="109" t="e">
        <f t="shared" si="186"/>
        <v>#REF!</v>
      </c>
      <c r="K219" s="109" t="e">
        <f t="shared" si="187"/>
        <v>#REF!</v>
      </c>
      <c r="L219" s="109" t="e">
        <f t="shared" si="188"/>
        <v>#REF!</v>
      </c>
      <c r="M219" s="109" t="e">
        <f t="shared" si="189"/>
        <v>#REF!</v>
      </c>
      <c r="N219" s="109" t="e">
        <f t="shared" si="190"/>
        <v>#REF!</v>
      </c>
      <c r="O219" s="109" t="e">
        <f t="shared" si="191"/>
        <v>#REF!</v>
      </c>
      <c r="P219" s="109" t="e">
        <f t="shared" si="192"/>
        <v>#REF!</v>
      </c>
      <c r="Q219" s="109" t="e">
        <f t="shared" si="196"/>
        <v>#REF!</v>
      </c>
      <c r="R219" s="109" t="e">
        <f t="shared" si="196"/>
        <v>#REF!</v>
      </c>
      <c r="S219" s="109" t="e">
        <f t="shared" si="196"/>
        <v>#REF!</v>
      </c>
      <c r="T219" s="109" t="e">
        <f t="shared" si="196"/>
        <v>#REF!</v>
      </c>
      <c r="U219" s="109" t="e">
        <f t="shared" si="196"/>
        <v>#REF!</v>
      </c>
      <c r="V219" s="109" t="e">
        <f t="shared" si="193"/>
        <v>#REF!</v>
      </c>
      <c r="W219" s="109" t="e">
        <f t="shared" si="193"/>
        <v>#REF!</v>
      </c>
      <c r="X219" s="109" t="e">
        <f t="shared" si="193"/>
        <v>#REF!</v>
      </c>
      <c r="Y219" s="109" t="e">
        <f t="shared" si="193"/>
        <v>#REF!</v>
      </c>
      <c r="Z219" s="109" t="e">
        <f t="shared" si="193"/>
        <v>#REF!</v>
      </c>
      <c r="AA219" s="109" t="e">
        <f t="shared" si="193"/>
        <v>#REF!</v>
      </c>
      <c r="AB219" s="109" t="e">
        <f t="shared" si="193"/>
        <v>#REF!</v>
      </c>
      <c r="AC219" s="109" t="e">
        <f t="shared" si="193"/>
        <v>#REF!</v>
      </c>
      <c r="AD219" s="109" t="e">
        <f t="shared" si="193"/>
        <v>#REF!</v>
      </c>
      <c r="AE219" s="109" t="e">
        <f t="shared" si="193"/>
        <v>#REF!</v>
      </c>
      <c r="AF219" s="109" t="e">
        <f t="shared" si="193"/>
        <v>#REF!</v>
      </c>
      <c r="AG219" s="109" t="e">
        <f t="shared" si="193"/>
        <v>#REF!</v>
      </c>
      <c r="AH219" s="109" t="e">
        <f t="shared" si="193"/>
        <v>#REF!</v>
      </c>
      <c r="AI219" s="109" t="e">
        <f t="shared" si="193"/>
        <v>#REF!</v>
      </c>
      <c r="AJ219" s="109" t="e">
        <f t="shared" si="193"/>
        <v>#REF!</v>
      </c>
      <c r="AK219" s="109" t="e">
        <f t="shared" si="193"/>
        <v>#REF!</v>
      </c>
      <c r="AL219" s="109" t="e">
        <f t="shared" si="193"/>
        <v>#REF!</v>
      </c>
      <c r="AM219" s="109" t="e">
        <f t="shared" si="193"/>
        <v>#REF!</v>
      </c>
      <c r="AN219" s="109" t="e">
        <f t="shared" si="193"/>
        <v>#REF!</v>
      </c>
      <c r="AO219" s="109" t="e">
        <f t="shared" si="193"/>
        <v>#REF!</v>
      </c>
      <c r="AP219" s="109" t="e">
        <f t="shared" si="193"/>
        <v>#REF!</v>
      </c>
      <c r="AQ219" s="109" t="e">
        <f t="shared" si="193"/>
        <v>#REF!</v>
      </c>
      <c r="AR219" s="109" t="e">
        <f t="shared" si="193"/>
        <v>#REF!</v>
      </c>
      <c r="AS219" s="109" t="e">
        <f t="shared" si="193"/>
        <v>#REF!</v>
      </c>
      <c r="AT219" s="109" t="e">
        <f t="shared" si="193"/>
        <v>#REF!</v>
      </c>
      <c r="AU219" s="109" t="e">
        <f t="shared" si="193"/>
        <v>#REF!</v>
      </c>
      <c r="AV219" s="109" t="e">
        <f t="shared" si="193"/>
        <v>#REF!</v>
      </c>
      <c r="AW219" s="109" t="e">
        <f t="shared" si="193"/>
        <v>#REF!</v>
      </c>
      <c r="AX219" s="109" t="e">
        <f t="shared" si="194"/>
        <v>#REF!</v>
      </c>
      <c r="AY219" s="109" t="e">
        <f t="shared" si="194"/>
        <v>#REF!</v>
      </c>
      <c r="AZ219" s="109" t="e">
        <f t="shared" si="194"/>
        <v>#REF!</v>
      </c>
      <c r="BA219" s="109" t="e">
        <f t="shared" si="194"/>
        <v>#REF!</v>
      </c>
      <c r="BB219" s="109">
        <f t="shared" si="194"/>
        <v>31844399734</v>
      </c>
      <c r="BC219" s="109"/>
      <c r="BD219" s="109"/>
      <c r="BE219" s="109">
        <f t="shared" si="194"/>
        <v>0</v>
      </c>
      <c r="BF219" s="152">
        <f t="shared" si="178"/>
        <v>227960461734</v>
      </c>
      <c r="BG219" s="159">
        <f t="shared" si="194"/>
        <v>228090020795</v>
      </c>
      <c r="BH219" s="175">
        <f t="shared" si="140"/>
        <v>129559061</v>
      </c>
      <c r="BI219" s="5"/>
      <c r="BJ219" s="5"/>
    </row>
    <row r="220" spans="1:62" s="3" customFormat="1" ht="15.75" thickBot="1" x14ac:dyDescent="0.3">
      <c r="A220" s="8" t="s">
        <v>374</v>
      </c>
      <c r="B220" s="67" t="s">
        <v>375</v>
      </c>
      <c r="C220" s="7"/>
      <c r="D220" s="126"/>
      <c r="E220" s="110">
        <f t="shared" si="181"/>
        <v>196116062000</v>
      </c>
      <c r="F220" s="108" t="e">
        <f t="shared" si="182"/>
        <v>#REF!</v>
      </c>
      <c r="G220" s="109" t="e">
        <f t="shared" si="183"/>
        <v>#REF!</v>
      </c>
      <c r="H220" s="109" t="e">
        <f t="shared" si="184"/>
        <v>#REF!</v>
      </c>
      <c r="I220" s="109" t="e">
        <f t="shared" si="185"/>
        <v>#REF!</v>
      </c>
      <c r="J220" s="109" t="e">
        <f t="shared" si="186"/>
        <v>#REF!</v>
      </c>
      <c r="K220" s="109" t="e">
        <f t="shared" si="187"/>
        <v>#REF!</v>
      </c>
      <c r="L220" s="109" t="e">
        <f t="shared" si="188"/>
        <v>#REF!</v>
      </c>
      <c r="M220" s="109" t="e">
        <f t="shared" si="189"/>
        <v>#REF!</v>
      </c>
      <c r="N220" s="109" t="e">
        <f t="shared" si="190"/>
        <v>#REF!</v>
      </c>
      <c r="O220" s="109" t="e">
        <f t="shared" si="191"/>
        <v>#REF!</v>
      </c>
      <c r="P220" s="109" t="e">
        <f t="shared" si="192"/>
        <v>#REF!</v>
      </c>
      <c r="Q220" s="109" t="e">
        <f t="shared" si="196"/>
        <v>#REF!</v>
      </c>
      <c r="R220" s="109" t="e">
        <f t="shared" si="196"/>
        <v>#REF!</v>
      </c>
      <c r="S220" s="109" t="e">
        <f t="shared" si="196"/>
        <v>#REF!</v>
      </c>
      <c r="T220" s="109" t="e">
        <f t="shared" si="196"/>
        <v>#REF!</v>
      </c>
      <c r="U220" s="109" t="e">
        <f t="shared" si="196"/>
        <v>#REF!</v>
      </c>
      <c r="V220" s="109" t="e">
        <f t="shared" si="193"/>
        <v>#REF!</v>
      </c>
      <c r="W220" s="109" t="e">
        <f t="shared" si="193"/>
        <v>#REF!</v>
      </c>
      <c r="X220" s="109" t="e">
        <f t="shared" si="193"/>
        <v>#REF!</v>
      </c>
      <c r="Y220" s="109" t="e">
        <f t="shared" si="193"/>
        <v>#REF!</v>
      </c>
      <c r="Z220" s="109" t="e">
        <f t="shared" si="193"/>
        <v>#REF!</v>
      </c>
      <c r="AA220" s="109" t="e">
        <f t="shared" si="193"/>
        <v>#REF!</v>
      </c>
      <c r="AB220" s="109" t="e">
        <f t="shared" si="193"/>
        <v>#REF!</v>
      </c>
      <c r="AC220" s="109" t="e">
        <f t="shared" si="193"/>
        <v>#REF!</v>
      </c>
      <c r="AD220" s="109" t="e">
        <f t="shared" si="193"/>
        <v>#REF!</v>
      </c>
      <c r="AE220" s="109" t="e">
        <f t="shared" si="193"/>
        <v>#REF!</v>
      </c>
      <c r="AF220" s="109" t="e">
        <f t="shared" si="193"/>
        <v>#REF!</v>
      </c>
      <c r="AG220" s="109" t="e">
        <f t="shared" si="193"/>
        <v>#REF!</v>
      </c>
      <c r="AH220" s="109" t="e">
        <f t="shared" si="193"/>
        <v>#REF!</v>
      </c>
      <c r="AI220" s="109" t="e">
        <f t="shared" si="193"/>
        <v>#REF!</v>
      </c>
      <c r="AJ220" s="109" t="e">
        <f t="shared" si="193"/>
        <v>#REF!</v>
      </c>
      <c r="AK220" s="109" t="e">
        <f t="shared" si="193"/>
        <v>#REF!</v>
      </c>
      <c r="AL220" s="109" t="e">
        <f t="shared" si="193"/>
        <v>#REF!</v>
      </c>
      <c r="AM220" s="109" t="e">
        <f t="shared" si="193"/>
        <v>#REF!</v>
      </c>
      <c r="AN220" s="109" t="e">
        <f t="shared" si="193"/>
        <v>#REF!</v>
      </c>
      <c r="AO220" s="109" t="e">
        <f t="shared" si="193"/>
        <v>#REF!</v>
      </c>
      <c r="AP220" s="109" t="e">
        <f t="shared" si="193"/>
        <v>#REF!</v>
      </c>
      <c r="AQ220" s="109" t="e">
        <f t="shared" si="193"/>
        <v>#REF!</v>
      </c>
      <c r="AR220" s="109" t="e">
        <f t="shared" si="193"/>
        <v>#REF!</v>
      </c>
      <c r="AS220" s="109" t="e">
        <f t="shared" si="193"/>
        <v>#REF!</v>
      </c>
      <c r="AT220" s="109" t="e">
        <f t="shared" si="193"/>
        <v>#REF!</v>
      </c>
      <c r="AU220" s="109" t="e">
        <f t="shared" si="193"/>
        <v>#REF!</v>
      </c>
      <c r="AV220" s="109" t="e">
        <f t="shared" si="193"/>
        <v>#REF!</v>
      </c>
      <c r="AW220" s="109" t="e">
        <f t="shared" si="193"/>
        <v>#REF!</v>
      </c>
      <c r="AX220" s="109" t="e">
        <f t="shared" si="194"/>
        <v>#REF!</v>
      </c>
      <c r="AY220" s="109" t="e">
        <f t="shared" si="194"/>
        <v>#REF!</v>
      </c>
      <c r="AZ220" s="109" t="e">
        <f t="shared" si="194"/>
        <v>#REF!</v>
      </c>
      <c r="BA220" s="109" t="e">
        <f t="shared" si="194"/>
        <v>#REF!</v>
      </c>
      <c r="BB220" s="109">
        <f t="shared" si="194"/>
        <v>31844399734</v>
      </c>
      <c r="BC220" s="109"/>
      <c r="BD220" s="109"/>
      <c r="BE220" s="109">
        <f t="shared" si="194"/>
        <v>0</v>
      </c>
      <c r="BF220" s="152">
        <f t="shared" si="178"/>
        <v>227960461734</v>
      </c>
      <c r="BG220" s="159">
        <f t="shared" si="194"/>
        <v>228090020795</v>
      </c>
      <c r="BH220" s="175">
        <f t="shared" si="140"/>
        <v>129559061</v>
      </c>
      <c r="BI220" s="5"/>
      <c r="BJ220" s="5"/>
    </row>
    <row r="221" spans="1:62" s="3" customFormat="1" ht="26.25" thickBot="1" x14ac:dyDescent="0.3">
      <c r="A221" s="8" t="s">
        <v>376</v>
      </c>
      <c r="B221" s="67" t="s">
        <v>377</v>
      </c>
      <c r="C221" s="7"/>
      <c r="D221" s="126"/>
      <c r="E221" s="110">
        <f>SUM(E222:E223)</f>
        <v>196116062000</v>
      </c>
      <c r="F221" s="108" t="e">
        <f>F222+F223+#REF!</f>
        <v>#REF!</v>
      </c>
      <c r="G221" s="109" t="e">
        <f>G222+G223+#REF!</f>
        <v>#REF!</v>
      </c>
      <c r="H221" s="109" t="e">
        <f>H222+H223+#REF!</f>
        <v>#REF!</v>
      </c>
      <c r="I221" s="109" t="e">
        <f>I222+I223+#REF!</f>
        <v>#REF!</v>
      </c>
      <c r="J221" s="109" t="e">
        <f>J222+J223+#REF!</f>
        <v>#REF!</v>
      </c>
      <c r="K221" s="109" t="e">
        <f>K222+K223+#REF!</f>
        <v>#REF!</v>
      </c>
      <c r="L221" s="109" t="e">
        <f>L222+L223+#REF!</f>
        <v>#REF!</v>
      </c>
      <c r="M221" s="109" t="e">
        <f>M222+M223+#REF!</f>
        <v>#REF!</v>
      </c>
      <c r="N221" s="109" t="e">
        <f>N222+N223+#REF!</f>
        <v>#REF!</v>
      </c>
      <c r="O221" s="109" t="e">
        <f>O222+O223+#REF!</f>
        <v>#REF!</v>
      </c>
      <c r="P221" s="109" t="e">
        <f>P222+P223+#REF!</f>
        <v>#REF!</v>
      </c>
      <c r="Q221" s="109" t="e">
        <f>Q222+Q223+#REF!</f>
        <v>#REF!</v>
      </c>
      <c r="R221" s="109" t="e">
        <f>R222+R223+#REF!</f>
        <v>#REF!</v>
      </c>
      <c r="S221" s="109" t="e">
        <f>S222+S223+#REF!</f>
        <v>#REF!</v>
      </c>
      <c r="T221" s="109" t="e">
        <f>T222+T223+#REF!</f>
        <v>#REF!</v>
      </c>
      <c r="U221" s="109" t="e">
        <f>U222+U223+#REF!</f>
        <v>#REF!</v>
      </c>
      <c r="V221" s="109" t="e">
        <f>V222+V223+#REF!</f>
        <v>#REF!</v>
      </c>
      <c r="W221" s="109" t="e">
        <f>W222+W223+#REF!</f>
        <v>#REF!</v>
      </c>
      <c r="X221" s="109" t="e">
        <f>X222+X223+#REF!</f>
        <v>#REF!</v>
      </c>
      <c r="Y221" s="109" t="e">
        <f>Y222+Y223+#REF!</f>
        <v>#REF!</v>
      </c>
      <c r="Z221" s="109" t="e">
        <f>Z222+Z223+#REF!</f>
        <v>#REF!</v>
      </c>
      <c r="AA221" s="109" t="e">
        <f>AA222+AA223+#REF!</f>
        <v>#REF!</v>
      </c>
      <c r="AB221" s="109" t="e">
        <f>AB222+AB223+#REF!</f>
        <v>#REF!</v>
      </c>
      <c r="AC221" s="109" t="e">
        <f>AC222+AC223+#REF!</f>
        <v>#REF!</v>
      </c>
      <c r="AD221" s="109" t="e">
        <f>AD222+AD223+#REF!</f>
        <v>#REF!</v>
      </c>
      <c r="AE221" s="109" t="e">
        <f>AE222+AE223+#REF!</f>
        <v>#REF!</v>
      </c>
      <c r="AF221" s="109" t="e">
        <f>AF222+AF223+#REF!</f>
        <v>#REF!</v>
      </c>
      <c r="AG221" s="109" t="e">
        <f>AG222+AG223+#REF!</f>
        <v>#REF!</v>
      </c>
      <c r="AH221" s="109" t="e">
        <f>AH222+AH223+#REF!</f>
        <v>#REF!</v>
      </c>
      <c r="AI221" s="109" t="e">
        <f>AI222+AI223+#REF!</f>
        <v>#REF!</v>
      </c>
      <c r="AJ221" s="109" t="e">
        <f>AJ222+AJ223+#REF!</f>
        <v>#REF!</v>
      </c>
      <c r="AK221" s="109" t="e">
        <f>AK222+AK223+#REF!</f>
        <v>#REF!</v>
      </c>
      <c r="AL221" s="109" t="e">
        <f>AL222+AL223+#REF!</f>
        <v>#REF!</v>
      </c>
      <c r="AM221" s="109" t="e">
        <f>AM222+AM223+#REF!</f>
        <v>#REF!</v>
      </c>
      <c r="AN221" s="109" t="e">
        <f>AN222+AN223+#REF!</f>
        <v>#REF!</v>
      </c>
      <c r="AO221" s="109" t="e">
        <f>AO222+AO223+#REF!</f>
        <v>#REF!</v>
      </c>
      <c r="AP221" s="109" t="e">
        <f>AP222+AP223+#REF!</f>
        <v>#REF!</v>
      </c>
      <c r="AQ221" s="109" t="e">
        <f>AQ222+AQ223+#REF!</f>
        <v>#REF!</v>
      </c>
      <c r="AR221" s="109" t="e">
        <f>AR222+AR223+#REF!</f>
        <v>#REF!</v>
      </c>
      <c r="AS221" s="109" t="e">
        <f>AS222+AS223+#REF!</f>
        <v>#REF!</v>
      </c>
      <c r="AT221" s="109" t="e">
        <f>AT222+AT223+#REF!</f>
        <v>#REF!</v>
      </c>
      <c r="AU221" s="109" t="e">
        <f>AU222+AU223+#REF!</f>
        <v>#REF!</v>
      </c>
      <c r="AV221" s="109" t="e">
        <f>AV222+AV223+#REF!</f>
        <v>#REF!</v>
      </c>
      <c r="AW221" s="109" t="e">
        <f>AW222+AW223+#REF!</f>
        <v>#REF!</v>
      </c>
      <c r="AX221" s="109" t="e">
        <f>AX222+AX223+#REF!</f>
        <v>#REF!</v>
      </c>
      <c r="AY221" s="109" t="e">
        <f>AY222+AY223+#REF!</f>
        <v>#REF!</v>
      </c>
      <c r="AZ221" s="109" t="e">
        <f>AZ222+AZ223+#REF!</f>
        <v>#REF!</v>
      </c>
      <c r="BA221" s="109" t="e">
        <f>BA222+BA223+#REF!</f>
        <v>#REF!</v>
      </c>
      <c r="BB221" s="110">
        <f>SUM(BB222:BB223)</f>
        <v>31844399734</v>
      </c>
      <c r="BC221" s="110">
        <f>SUM(BC222:BC223)</f>
        <v>0</v>
      </c>
      <c r="BD221" s="110">
        <f>SUM(BD222:BD223)</f>
        <v>0</v>
      </c>
      <c r="BE221" s="110">
        <f>SUM(BE222:BE223)</f>
        <v>0</v>
      </c>
      <c r="BF221" s="152">
        <f t="shared" si="178"/>
        <v>227960461734</v>
      </c>
      <c r="BG221" s="157">
        <f>SUM(BG222:BG223)</f>
        <v>228090020795</v>
      </c>
      <c r="BH221" s="157">
        <f>SUM(BH222:BH223)</f>
        <v>129559061</v>
      </c>
      <c r="BI221" s="5"/>
      <c r="BJ221" s="5"/>
    </row>
    <row r="222" spans="1:62" ht="26.25" thickBot="1" x14ac:dyDescent="0.25">
      <c r="A222" s="18" t="s">
        <v>378</v>
      </c>
      <c r="B222" s="68" t="s">
        <v>379</v>
      </c>
      <c r="C222" s="26">
        <v>180</v>
      </c>
      <c r="D222" s="125" t="s">
        <v>380</v>
      </c>
      <c r="E222" s="111">
        <v>164537158354</v>
      </c>
      <c r="F222" s="112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4"/>
      <c r="S222" s="114"/>
      <c r="T222" s="113"/>
      <c r="U222" s="114"/>
      <c r="V222" s="114"/>
      <c r="W222" s="114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4"/>
      <c r="AQ222" s="114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>
        <v>30208061932</v>
      </c>
      <c r="BC222" s="113"/>
      <c r="BD222" s="113"/>
      <c r="BE222" s="113">
        <f>G222+K222+O222+S222+W222+AA222+AE222+AI222+AM222+AQ222</f>
        <v>0</v>
      </c>
      <c r="BF222" s="154">
        <f>E222+BB222-BE222</f>
        <v>194745220286</v>
      </c>
      <c r="BG222" s="155">
        <v>193081181454</v>
      </c>
      <c r="BH222" s="175">
        <f t="shared" si="140"/>
        <v>-1664038832</v>
      </c>
    </row>
    <row r="223" spans="1:62" ht="26.25" thickBot="1" x14ac:dyDescent="0.25">
      <c r="A223" s="18" t="s">
        <v>381</v>
      </c>
      <c r="B223" s="68" t="s">
        <v>382</v>
      </c>
      <c r="C223" s="26">
        <v>180</v>
      </c>
      <c r="D223" s="125" t="s">
        <v>380</v>
      </c>
      <c r="E223" s="111">
        <v>31578903646</v>
      </c>
      <c r="F223" s="112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4"/>
      <c r="S223" s="114"/>
      <c r="T223" s="113"/>
      <c r="U223" s="114"/>
      <c r="V223" s="114"/>
      <c r="W223" s="114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4"/>
      <c r="AQ223" s="114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>
        <v>1636337802</v>
      </c>
      <c r="BC223" s="113"/>
      <c r="BD223" s="113"/>
      <c r="BE223" s="113">
        <f>G223+K223+O223+S223+W223+AA223+AE223+AI223+AM223+AQ223</f>
        <v>0</v>
      </c>
      <c r="BF223" s="154">
        <f>E223+BB223-BE223</f>
        <v>33215241448</v>
      </c>
      <c r="BG223" s="155">
        <v>35008839341</v>
      </c>
      <c r="BH223" s="175">
        <f t="shared" si="140"/>
        <v>1793597893</v>
      </c>
    </row>
    <row r="224" spans="1:62" ht="15" x14ac:dyDescent="0.25">
      <c r="A224" s="18" t="s">
        <v>1162</v>
      </c>
      <c r="B224" s="67" t="s">
        <v>383</v>
      </c>
      <c r="C224" s="7"/>
      <c r="D224" s="126"/>
      <c r="E224" s="110">
        <f>+E225</f>
        <v>0</v>
      </c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44"/>
      <c r="S224" s="144"/>
      <c r="T224" s="134"/>
      <c r="U224" s="144"/>
      <c r="V224" s="144"/>
      <c r="W224" s="14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44"/>
      <c r="AQ224" s="14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10">
        <f t="shared" ref="BB224:BE224" si="197">+BB225</f>
        <v>0</v>
      </c>
      <c r="BC224" s="110">
        <f t="shared" si="197"/>
        <v>0</v>
      </c>
      <c r="BD224" s="110">
        <f t="shared" si="197"/>
        <v>0</v>
      </c>
      <c r="BE224" s="110">
        <f t="shared" si="197"/>
        <v>0</v>
      </c>
      <c r="BF224" s="152">
        <f t="shared" ref="BF224" si="198">+E224+BB224-BE224</f>
        <v>0</v>
      </c>
      <c r="BG224" s="157">
        <f>+BG225</f>
        <v>642915308</v>
      </c>
      <c r="BH224" s="157">
        <f>+BH225</f>
        <v>642915308</v>
      </c>
    </row>
    <row r="225" spans="1:62" ht="15.75" thickBot="1" x14ac:dyDescent="0.3">
      <c r="A225" s="18" t="s">
        <v>1163</v>
      </c>
      <c r="B225" s="67" t="s">
        <v>1164</v>
      </c>
      <c r="C225" s="7"/>
      <c r="D225" s="126"/>
      <c r="E225" s="110">
        <f>+E226</f>
        <v>0</v>
      </c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44"/>
      <c r="S225" s="144"/>
      <c r="T225" s="134"/>
      <c r="U225" s="144"/>
      <c r="V225" s="144"/>
      <c r="W225" s="14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44"/>
      <c r="AQ225" s="14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10">
        <f t="shared" ref="BB225:BE225" si="199">+BB226</f>
        <v>0</v>
      </c>
      <c r="BC225" s="110">
        <f t="shared" si="199"/>
        <v>0</v>
      </c>
      <c r="BD225" s="110">
        <f t="shared" si="199"/>
        <v>0</v>
      </c>
      <c r="BE225" s="110">
        <f t="shared" si="199"/>
        <v>0</v>
      </c>
      <c r="BF225" s="152">
        <f>+BF226</f>
        <v>0</v>
      </c>
      <c r="BG225" s="157">
        <f>+BG226</f>
        <v>642915308</v>
      </c>
      <c r="BH225" s="157">
        <f>+BH226</f>
        <v>642915308</v>
      </c>
    </row>
    <row r="226" spans="1:62" ht="26.25" thickBot="1" x14ac:dyDescent="0.25">
      <c r="A226" s="18" t="s">
        <v>1165</v>
      </c>
      <c r="B226" s="68" t="s">
        <v>1166</v>
      </c>
      <c r="C226" s="26">
        <v>180</v>
      </c>
      <c r="D226" s="125" t="s">
        <v>380</v>
      </c>
      <c r="E226" s="111">
        <v>0</v>
      </c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3"/>
      <c r="S226" s="133"/>
      <c r="T226" s="132"/>
      <c r="U226" s="133"/>
      <c r="V226" s="133"/>
      <c r="W226" s="133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3"/>
      <c r="AQ226" s="133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13">
        <v>0</v>
      </c>
      <c r="BC226" s="113">
        <v>0</v>
      </c>
      <c r="BD226" s="113">
        <v>0</v>
      </c>
      <c r="BE226" s="113">
        <v>0</v>
      </c>
      <c r="BF226" s="154">
        <f>E226+BB226-BE226</f>
        <v>0</v>
      </c>
      <c r="BG226" s="155">
        <v>642915308</v>
      </c>
      <c r="BH226" s="175">
        <f t="shared" ref="BH226" si="200">+BG226-BF226</f>
        <v>642915308</v>
      </c>
    </row>
    <row r="227" spans="1:62" s="3" customFormat="1" ht="26.25" thickBot="1" x14ac:dyDescent="0.3">
      <c r="A227" s="8" t="s">
        <v>384</v>
      </c>
      <c r="B227" s="67" t="s">
        <v>385</v>
      </c>
      <c r="C227" s="7"/>
      <c r="D227" s="126"/>
      <c r="E227" s="110">
        <f t="shared" ref="E227:AJ227" si="201">E228+E229+E244</f>
        <v>0</v>
      </c>
      <c r="F227" s="110" t="e">
        <f t="shared" si="201"/>
        <v>#REF!</v>
      </c>
      <c r="G227" s="110" t="e">
        <f t="shared" si="201"/>
        <v>#REF!</v>
      </c>
      <c r="H227" s="110" t="e">
        <f t="shared" si="201"/>
        <v>#REF!</v>
      </c>
      <c r="I227" s="110" t="e">
        <f t="shared" si="201"/>
        <v>#REF!</v>
      </c>
      <c r="J227" s="110" t="e">
        <f t="shared" si="201"/>
        <v>#REF!</v>
      </c>
      <c r="K227" s="110" t="e">
        <f t="shared" si="201"/>
        <v>#REF!</v>
      </c>
      <c r="L227" s="110" t="e">
        <f t="shared" si="201"/>
        <v>#REF!</v>
      </c>
      <c r="M227" s="110" t="e">
        <f t="shared" si="201"/>
        <v>#REF!</v>
      </c>
      <c r="N227" s="110" t="e">
        <f t="shared" si="201"/>
        <v>#REF!</v>
      </c>
      <c r="O227" s="110" t="e">
        <f t="shared" si="201"/>
        <v>#REF!</v>
      </c>
      <c r="P227" s="110" t="e">
        <f t="shared" si="201"/>
        <v>#REF!</v>
      </c>
      <c r="Q227" s="110" t="e">
        <f t="shared" si="201"/>
        <v>#REF!</v>
      </c>
      <c r="R227" s="110" t="e">
        <f t="shared" si="201"/>
        <v>#REF!</v>
      </c>
      <c r="S227" s="110" t="e">
        <f t="shared" si="201"/>
        <v>#REF!</v>
      </c>
      <c r="T227" s="110" t="e">
        <f t="shared" si="201"/>
        <v>#REF!</v>
      </c>
      <c r="U227" s="110" t="e">
        <f t="shared" si="201"/>
        <v>#REF!</v>
      </c>
      <c r="V227" s="110" t="e">
        <f t="shared" si="201"/>
        <v>#REF!</v>
      </c>
      <c r="W227" s="110" t="e">
        <f t="shared" si="201"/>
        <v>#REF!</v>
      </c>
      <c r="X227" s="110" t="e">
        <f t="shared" si="201"/>
        <v>#REF!</v>
      </c>
      <c r="Y227" s="110" t="e">
        <f t="shared" si="201"/>
        <v>#REF!</v>
      </c>
      <c r="Z227" s="110" t="e">
        <f t="shared" si="201"/>
        <v>#REF!</v>
      </c>
      <c r="AA227" s="110" t="e">
        <f t="shared" si="201"/>
        <v>#REF!</v>
      </c>
      <c r="AB227" s="110" t="e">
        <f t="shared" si="201"/>
        <v>#REF!</v>
      </c>
      <c r="AC227" s="110" t="e">
        <f t="shared" si="201"/>
        <v>#REF!</v>
      </c>
      <c r="AD227" s="110" t="e">
        <f t="shared" si="201"/>
        <v>#REF!</v>
      </c>
      <c r="AE227" s="110" t="e">
        <f t="shared" si="201"/>
        <v>#REF!</v>
      </c>
      <c r="AF227" s="110" t="e">
        <f t="shared" si="201"/>
        <v>#REF!</v>
      </c>
      <c r="AG227" s="110" t="e">
        <f t="shared" si="201"/>
        <v>#REF!</v>
      </c>
      <c r="AH227" s="110" t="e">
        <f t="shared" si="201"/>
        <v>#REF!</v>
      </c>
      <c r="AI227" s="110" t="e">
        <f t="shared" si="201"/>
        <v>#REF!</v>
      </c>
      <c r="AJ227" s="110" t="e">
        <f t="shared" si="201"/>
        <v>#REF!</v>
      </c>
      <c r="AK227" s="110" t="e">
        <f t="shared" ref="AK227:BA227" si="202">AK228+AK229+AK244</f>
        <v>#REF!</v>
      </c>
      <c r="AL227" s="110" t="e">
        <f t="shared" si="202"/>
        <v>#REF!</v>
      </c>
      <c r="AM227" s="110" t="e">
        <f t="shared" si="202"/>
        <v>#REF!</v>
      </c>
      <c r="AN227" s="110" t="e">
        <f t="shared" si="202"/>
        <v>#REF!</v>
      </c>
      <c r="AO227" s="110" t="e">
        <f t="shared" si="202"/>
        <v>#REF!</v>
      </c>
      <c r="AP227" s="110" t="e">
        <f t="shared" si="202"/>
        <v>#REF!</v>
      </c>
      <c r="AQ227" s="110" t="e">
        <f t="shared" si="202"/>
        <v>#REF!</v>
      </c>
      <c r="AR227" s="110" t="e">
        <f t="shared" si="202"/>
        <v>#REF!</v>
      </c>
      <c r="AS227" s="110" t="e">
        <f t="shared" si="202"/>
        <v>#REF!</v>
      </c>
      <c r="AT227" s="110" t="e">
        <f t="shared" si="202"/>
        <v>#REF!</v>
      </c>
      <c r="AU227" s="110" t="e">
        <f t="shared" si="202"/>
        <v>#REF!</v>
      </c>
      <c r="AV227" s="110" t="e">
        <f t="shared" si="202"/>
        <v>#REF!</v>
      </c>
      <c r="AW227" s="110" t="e">
        <f t="shared" si="202"/>
        <v>#REF!</v>
      </c>
      <c r="AX227" s="110" t="e">
        <f t="shared" si="202"/>
        <v>#REF!</v>
      </c>
      <c r="AY227" s="110" t="e">
        <f t="shared" si="202"/>
        <v>#REF!</v>
      </c>
      <c r="AZ227" s="110" t="e">
        <f t="shared" si="202"/>
        <v>#REF!</v>
      </c>
      <c r="BA227" s="110" t="e">
        <f t="shared" si="202"/>
        <v>#REF!</v>
      </c>
      <c r="BB227" s="110">
        <f>+BB228+BB229</f>
        <v>24181598008.950001</v>
      </c>
      <c r="BC227" s="110">
        <f t="shared" ref="BC227:BE227" si="203">+BC228+BC229</f>
        <v>0</v>
      </c>
      <c r="BD227" s="110">
        <f t="shared" si="203"/>
        <v>0</v>
      </c>
      <c r="BE227" s="110">
        <f t="shared" si="203"/>
        <v>0</v>
      </c>
      <c r="BF227" s="152">
        <f>+E227+BB227-BE227</f>
        <v>24181598008.950001</v>
      </c>
      <c r="BG227" s="157">
        <f>BG228+BG229+BG244</f>
        <v>25124252680.52</v>
      </c>
      <c r="BH227" s="157">
        <f>BH228+BH229+BH244</f>
        <v>942654671.57000005</v>
      </c>
      <c r="BI227" s="5"/>
      <c r="BJ227" s="5"/>
    </row>
    <row r="228" spans="1:62" s="12" customFormat="1" ht="26.25" thickBot="1" x14ac:dyDescent="0.25">
      <c r="A228" s="18" t="s">
        <v>386</v>
      </c>
      <c r="B228" s="68" t="s">
        <v>387</v>
      </c>
      <c r="C228" s="26">
        <v>187</v>
      </c>
      <c r="D228" s="127" t="s">
        <v>388</v>
      </c>
      <c r="E228" s="111"/>
      <c r="F228" s="112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4"/>
      <c r="S228" s="114"/>
      <c r="T228" s="113"/>
      <c r="U228" s="114"/>
      <c r="V228" s="114"/>
      <c r="W228" s="114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4"/>
      <c r="AQ228" s="114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>
        <v>99323185</v>
      </c>
      <c r="BC228" s="113"/>
      <c r="BD228" s="113"/>
      <c r="BE228" s="113">
        <f>G228+K228+O228+S228+W228+AA228+AE228+AI228+AM228+AQ228</f>
        <v>0</v>
      </c>
      <c r="BF228" s="154">
        <f>E228+BB228-BE228</f>
        <v>99323185</v>
      </c>
      <c r="BG228" s="155">
        <v>99323185</v>
      </c>
      <c r="BH228" s="175">
        <f t="shared" si="140"/>
        <v>0</v>
      </c>
      <c r="BI228" s="14"/>
      <c r="BJ228" s="14"/>
    </row>
    <row r="229" spans="1:62" s="3" customFormat="1" ht="15.75" thickBot="1" x14ac:dyDescent="0.3">
      <c r="A229" s="8" t="s">
        <v>389</v>
      </c>
      <c r="B229" s="67" t="s">
        <v>248</v>
      </c>
      <c r="C229" s="7"/>
      <c r="D229" s="126"/>
      <c r="E229" s="110">
        <f>+E230+E231+E232+E239</f>
        <v>0</v>
      </c>
      <c r="F229" s="110" t="e">
        <f>F230+F231+#REF!+F232+F239</f>
        <v>#REF!</v>
      </c>
      <c r="G229" s="110" t="e">
        <f>G230+G231+#REF!+G232+G239</f>
        <v>#REF!</v>
      </c>
      <c r="H229" s="110" t="e">
        <f>H230+H231+#REF!+H232+H239</f>
        <v>#REF!</v>
      </c>
      <c r="I229" s="110" t="e">
        <f>I230+I231+#REF!+I232+I239</f>
        <v>#REF!</v>
      </c>
      <c r="J229" s="110" t="e">
        <f>J230+J231+#REF!+J232+J239</f>
        <v>#REF!</v>
      </c>
      <c r="K229" s="110" t="e">
        <f>K230+K231+#REF!+K232+K239</f>
        <v>#REF!</v>
      </c>
      <c r="L229" s="110" t="e">
        <f>L230+L231+#REF!+L232+L239</f>
        <v>#REF!</v>
      </c>
      <c r="M229" s="110" t="e">
        <f>M230+M231+#REF!+M232+M239</f>
        <v>#REF!</v>
      </c>
      <c r="N229" s="110" t="e">
        <f>N230+N231+#REF!+N232+N239</f>
        <v>#REF!</v>
      </c>
      <c r="O229" s="110" t="e">
        <f>O230+O231+#REF!+O232+O239</f>
        <v>#REF!</v>
      </c>
      <c r="P229" s="110" t="e">
        <f>P230+P231+#REF!+P232+P239</f>
        <v>#REF!</v>
      </c>
      <c r="Q229" s="110" t="e">
        <f>Q230+Q231+#REF!+Q232+Q239</f>
        <v>#REF!</v>
      </c>
      <c r="R229" s="110" t="e">
        <f>R230+R231+#REF!+R232+R239</f>
        <v>#REF!</v>
      </c>
      <c r="S229" s="110" t="e">
        <f>S230+S231+#REF!+S232+S239</f>
        <v>#REF!</v>
      </c>
      <c r="T229" s="110" t="e">
        <f>T230+T231+#REF!+T232+T239</f>
        <v>#REF!</v>
      </c>
      <c r="U229" s="110" t="e">
        <f>U230+U231+#REF!+U232+U239</f>
        <v>#REF!</v>
      </c>
      <c r="V229" s="110" t="e">
        <f>V230+V231+#REF!+V232+V239</f>
        <v>#REF!</v>
      </c>
      <c r="W229" s="110" t="e">
        <f>W230+W231+#REF!+W232+W239</f>
        <v>#REF!</v>
      </c>
      <c r="X229" s="110" t="e">
        <f>X230+X231+#REF!+X232+X239</f>
        <v>#REF!</v>
      </c>
      <c r="Y229" s="110" t="e">
        <f>Y230+Y231+#REF!+Y232+Y239</f>
        <v>#REF!</v>
      </c>
      <c r="Z229" s="110" t="e">
        <f>Z230+Z231+#REF!+Z232+Z239</f>
        <v>#REF!</v>
      </c>
      <c r="AA229" s="110" t="e">
        <f>AA230+AA231+#REF!+AA232+AA239</f>
        <v>#REF!</v>
      </c>
      <c r="AB229" s="110" t="e">
        <f>AB230+AB231+#REF!+AB232+AB239</f>
        <v>#REF!</v>
      </c>
      <c r="AC229" s="110" t="e">
        <f>AC230+AC231+#REF!+AC232+AC239</f>
        <v>#REF!</v>
      </c>
      <c r="AD229" s="110" t="e">
        <f>AD230+AD231+#REF!+AD232+AD239</f>
        <v>#REF!</v>
      </c>
      <c r="AE229" s="110" t="e">
        <f>AE230+AE231+#REF!+AE232+AE239</f>
        <v>#REF!</v>
      </c>
      <c r="AF229" s="110" t="e">
        <f>AF230+AF231+#REF!+AF232+AF239</f>
        <v>#REF!</v>
      </c>
      <c r="AG229" s="110" t="e">
        <f>AG230+AG231+#REF!+AG232+AG239</f>
        <v>#REF!</v>
      </c>
      <c r="AH229" s="110" t="e">
        <f>AH230+AH231+#REF!+AH232+AH239</f>
        <v>#REF!</v>
      </c>
      <c r="AI229" s="110" t="e">
        <f>AI230+AI231+#REF!+AI232+AI239</f>
        <v>#REF!</v>
      </c>
      <c r="AJ229" s="110" t="e">
        <f>AJ230+AJ231+#REF!+AJ232+AJ239</f>
        <v>#REF!</v>
      </c>
      <c r="AK229" s="110" t="e">
        <f>AK230+AK231+#REF!+AK232+AK239</f>
        <v>#REF!</v>
      </c>
      <c r="AL229" s="110" t="e">
        <f>AL230+AL231+#REF!+AL232+AL239</f>
        <v>#REF!</v>
      </c>
      <c r="AM229" s="110" t="e">
        <f>AM230+AM231+#REF!+AM232+AM239</f>
        <v>#REF!</v>
      </c>
      <c r="AN229" s="110" t="e">
        <f>AN230+AN231+#REF!+AN232+AN239</f>
        <v>#REF!</v>
      </c>
      <c r="AO229" s="110" t="e">
        <f>AO230+AO231+#REF!+AO232+AO239</f>
        <v>#REF!</v>
      </c>
      <c r="AP229" s="110" t="e">
        <f>AP230+AP231+#REF!+AP232+AP239</f>
        <v>#REF!</v>
      </c>
      <c r="AQ229" s="110" t="e">
        <f>AQ230+AQ231+#REF!+AQ232+AQ239</f>
        <v>#REF!</v>
      </c>
      <c r="AR229" s="110" t="e">
        <f>AR230+AR231+#REF!+AR232+AR239</f>
        <v>#REF!</v>
      </c>
      <c r="AS229" s="110" t="e">
        <f>AS230+AS231+#REF!+AS232+AS239</f>
        <v>#REF!</v>
      </c>
      <c r="AT229" s="110" t="e">
        <f>AT230+AT231+#REF!+AT232+AT239</f>
        <v>#REF!</v>
      </c>
      <c r="AU229" s="110" t="e">
        <f>AU230+AU231+#REF!+AU232+AU239</f>
        <v>#REF!</v>
      </c>
      <c r="AV229" s="110" t="e">
        <f>AV230+AV231+#REF!+AV232+AV239</f>
        <v>#REF!</v>
      </c>
      <c r="AW229" s="110" t="e">
        <f>AW230+AW231+#REF!+AW232+AW239</f>
        <v>#REF!</v>
      </c>
      <c r="AX229" s="110" t="e">
        <f>AX230+AX231+#REF!+AX232+AX239</f>
        <v>#REF!</v>
      </c>
      <c r="AY229" s="110" t="e">
        <f>AY230+AY231+#REF!+AY232+AY239</f>
        <v>#REF!</v>
      </c>
      <c r="AZ229" s="110" t="e">
        <f>AZ230+AZ231+#REF!+AZ232+AZ239</f>
        <v>#REF!</v>
      </c>
      <c r="BA229" s="110" t="e">
        <f>BA230+BA231+#REF!+BA232+BA239</f>
        <v>#REF!</v>
      </c>
      <c r="BB229" s="110">
        <f>+BB230+BB231+BB232+BB239</f>
        <v>24082274823.950001</v>
      </c>
      <c r="BC229" s="110">
        <f>+BC230+BC231+BC232+BC239</f>
        <v>0</v>
      </c>
      <c r="BD229" s="110">
        <f>+BD230+BD231+BD232+BD239</f>
        <v>0</v>
      </c>
      <c r="BE229" s="110">
        <f>+BE230+BE231+BE232+BE239</f>
        <v>0</v>
      </c>
      <c r="BF229" s="152">
        <f>+E229+BB229-BE229</f>
        <v>24082274823.950001</v>
      </c>
      <c r="BG229" s="157">
        <f>+BG230+BG231+BG232+BG239</f>
        <v>24082274823.950001</v>
      </c>
      <c r="BH229" s="157">
        <f>+BH230+BH231+BH232+BH239</f>
        <v>0</v>
      </c>
      <c r="BI229" s="5"/>
      <c r="BJ229" s="5"/>
    </row>
    <row r="230" spans="1:62" s="4" customFormat="1" ht="39" thickBot="1" x14ac:dyDescent="0.3">
      <c r="A230" s="18" t="s">
        <v>390</v>
      </c>
      <c r="B230" s="68" t="s">
        <v>391</v>
      </c>
      <c r="C230" s="26">
        <v>186</v>
      </c>
      <c r="D230" s="127" t="s">
        <v>392</v>
      </c>
      <c r="E230" s="111"/>
      <c r="F230" s="112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4"/>
      <c r="W230" s="114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4"/>
      <c r="AQ230" s="114"/>
      <c r="AR230" s="113"/>
      <c r="AS230" s="113"/>
      <c r="AT230" s="109"/>
      <c r="AU230" s="109"/>
      <c r="AV230" s="109"/>
      <c r="AW230" s="109"/>
      <c r="AX230" s="109"/>
      <c r="AY230" s="109"/>
      <c r="AZ230" s="109"/>
      <c r="BA230" s="109"/>
      <c r="BB230" s="113">
        <v>47364568</v>
      </c>
      <c r="BC230" s="113"/>
      <c r="BD230" s="113"/>
      <c r="BE230" s="113">
        <f>G230+K230+O230+S230+W230+AA230+AE230+AI230+AM230+AQ230</f>
        <v>0</v>
      </c>
      <c r="BF230" s="154">
        <f>E230+BB230-BE230</f>
        <v>47364568</v>
      </c>
      <c r="BG230" s="155">
        <v>47364568</v>
      </c>
      <c r="BH230" s="175">
        <f t="shared" si="140"/>
        <v>0</v>
      </c>
      <c r="BI230" s="6"/>
      <c r="BJ230" s="6"/>
    </row>
    <row r="231" spans="1:62" s="4" customFormat="1" ht="26.25" thickBot="1" x14ac:dyDescent="0.25">
      <c r="A231" s="18" t="s">
        <v>393</v>
      </c>
      <c r="B231" s="68" t="s">
        <v>250</v>
      </c>
      <c r="C231" s="26">
        <v>182</v>
      </c>
      <c r="D231" s="127" t="s">
        <v>394</v>
      </c>
      <c r="E231" s="111">
        <v>0</v>
      </c>
      <c r="F231" s="112">
        <v>0</v>
      </c>
      <c r="G231" s="113">
        <v>0</v>
      </c>
      <c r="H231" s="113">
        <v>0</v>
      </c>
      <c r="I231" s="113">
        <v>0</v>
      </c>
      <c r="J231" s="113">
        <v>0</v>
      </c>
      <c r="K231" s="113">
        <v>0</v>
      </c>
      <c r="L231" s="113">
        <v>0</v>
      </c>
      <c r="M231" s="113">
        <v>0</v>
      </c>
      <c r="N231" s="113">
        <v>0</v>
      </c>
      <c r="O231" s="113">
        <v>0</v>
      </c>
      <c r="P231" s="113">
        <v>0</v>
      </c>
      <c r="Q231" s="113">
        <v>0</v>
      </c>
      <c r="R231" s="113">
        <v>0</v>
      </c>
      <c r="S231" s="113">
        <v>0</v>
      </c>
      <c r="T231" s="113">
        <v>0</v>
      </c>
      <c r="U231" s="113">
        <v>0</v>
      </c>
      <c r="V231" s="113">
        <v>0</v>
      </c>
      <c r="W231" s="113">
        <v>0</v>
      </c>
      <c r="X231" s="113">
        <v>0</v>
      </c>
      <c r="Y231" s="113">
        <v>0</v>
      </c>
      <c r="Z231" s="113">
        <v>0</v>
      </c>
      <c r="AA231" s="113">
        <v>0</v>
      </c>
      <c r="AB231" s="113">
        <v>0</v>
      </c>
      <c r="AC231" s="113">
        <v>0</v>
      </c>
      <c r="AD231" s="113">
        <v>0</v>
      </c>
      <c r="AE231" s="113">
        <v>0</v>
      </c>
      <c r="AF231" s="113">
        <v>0</v>
      </c>
      <c r="AG231" s="113">
        <v>0</v>
      </c>
      <c r="AH231" s="113">
        <v>0</v>
      </c>
      <c r="AI231" s="113">
        <v>0</v>
      </c>
      <c r="AJ231" s="113">
        <v>0</v>
      </c>
      <c r="AK231" s="113">
        <v>0</v>
      </c>
      <c r="AL231" s="113">
        <v>0</v>
      </c>
      <c r="AM231" s="113">
        <v>0</v>
      </c>
      <c r="AN231" s="113">
        <v>0</v>
      </c>
      <c r="AO231" s="113">
        <v>0</v>
      </c>
      <c r="AP231" s="114">
        <v>0</v>
      </c>
      <c r="AQ231" s="114">
        <v>0</v>
      </c>
      <c r="AR231" s="113">
        <f>AN231+AP231-AQ231</f>
        <v>0</v>
      </c>
      <c r="AS231" s="113">
        <v>0</v>
      </c>
      <c r="AT231" s="113">
        <v>0</v>
      </c>
      <c r="AU231" s="113">
        <v>0</v>
      </c>
      <c r="AV231" s="113">
        <v>0</v>
      </c>
      <c r="AW231" s="113">
        <v>0</v>
      </c>
      <c r="AX231" s="113">
        <v>0</v>
      </c>
      <c r="AY231" s="113">
        <v>0</v>
      </c>
      <c r="AZ231" s="113">
        <v>0</v>
      </c>
      <c r="BA231" s="113">
        <v>0</v>
      </c>
      <c r="BB231" s="113">
        <f>F231+J231+N231+R231+V231+Z231+AD231+AH231+AL231+AP231</f>
        <v>0</v>
      </c>
      <c r="BC231" s="113"/>
      <c r="BD231" s="113"/>
      <c r="BE231" s="113">
        <f>G231+K231+O231+S231+W231+AA231+AE231+AI231+AM231+AQ231</f>
        <v>0</v>
      </c>
      <c r="BF231" s="154">
        <v>0</v>
      </c>
      <c r="BG231" s="155">
        <f>I231+M231+Q231+U231+Y231+AC231+AG231+AK231+AO231+AS231</f>
        <v>0</v>
      </c>
      <c r="BH231" s="175">
        <f t="shared" si="140"/>
        <v>0</v>
      </c>
      <c r="BI231" s="6"/>
      <c r="BJ231" s="6"/>
    </row>
    <row r="232" spans="1:62" s="3" customFormat="1" ht="15.75" thickBot="1" x14ac:dyDescent="0.3">
      <c r="A232" s="8" t="s">
        <v>396</v>
      </c>
      <c r="B232" s="67" t="s">
        <v>250</v>
      </c>
      <c r="C232" s="7"/>
      <c r="D232" s="126"/>
      <c r="E232" s="110">
        <f>E233</f>
        <v>0</v>
      </c>
      <c r="F232" s="110" t="e">
        <f t="shared" ref="F232:AK235" si="204">F233</f>
        <v>#REF!</v>
      </c>
      <c r="G232" s="110" t="e">
        <f t="shared" si="204"/>
        <v>#REF!</v>
      </c>
      <c r="H232" s="110" t="e">
        <f t="shared" si="204"/>
        <v>#REF!</v>
      </c>
      <c r="I232" s="110" t="e">
        <f t="shared" si="204"/>
        <v>#REF!</v>
      </c>
      <c r="J232" s="110" t="e">
        <f t="shared" si="204"/>
        <v>#REF!</v>
      </c>
      <c r="K232" s="110" t="e">
        <f t="shared" si="204"/>
        <v>#REF!</v>
      </c>
      <c r="L232" s="110" t="e">
        <f t="shared" si="204"/>
        <v>#REF!</v>
      </c>
      <c r="M232" s="110" t="e">
        <f t="shared" si="204"/>
        <v>#REF!</v>
      </c>
      <c r="N232" s="110" t="e">
        <f t="shared" si="204"/>
        <v>#REF!</v>
      </c>
      <c r="O232" s="110" t="e">
        <f t="shared" si="204"/>
        <v>#REF!</v>
      </c>
      <c r="P232" s="110" t="e">
        <f t="shared" si="204"/>
        <v>#REF!</v>
      </c>
      <c r="Q232" s="110" t="e">
        <f t="shared" si="204"/>
        <v>#REF!</v>
      </c>
      <c r="R232" s="110" t="e">
        <f t="shared" si="204"/>
        <v>#REF!</v>
      </c>
      <c r="S232" s="110" t="e">
        <f t="shared" si="204"/>
        <v>#REF!</v>
      </c>
      <c r="T232" s="110" t="e">
        <f t="shared" si="204"/>
        <v>#REF!</v>
      </c>
      <c r="U232" s="110" t="e">
        <f t="shared" si="204"/>
        <v>#REF!</v>
      </c>
      <c r="V232" s="110" t="e">
        <f t="shared" si="204"/>
        <v>#REF!</v>
      </c>
      <c r="W232" s="110" t="e">
        <f t="shared" si="204"/>
        <v>#REF!</v>
      </c>
      <c r="X232" s="110" t="e">
        <f t="shared" si="204"/>
        <v>#REF!</v>
      </c>
      <c r="Y232" s="110" t="e">
        <f t="shared" si="204"/>
        <v>#REF!</v>
      </c>
      <c r="Z232" s="110" t="e">
        <f t="shared" si="204"/>
        <v>#REF!</v>
      </c>
      <c r="AA232" s="110" t="e">
        <f t="shared" si="204"/>
        <v>#REF!</v>
      </c>
      <c r="AB232" s="110" t="e">
        <f t="shared" si="204"/>
        <v>#REF!</v>
      </c>
      <c r="AC232" s="110" t="e">
        <f t="shared" si="204"/>
        <v>#REF!</v>
      </c>
      <c r="AD232" s="110" t="e">
        <f t="shared" si="204"/>
        <v>#REF!</v>
      </c>
      <c r="AE232" s="110" t="e">
        <f t="shared" si="204"/>
        <v>#REF!</v>
      </c>
      <c r="AF232" s="110" t="e">
        <f t="shared" si="204"/>
        <v>#REF!</v>
      </c>
      <c r="AG232" s="110" t="e">
        <f t="shared" si="204"/>
        <v>#REF!</v>
      </c>
      <c r="AH232" s="110" t="e">
        <f t="shared" si="204"/>
        <v>#REF!</v>
      </c>
      <c r="AI232" s="110" t="e">
        <f t="shared" si="204"/>
        <v>#REF!</v>
      </c>
      <c r="AJ232" s="110" t="e">
        <f t="shared" si="204"/>
        <v>#REF!</v>
      </c>
      <c r="AK232" s="110" t="e">
        <f t="shared" si="204"/>
        <v>#REF!</v>
      </c>
      <c r="AL232" s="110" t="e">
        <f t="shared" ref="AL232:AT232" si="205">AL233</f>
        <v>#REF!</v>
      </c>
      <c r="AM232" s="110" t="e">
        <f t="shared" si="205"/>
        <v>#REF!</v>
      </c>
      <c r="AN232" s="110" t="e">
        <f t="shared" si="205"/>
        <v>#REF!</v>
      </c>
      <c r="AO232" s="110" t="e">
        <f t="shared" si="205"/>
        <v>#REF!</v>
      </c>
      <c r="AP232" s="110" t="e">
        <f t="shared" si="205"/>
        <v>#REF!</v>
      </c>
      <c r="AQ232" s="110" t="e">
        <f t="shared" si="205"/>
        <v>#REF!</v>
      </c>
      <c r="AR232" s="110" t="e">
        <f t="shared" si="205"/>
        <v>#REF!</v>
      </c>
      <c r="AS232" s="110" t="e">
        <f t="shared" si="205"/>
        <v>#REF!</v>
      </c>
      <c r="AT232" s="110" t="e">
        <f t="shared" si="205"/>
        <v>#REF!</v>
      </c>
      <c r="AU232" s="110" t="e">
        <f t="shared" ref="V232:AW235" si="206">AU233</f>
        <v>#REF!</v>
      </c>
      <c r="AV232" s="110" t="e">
        <f t="shared" si="206"/>
        <v>#REF!</v>
      </c>
      <c r="AW232" s="110" t="e">
        <f t="shared" si="206"/>
        <v>#REF!</v>
      </c>
      <c r="AX232" s="110"/>
      <c r="AY232" s="110"/>
      <c r="AZ232" s="110"/>
      <c r="BA232" s="110"/>
      <c r="BB232" s="110">
        <f t="shared" ref="BB232:BG235" si="207">BB233</f>
        <v>21462237648.950001</v>
      </c>
      <c r="BC232" s="110"/>
      <c r="BD232" s="110"/>
      <c r="BE232" s="110">
        <f t="shared" si="207"/>
        <v>0</v>
      </c>
      <c r="BF232" s="152">
        <f>+E232+BB232-BE232</f>
        <v>21462237648.950001</v>
      </c>
      <c r="BG232" s="153">
        <f t="shared" si="207"/>
        <v>21462237648.950001</v>
      </c>
      <c r="BH232" s="172">
        <f t="shared" ref="BH232:BH295" si="208">+BG232-BF232</f>
        <v>0</v>
      </c>
      <c r="BI232" s="5"/>
      <c r="BJ232" s="5"/>
    </row>
    <row r="233" spans="1:62" s="3" customFormat="1" ht="15.75" thickBot="1" x14ac:dyDescent="0.3">
      <c r="A233" s="8" t="s">
        <v>397</v>
      </c>
      <c r="B233" s="67" t="s">
        <v>398</v>
      </c>
      <c r="C233" s="7"/>
      <c r="D233" s="126"/>
      <c r="E233" s="110">
        <f>E234</f>
        <v>0</v>
      </c>
      <c r="F233" s="110" t="e">
        <f t="shared" si="204"/>
        <v>#REF!</v>
      </c>
      <c r="G233" s="110" t="e">
        <f t="shared" si="204"/>
        <v>#REF!</v>
      </c>
      <c r="H233" s="110" t="e">
        <f t="shared" si="204"/>
        <v>#REF!</v>
      </c>
      <c r="I233" s="110" t="e">
        <f t="shared" si="204"/>
        <v>#REF!</v>
      </c>
      <c r="J233" s="110" t="e">
        <f t="shared" si="204"/>
        <v>#REF!</v>
      </c>
      <c r="K233" s="110" t="e">
        <f t="shared" si="204"/>
        <v>#REF!</v>
      </c>
      <c r="L233" s="110" t="e">
        <f t="shared" si="204"/>
        <v>#REF!</v>
      </c>
      <c r="M233" s="110" t="e">
        <f t="shared" si="204"/>
        <v>#REF!</v>
      </c>
      <c r="N233" s="110" t="e">
        <f t="shared" si="204"/>
        <v>#REF!</v>
      </c>
      <c r="O233" s="110" t="e">
        <f t="shared" si="204"/>
        <v>#REF!</v>
      </c>
      <c r="P233" s="110" t="e">
        <f t="shared" si="204"/>
        <v>#REF!</v>
      </c>
      <c r="Q233" s="110" t="e">
        <f t="shared" si="204"/>
        <v>#REF!</v>
      </c>
      <c r="R233" s="110" t="e">
        <f t="shared" si="204"/>
        <v>#REF!</v>
      </c>
      <c r="S233" s="110" t="e">
        <f t="shared" si="204"/>
        <v>#REF!</v>
      </c>
      <c r="T233" s="110" t="e">
        <f t="shared" si="204"/>
        <v>#REF!</v>
      </c>
      <c r="U233" s="110" t="e">
        <f t="shared" si="204"/>
        <v>#REF!</v>
      </c>
      <c r="V233" s="110" t="e">
        <f t="shared" si="206"/>
        <v>#REF!</v>
      </c>
      <c r="W233" s="110" t="e">
        <f t="shared" si="206"/>
        <v>#REF!</v>
      </c>
      <c r="X233" s="110" t="e">
        <f t="shared" si="206"/>
        <v>#REF!</v>
      </c>
      <c r="Y233" s="110" t="e">
        <f t="shared" si="206"/>
        <v>#REF!</v>
      </c>
      <c r="Z233" s="110" t="e">
        <f t="shared" si="206"/>
        <v>#REF!</v>
      </c>
      <c r="AA233" s="110" t="e">
        <f t="shared" si="206"/>
        <v>#REF!</v>
      </c>
      <c r="AB233" s="110" t="e">
        <f t="shared" si="206"/>
        <v>#REF!</v>
      </c>
      <c r="AC233" s="110" t="e">
        <f t="shared" si="206"/>
        <v>#REF!</v>
      </c>
      <c r="AD233" s="110" t="e">
        <f t="shared" si="206"/>
        <v>#REF!</v>
      </c>
      <c r="AE233" s="110" t="e">
        <f t="shared" si="206"/>
        <v>#REF!</v>
      </c>
      <c r="AF233" s="110" t="e">
        <f t="shared" si="206"/>
        <v>#REF!</v>
      </c>
      <c r="AG233" s="110" t="e">
        <f t="shared" si="206"/>
        <v>#REF!</v>
      </c>
      <c r="AH233" s="110" t="e">
        <f t="shared" si="206"/>
        <v>#REF!</v>
      </c>
      <c r="AI233" s="110" t="e">
        <f t="shared" si="206"/>
        <v>#REF!</v>
      </c>
      <c r="AJ233" s="110" t="e">
        <f t="shared" si="206"/>
        <v>#REF!</v>
      </c>
      <c r="AK233" s="110" t="e">
        <f t="shared" si="206"/>
        <v>#REF!</v>
      </c>
      <c r="AL233" s="110" t="e">
        <f t="shared" si="206"/>
        <v>#REF!</v>
      </c>
      <c r="AM233" s="110" t="e">
        <f t="shared" si="206"/>
        <v>#REF!</v>
      </c>
      <c r="AN233" s="110" t="e">
        <f t="shared" si="206"/>
        <v>#REF!</v>
      </c>
      <c r="AO233" s="110" t="e">
        <f t="shared" si="206"/>
        <v>#REF!</v>
      </c>
      <c r="AP233" s="110" t="e">
        <f t="shared" si="206"/>
        <v>#REF!</v>
      </c>
      <c r="AQ233" s="110" t="e">
        <f t="shared" si="206"/>
        <v>#REF!</v>
      </c>
      <c r="AR233" s="110" t="e">
        <f t="shared" si="206"/>
        <v>#REF!</v>
      </c>
      <c r="AS233" s="110" t="e">
        <f t="shared" si="206"/>
        <v>#REF!</v>
      </c>
      <c r="AT233" s="110" t="e">
        <f t="shared" si="206"/>
        <v>#REF!</v>
      </c>
      <c r="AU233" s="110" t="e">
        <f t="shared" si="206"/>
        <v>#REF!</v>
      </c>
      <c r="AV233" s="110" t="e">
        <f t="shared" si="206"/>
        <v>#REF!</v>
      </c>
      <c r="AW233" s="110" t="e">
        <f t="shared" si="206"/>
        <v>#REF!</v>
      </c>
      <c r="AX233" s="110"/>
      <c r="AY233" s="110"/>
      <c r="AZ233" s="110"/>
      <c r="BA233" s="110"/>
      <c r="BB233" s="110">
        <f t="shared" si="207"/>
        <v>21462237648.950001</v>
      </c>
      <c r="BC233" s="110"/>
      <c r="BD233" s="110"/>
      <c r="BE233" s="110">
        <f t="shared" si="207"/>
        <v>0</v>
      </c>
      <c r="BF233" s="152">
        <f>+E233+BB233-BE233</f>
        <v>21462237648.950001</v>
      </c>
      <c r="BG233" s="153">
        <f t="shared" si="207"/>
        <v>21462237648.950001</v>
      </c>
      <c r="BH233" s="172">
        <f t="shared" si="208"/>
        <v>0</v>
      </c>
      <c r="BI233" s="5"/>
      <c r="BJ233" s="5"/>
    </row>
    <row r="234" spans="1:62" s="3" customFormat="1" ht="26.25" thickBot="1" x14ac:dyDescent="0.3">
      <c r="A234" s="8" t="s">
        <v>399</v>
      </c>
      <c r="B234" s="67" t="s">
        <v>400</v>
      </c>
      <c r="C234" s="7"/>
      <c r="D234" s="126"/>
      <c r="E234" s="110">
        <f>E235</f>
        <v>0</v>
      </c>
      <c r="F234" s="110" t="e">
        <f>F235+#REF!</f>
        <v>#REF!</v>
      </c>
      <c r="G234" s="110" t="e">
        <f>G235+#REF!</f>
        <v>#REF!</v>
      </c>
      <c r="H234" s="110" t="e">
        <f>H235+#REF!</f>
        <v>#REF!</v>
      </c>
      <c r="I234" s="110" t="e">
        <f>I235+#REF!</f>
        <v>#REF!</v>
      </c>
      <c r="J234" s="110" t="e">
        <f>J235+#REF!</f>
        <v>#REF!</v>
      </c>
      <c r="K234" s="110" t="e">
        <f>K235+#REF!</f>
        <v>#REF!</v>
      </c>
      <c r="L234" s="110" t="e">
        <f>L235+#REF!</f>
        <v>#REF!</v>
      </c>
      <c r="M234" s="110" t="e">
        <f>M235+#REF!</f>
        <v>#REF!</v>
      </c>
      <c r="N234" s="110" t="e">
        <f>N235+#REF!</f>
        <v>#REF!</v>
      </c>
      <c r="O234" s="110" t="e">
        <f>O235+#REF!</f>
        <v>#REF!</v>
      </c>
      <c r="P234" s="110" t="e">
        <f>P235+#REF!</f>
        <v>#REF!</v>
      </c>
      <c r="Q234" s="110" t="e">
        <f>Q235+#REF!</f>
        <v>#REF!</v>
      </c>
      <c r="R234" s="110" t="e">
        <f>R235+#REF!</f>
        <v>#REF!</v>
      </c>
      <c r="S234" s="110" t="e">
        <f>S235+#REF!</f>
        <v>#REF!</v>
      </c>
      <c r="T234" s="110" t="e">
        <f>T235+#REF!</f>
        <v>#REF!</v>
      </c>
      <c r="U234" s="110" t="e">
        <f>U235+#REF!</f>
        <v>#REF!</v>
      </c>
      <c r="V234" s="110" t="e">
        <f>V235+#REF!</f>
        <v>#REF!</v>
      </c>
      <c r="W234" s="110" t="e">
        <f>W235+#REF!</f>
        <v>#REF!</v>
      </c>
      <c r="X234" s="110" t="e">
        <f>X235+#REF!</f>
        <v>#REF!</v>
      </c>
      <c r="Y234" s="110" t="e">
        <f>Y235+#REF!</f>
        <v>#REF!</v>
      </c>
      <c r="Z234" s="110" t="e">
        <f>Z235+#REF!</f>
        <v>#REF!</v>
      </c>
      <c r="AA234" s="110" t="e">
        <f>AA235+#REF!</f>
        <v>#REF!</v>
      </c>
      <c r="AB234" s="110" t="e">
        <f>AB235+#REF!</f>
        <v>#REF!</v>
      </c>
      <c r="AC234" s="110" t="e">
        <f>AC235+#REF!</f>
        <v>#REF!</v>
      </c>
      <c r="AD234" s="110" t="e">
        <f>AD235+#REF!</f>
        <v>#REF!</v>
      </c>
      <c r="AE234" s="110" t="e">
        <f>AE235+#REF!</f>
        <v>#REF!</v>
      </c>
      <c r="AF234" s="110" t="e">
        <f>AF235+#REF!</f>
        <v>#REF!</v>
      </c>
      <c r="AG234" s="110" t="e">
        <f>AG235+#REF!</f>
        <v>#REF!</v>
      </c>
      <c r="AH234" s="110" t="e">
        <f>AH235+#REF!</f>
        <v>#REF!</v>
      </c>
      <c r="AI234" s="110" t="e">
        <f>AI235+#REF!</f>
        <v>#REF!</v>
      </c>
      <c r="AJ234" s="110" t="e">
        <f>AJ235+#REF!</f>
        <v>#REF!</v>
      </c>
      <c r="AK234" s="110" t="e">
        <f>AK235+#REF!</f>
        <v>#REF!</v>
      </c>
      <c r="AL234" s="110" t="e">
        <f>AL235+#REF!</f>
        <v>#REF!</v>
      </c>
      <c r="AM234" s="110" t="e">
        <f>AM235+#REF!</f>
        <v>#REF!</v>
      </c>
      <c r="AN234" s="110" t="e">
        <f>AN235+#REF!</f>
        <v>#REF!</v>
      </c>
      <c r="AO234" s="110" t="e">
        <f>AO235+#REF!</f>
        <v>#REF!</v>
      </c>
      <c r="AP234" s="110" t="e">
        <f>AP235+#REF!</f>
        <v>#REF!</v>
      </c>
      <c r="AQ234" s="110" t="e">
        <f>AQ235+#REF!</f>
        <v>#REF!</v>
      </c>
      <c r="AR234" s="110" t="e">
        <f>AR235+#REF!</f>
        <v>#REF!</v>
      </c>
      <c r="AS234" s="110" t="e">
        <f>AS235+#REF!</f>
        <v>#REF!</v>
      </c>
      <c r="AT234" s="110" t="e">
        <f>AT235+#REF!</f>
        <v>#REF!</v>
      </c>
      <c r="AU234" s="110" t="e">
        <f>AU235+#REF!</f>
        <v>#REF!</v>
      </c>
      <c r="AV234" s="110" t="e">
        <f>AV235+#REF!</f>
        <v>#REF!</v>
      </c>
      <c r="AW234" s="110" t="e">
        <f>AW235+#REF!</f>
        <v>#REF!</v>
      </c>
      <c r="AX234" s="110" t="e">
        <f>AX235+#REF!</f>
        <v>#REF!</v>
      </c>
      <c r="AY234" s="110" t="e">
        <f>AY235+#REF!</f>
        <v>#REF!</v>
      </c>
      <c r="AZ234" s="110"/>
      <c r="BA234" s="110"/>
      <c r="BB234" s="110">
        <f>BB235</f>
        <v>21462237648.950001</v>
      </c>
      <c r="BC234" s="110"/>
      <c r="BD234" s="110"/>
      <c r="BE234" s="110">
        <f>BE235</f>
        <v>0</v>
      </c>
      <c r="BF234" s="152">
        <f>+E234+BB234-BE234</f>
        <v>21462237648.950001</v>
      </c>
      <c r="BG234" s="153">
        <f>BG235</f>
        <v>21462237648.950001</v>
      </c>
      <c r="BH234" s="172">
        <f t="shared" si="208"/>
        <v>0</v>
      </c>
      <c r="BI234" s="5"/>
      <c r="BJ234" s="5"/>
    </row>
    <row r="235" spans="1:62" s="3" customFormat="1" ht="26.25" thickBot="1" x14ac:dyDescent="0.3">
      <c r="A235" s="8" t="s">
        <v>401</v>
      </c>
      <c r="B235" s="67" t="s">
        <v>402</v>
      </c>
      <c r="C235" s="26"/>
      <c r="D235" s="127"/>
      <c r="E235" s="110">
        <f>E236</f>
        <v>0</v>
      </c>
      <c r="F235" s="110">
        <f t="shared" si="204"/>
        <v>0</v>
      </c>
      <c r="G235" s="110">
        <f t="shared" si="204"/>
        <v>0</v>
      </c>
      <c r="H235" s="110">
        <f t="shared" si="204"/>
        <v>0</v>
      </c>
      <c r="I235" s="110">
        <f t="shared" si="204"/>
        <v>0</v>
      </c>
      <c r="J235" s="110">
        <f t="shared" si="204"/>
        <v>0</v>
      </c>
      <c r="K235" s="110">
        <f t="shared" si="204"/>
        <v>0</v>
      </c>
      <c r="L235" s="110">
        <f t="shared" si="204"/>
        <v>0</v>
      </c>
      <c r="M235" s="110">
        <f t="shared" si="204"/>
        <v>0</v>
      </c>
      <c r="N235" s="110">
        <f t="shared" si="204"/>
        <v>0</v>
      </c>
      <c r="O235" s="110">
        <f t="shared" si="204"/>
        <v>0</v>
      </c>
      <c r="P235" s="110">
        <f t="shared" si="204"/>
        <v>0</v>
      </c>
      <c r="Q235" s="110">
        <f t="shared" si="204"/>
        <v>0</v>
      </c>
      <c r="R235" s="110">
        <f t="shared" si="204"/>
        <v>0</v>
      </c>
      <c r="S235" s="110">
        <f t="shared" si="204"/>
        <v>0</v>
      </c>
      <c r="T235" s="110">
        <f t="shared" si="204"/>
        <v>0</v>
      </c>
      <c r="U235" s="110">
        <f t="shared" si="204"/>
        <v>0</v>
      </c>
      <c r="V235" s="110">
        <f t="shared" si="206"/>
        <v>0</v>
      </c>
      <c r="W235" s="110">
        <f t="shared" si="206"/>
        <v>0</v>
      </c>
      <c r="X235" s="110">
        <f t="shared" si="206"/>
        <v>0</v>
      </c>
      <c r="Y235" s="110">
        <f t="shared" si="206"/>
        <v>0</v>
      </c>
      <c r="Z235" s="110">
        <f t="shared" si="206"/>
        <v>0</v>
      </c>
      <c r="AA235" s="110">
        <f t="shared" si="206"/>
        <v>0</v>
      </c>
      <c r="AB235" s="110">
        <f t="shared" si="206"/>
        <v>0</v>
      </c>
      <c r="AC235" s="110">
        <f t="shared" si="206"/>
        <v>0</v>
      </c>
      <c r="AD235" s="110">
        <f t="shared" si="206"/>
        <v>0</v>
      </c>
      <c r="AE235" s="110">
        <f t="shared" si="206"/>
        <v>0</v>
      </c>
      <c r="AF235" s="110">
        <f t="shared" si="206"/>
        <v>0</v>
      </c>
      <c r="AG235" s="110">
        <f t="shared" si="206"/>
        <v>0</v>
      </c>
      <c r="AH235" s="110">
        <f t="shared" si="206"/>
        <v>0</v>
      </c>
      <c r="AI235" s="110">
        <f t="shared" si="206"/>
        <v>0</v>
      </c>
      <c r="AJ235" s="110">
        <f t="shared" si="206"/>
        <v>0</v>
      </c>
      <c r="AK235" s="110">
        <f t="shared" si="206"/>
        <v>0</v>
      </c>
      <c r="AL235" s="110">
        <f t="shared" si="206"/>
        <v>0</v>
      </c>
      <c r="AM235" s="110">
        <f t="shared" si="206"/>
        <v>0</v>
      </c>
      <c r="AN235" s="110">
        <f t="shared" si="206"/>
        <v>0</v>
      </c>
      <c r="AO235" s="110">
        <f t="shared" si="206"/>
        <v>0</v>
      </c>
      <c r="AP235" s="110">
        <f t="shared" si="206"/>
        <v>0</v>
      </c>
      <c r="AQ235" s="110">
        <f t="shared" si="206"/>
        <v>0</v>
      </c>
      <c r="AR235" s="110">
        <f t="shared" si="206"/>
        <v>0</v>
      </c>
      <c r="AS235" s="110">
        <f t="shared" si="206"/>
        <v>0</v>
      </c>
      <c r="AT235" s="110">
        <f t="shared" si="206"/>
        <v>0</v>
      </c>
      <c r="AU235" s="110">
        <f t="shared" si="206"/>
        <v>0</v>
      </c>
      <c r="AV235" s="110">
        <f t="shared" si="206"/>
        <v>0</v>
      </c>
      <c r="AW235" s="110">
        <f t="shared" si="206"/>
        <v>0</v>
      </c>
      <c r="AX235" s="110"/>
      <c r="AY235" s="110"/>
      <c r="AZ235" s="110"/>
      <c r="BA235" s="110"/>
      <c r="BB235" s="110">
        <f t="shared" si="207"/>
        <v>21462237648.950001</v>
      </c>
      <c r="BC235" s="110"/>
      <c r="BD235" s="110"/>
      <c r="BE235" s="110">
        <f t="shared" si="207"/>
        <v>0</v>
      </c>
      <c r="BF235" s="152">
        <f>+E235+BB235-BE235</f>
        <v>21462237648.950001</v>
      </c>
      <c r="BG235" s="153">
        <f t="shared" si="207"/>
        <v>21462237648.950001</v>
      </c>
      <c r="BH235" s="172">
        <f t="shared" si="208"/>
        <v>0</v>
      </c>
      <c r="BI235" s="5"/>
      <c r="BJ235" s="5"/>
    </row>
    <row r="236" spans="1:62" s="3" customFormat="1" ht="15.75" thickBot="1" x14ac:dyDescent="0.3">
      <c r="A236" s="8" t="s">
        <v>403</v>
      </c>
      <c r="B236" s="67" t="s">
        <v>404</v>
      </c>
      <c r="C236" s="26"/>
      <c r="D236" s="127"/>
      <c r="E236" s="110">
        <f>SUM(E237:E238)</f>
        <v>0</v>
      </c>
      <c r="F236" s="110">
        <f t="shared" ref="F236:AW236" si="209">F237+F238</f>
        <v>0</v>
      </c>
      <c r="G236" s="110">
        <f t="shared" si="209"/>
        <v>0</v>
      </c>
      <c r="H236" s="110">
        <f t="shared" si="209"/>
        <v>0</v>
      </c>
      <c r="I236" s="110">
        <f t="shared" si="209"/>
        <v>0</v>
      </c>
      <c r="J236" s="110">
        <f t="shared" si="209"/>
        <v>0</v>
      </c>
      <c r="K236" s="110">
        <f t="shared" si="209"/>
        <v>0</v>
      </c>
      <c r="L236" s="110">
        <f t="shared" si="209"/>
        <v>0</v>
      </c>
      <c r="M236" s="110">
        <f t="shared" si="209"/>
        <v>0</v>
      </c>
      <c r="N236" s="110">
        <f t="shared" si="209"/>
        <v>0</v>
      </c>
      <c r="O236" s="110">
        <f t="shared" si="209"/>
        <v>0</v>
      </c>
      <c r="P236" s="110">
        <f t="shared" si="209"/>
        <v>0</v>
      </c>
      <c r="Q236" s="110">
        <f t="shared" si="209"/>
        <v>0</v>
      </c>
      <c r="R236" s="110">
        <f t="shared" si="209"/>
        <v>0</v>
      </c>
      <c r="S236" s="110">
        <f t="shared" si="209"/>
        <v>0</v>
      </c>
      <c r="T236" s="110">
        <f t="shared" si="209"/>
        <v>0</v>
      </c>
      <c r="U236" s="110">
        <f t="shared" si="209"/>
        <v>0</v>
      </c>
      <c r="V236" s="110">
        <f t="shared" si="209"/>
        <v>0</v>
      </c>
      <c r="W236" s="110">
        <f t="shared" si="209"/>
        <v>0</v>
      </c>
      <c r="X236" s="110">
        <f t="shared" si="209"/>
        <v>0</v>
      </c>
      <c r="Y236" s="110">
        <f t="shared" si="209"/>
        <v>0</v>
      </c>
      <c r="Z236" s="110">
        <f t="shared" si="209"/>
        <v>0</v>
      </c>
      <c r="AA236" s="110">
        <f t="shared" si="209"/>
        <v>0</v>
      </c>
      <c r="AB236" s="110">
        <f t="shared" si="209"/>
        <v>0</v>
      </c>
      <c r="AC236" s="110">
        <f t="shared" si="209"/>
        <v>0</v>
      </c>
      <c r="AD236" s="110">
        <f t="shared" si="209"/>
        <v>0</v>
      </c>
      <c r="AE236" s="110">
        <f t="shared" si="209"/>
        <v>0</v>
      </c>
      <c r="AF236" s="110">
        <f t="shared" si="209"/>
        <v>0</v>
      </c>
      <c r="AG236" s="110">
        <f t="shared" si="209"/>
        <v>0</v>
      </c>
      <c r="AH236" s="110">
        <f t="shared" si="209"/>
        <v>0</v>
      </c>
      <c r="AI236" s="110">
        <f t="shared" si="209"/>
        <v>0</v>
      </c>
      <c r="AJ236" s="110">
        <f t="shared" si="209"/>
        <v>0</v>
      </c>
      <c r="AK236" s="110">
        <f t="shared" ref="AK236:AT236" si="210">AK237+AK238</f>
        <v>0</v>
      </c>
      <c r="AL236" s="110">
        <f t="shared" si="210"/>
        <v>0</v>
      </c>
      <c r="AM236" s="110">
        <f t="shared" si="210"/>
        <v>0</v>
      </c>
      <c r="AN236" s="110">
        <f t="shared" si="210"/>
        <v>0</v>
      </c>
      <c r="AO236" s="110">
        <f t="shared" si="210"/>
        <v>0</v>
      </c>
      <c r="AP236" s="110">
        <f t="shared" si="210"/>
        <v>0</v>
      </c>
      <c r="AQ236" s="110">
        <f t="shared" si="210"/>
        <v>0</v>
      </c>
      <c r="AR236" s="110">
        <f t="shared" si="210"/>
        <v>0</v>
      </c>
      <c r="AS236" s="110">
        <f t="shared" si="210"/>
        <v>0</v>
      </c>
      <c r="AT236" s="110">
        <f t="shared" si="210"/>
        <v>0</v>
      </c>
      <c r="AU236" s="110">
        <f t="shared" si="209"/>
        <v>0</v>
      </c>
      <c r="AV236" s="110">
        <f t="shared" si="209"/>
        <v>0</v>
      </c>
      <c r="AW236" s="110">
        <f t="shared" si="209"/>
        <v>0</v>
      </c>
      <c r="AX236" s="110"/>
      <c r="AY236" s="110"/>
      <c r="AZ236" s="110"/>
      <c r="BA236" s="110"/>
      <c r="BB236" s="110">
        <f>SUM(BB237:BB238)</f>
        <v>21462237648.950001</v>
      </c>
      <c r="BC236" s="110">
        <f t="shared" ref="BC236:BE236" si="211">SUM(BC237:BC238)</f>
        <v>0</v>
      </c>
      <c r="BD236" s="110">
        <f t="shared" si="211"/>
        <v>0</v>
      </c>
      <c r="BE236" s="110">
        <f t="shared" si="211"/>
        <v>0</v>
      </c>
      <c r="BF236" s="152">
        <f>+E236+BB236-BE236</f>
        <v>21462237648.950001</v>
      </c>
      <c r="BG236" s="153">
        <f>BG237+BG238</f>
        <v>21462237648.950001</v>
      </c>
      <c r="BH236" s="172">
        <f t="shared" si="208"/>
        <v>0</v>
      </c>
      <c r="BI236" s="5"/>
      <c r="BJ236" s="5"/>
    </row>
    <row r="237" spans="1:62" s="4" customFormat="1" ht="26.25" thickBot="1" x14ac:dyDescent="0.3">
      <c r="A237" s="18" t="s">
        <v>405</v>
      </c>
      <c r="B237" s="68" t="s">
        <v>406</v>
      </c>
      <c r="C237" s="26">
        <v>182</v>
      </c>
      <c r="D237" s="127" t="s">
        <v>394</v>
      </c>
      <c r="E237" s="111"/>
      <c r="F237" s="112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4"/>
      <c r="W237" s="114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4"/>
      <c r="AQ237" s="114"/>
      <c r="AR237" s="113"/>
      <c r="AS237" s="113"/>
      <c r="AT237" s="113"/>
      <c r="AU237" s="109"/>
      <c r="AV237" s="109"/>
      <c r="AW237" s="109"/>
      <c r="AX237" s="109"/>
      <c r="AY237" s="109"/>
      <c r="AZ237" s="109"/>
      <c r="BA237" s="109"/>
      <c r="BB237" s="113">
        <v>20745672835.389999</v>
      </c>
      <c r="BC237" s="113"/>
      <c r="BD237" s="113"/>
      <c r="BE237" s="113">
        <f>G237+K237+O237+S237+W237+AA237+AE237+AI237+AM237+AQ237</f>
        <v>0</v>
      </c>
      <c r="BF237" s="154">
        <f>E237+BB237-BE237</f>
        <v>20745672835.389999</v>
      </c>
      <c r="BG237" s="155">
        <v>20745672835.389999</v>
      </c>
      <c r="BH237" s="175">
        <f t="shared" si="208"/>
        <v>0</v>
      </c>
      <c r="BI237" s="6"/>
      <c r="BJ237" s="6"/>
    </row>
    <row r="238" spans="1:62" s="4" customFormat="1" ht="51.75" thickBot="1" x14ac:dyDescent="0.3">
      <c r="A238" s="18" t="s">
        <v>407</v>
      </c>
      <c r="B238" s="68" t="s">
        <v>408</v>
      </c>
      <c r="C238" s="26">
        <v>183</v>
      </c>
      <c r="D238" s="127" t="s">
        <v>395</v>
      </c>
      <c r="E238" s="111"/>
      <c r="F238" s="112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4"/>
      <c r="W238" s="114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4"/>
      <c r="AQ238" s="114"/>
      <c r="AR238" s="113"/>
      <c r="AS238" s="113"/>
      <c r="AT238" s="113"/>
      <c r="AU238" s="109"/>
      <c r="AV238" s="109"/>
      <c r="AW238" s="109"/>
      <c r="AX238" s="109"/>
      <c r="AY238" s="109"/>
      <c r="AZ238" s="109"/>
      <c r="BA238" s="109"/>
      <c r="BB238" s="113">
        <v>716564813.55999994</v>
      </c>
      <c r="BC238" s="113"/>
      <c r="BD238" s="113"/>
      <c r="BE238" s="113">
        <f>G238+K238+O238+S238+W238+AA238+AE238+AI238+AM238+AQ238</f>
        <v>0</v>
      </c>
      <c r="BF238" s="154">
        <f>E238+BB238-BE238</f>
        <v>716564813.55999994</v>
      </c>
      <c r="BG238" s="155">
        <v>716564813.55999994</v>
      </c>
      <c r="BH238" s="175">
        <f t="shared" si="208"/>
        <v>0</v>
      </c>
      <c r="BI238" s="6"/>
      <c r="BJ238" s="6"/>
    </row>
    <row r="239" spans="1:62" s="3" customFormat="1" ht="26.25" thickBot="1" x14ac:dyDescent="0.3">
      <c r="A239" s="8" t="s">
        <v>409</v>
      </c>
      <c r="B239" s="67" t="s">
        <v>410</v>
      </c>
      <c r="C239" s="7"/>
      <c r="D239" s="126"/>
      <c r="E239" s="110">
        <f>E240</f>
        <v>0</v>
      </c>
      <c r="F239" s="110">
        <f t="shared" ref="F239:V242" si="212">F240</f>
        <v>0</v>
      </c>
      <c r="G239" s="110">
        <f t="shared" si="212"/>
        <v>0</v>
      </c>
      <c r="H239" s="110">
        <f t="shared" si="212"/>
        <v>0</v>
      </c>
      <c r="I239" s="110">
        <f t="shared" si="212"/>
        <v>0</v>
      </c>
      <c r="J239" s="110">
        <f t="shared" si="212"/>
        <v>0</v>
      </c>
      <c r="K239" s="110">
        <f t="shared" si="212"/>
        <v>0</v>
      </c>
      <c r="L239" s="110">
        <f t="shared" si="212"/>
        <v>0</v>
      </c>
      <c r="M239" s="110">
        <f t="shared" si="212"/>
        <v>0</v>
      </c>
      <c r="N239" s="110">
        <f t="shared" si="212"/>
        <v>0</v>
      </c>
      <c r="O239" s="110">
        <f t="shared" si="212"/>
        <v>0</v>
      </c>
      <c r="P239" s="110">
        <f t="shared" si="212"/>
        <v>0</v>
      </c>
      <c r="Q239" s="110">
        <f t="shared" si="212"/>
        <v>0</v>
      </c>
      <c r="R239" s="110">
        <f t="shared" si="212"/>
        <v>0</v>
      </c>
      <c r="S239" s="110">
        <f t="shared" si="212"/>
        <v>0</v>
      </c>
      <c r="T239" s="110">
        <f t="shared" si="212"/>
        <v>0</v>
      </c>
      <c r="U239" s="110">
        <f t="shared" si="212"/>
        <v>0</v>
      </c>
      <c r="V239" s="110">
        <f t="shared" si="212"/>
        <v>0</v>
      </c>
      <c r="W239" s="110">
        <f t="shared" ref="V239:AW242" si="213">W240</f>
        <v>0</v>
      </c>
      <c r="X239" s="110">
        <f t="shared" si="213"/>
        <v>0</v>
      </c>
      <c r="Y239" s="110">
        <f t="shared" si="213"/>
        <v>0</v>
      </c>
      <c r="Z239" s="110">
        <f t="shared" si="213"/>
        <v>0</v>
      </c>
      <c r="AA239" s="110">
        <f t="shared" si="213"/>
        <v>0</v>
      </c>
      <c r="AB239" s="110">
        <f t="shared" si="213"/>
        <v>0</v>
      </c>
      <c r="AC239" s="110">
        <f t="shared" si="213"/>
        <v>0</v>
      </c>
      <c r="AD239" s="110">
        <f t="shared" si="213"/>
        <v>0</v>
      </c>
      <c r="AE239" s="110">
        <f t="shared" si="213"/>
        <v>0</v>
      </c>
      <c r="AF239" s="110">
        <f t="shared" si="213"/>
        <v>0</v>
      </c>
      <c r="AG239" s="110">
        <f t="shared" si="213"/>
        <v>0</v>
      </c>
      <c r="AH239" s="110">
        <f t="shared" si="213"/>
        <v>0</v>
      </c>
      <c r="AI239" s="110">
        <f t="shared" si="213"/>
        <v>0</v>
      </c>
      <c r="AJ239" s="110">
        <f t="shared" si="213"/>
        <v>0</v>
      </c>
      <c r="AK239" s="110">
        <f t="shared" si="213"/>
        <v>0</v>
      </c>
      <c r="AL239" s="110">
        <f t="shared" si="213"/>
        <v>0</v>
      </c>
      <c r="AM239" s="110">
        <f t="shared" si="213"/>
        <v>0</v>
      </c>
      <c r="AN239" s="110">
        <f t="shared" si="213"/>
        <v>0</v>
      </c>
      <c r="AO239" s="110">
        <f t="shared" si="213"/>
        <v>0</v>
      </c>
      <c r="AP239" s="110">
        <v>0</v>
      </c>
      <c r="AQ239" s="110">
        <v>0</v>
      </c>
      <c r="AR239" s="110">
        <f>AN239+AP239-AQ239</f>
        <v>0</v>
      </c>
      <c r="AS239" s="110">
        <v>0</v>
      </c>
      <c r="AT239" s="110">
        <f t="shared" si="213"/>
        <v>0</v>
      </c>
      <c r="AU239" s="110">
        <f t="shared" si="213"/>
        <v>0</v>
      </c>
      <c r="AV239" s="110">
        <f t="shared" si="213"/>
        <v>0</v>
      </c>
      <c r="AW239" s="110">
        <f t="shared" si="213"/>
        <v>0</v>
      </c>
      <c r="AX239" s="110">
        <f t="shared" ref="AX239:BG242" si="214">AX240</f>
        <v>0</v>
      </c>
      <c r="AY239" s="110">
        <f t="shared" si="214"/>
        <v>0</v>
      </c>
      <c r="AZ239" s="110">
        <f t="shared" si="214"/>
        <v>0</v>
      </c>
      <c r="BA239" s="110">
        <f t="shared" si="214"/>
        <v>0</v>
      </c>
      <c r="BB239" s="110">
        <f t="shared" si="214"/>
        <v>2572672607</v>
      </c>
      <c r="BC239" s="110"/>
      <c r="BD239" s="110"/>
      <c r="BE239" s="110">
        <f t="shared" si="214"/>
        <v>0</v>
      </c>
      <c r="BF239" s="152">
        <f>+E239+BB239-BE239</f>
        <v>2572672607</v>
      </c>
      <c r="BG239" s="153">
        <f t="shared" si="214"/>
        <v>2572672607</v>
      </c>
      <c r="BH239" s="172">
        <f t="shared" si="208"/>
        <v>0</v>
      </c>
      <c r="BI239" s="5"/>
      <c r="BJ239" s="5"/>
    </row>
    <row r="240" spans="1:62" s="3" customFormat="1" ht="26.25" thickBot="1" x14ac:dyDescent="0.3">
      <c r="A240" s="8" t="s">
        <v>411</v>
      </c>
      <c r="B240" s="67" t="s">
        <v>304</v>
      </c>
      <c r="C240" s="7"/>
      <c r="D240" s="126"/>
      <c r="E240" s="110">
        <f>E241</f>
        <v>0</v>
      </c>
      <c r="F240" s="110">
        <f t="shared" si="212"/>
        <v>0</v>
      </c>
      <c r="G240" s="110">
        <f t="shared" si="212"/>
        <v>0</v>
      </c>
      <c r="H240" s="110">
        <f t="shared" si="212"/>
        <v>0</v>
      </c>
      <c r="I240" s="110">
        <f t="shared" si="212"/>
        <v>0</v>
      </c>
      <c r="J240" s="110">
        <f t="shared" si="212"/>
        <v>0</v>
      </c>
      <c r="K240" s="110">
        <f t="shared" si="212"/>
        <v>0</v>
      </c>
      <c r="L240" s="110">
        <f t="shared" si="212"/>
        <v>0</v>
      </c>
      <c r="M240" s="110">
        <f t="shared" si="212"/>
        <v>0</v>
      </c>
      <c r="N240" s="110">
        <f t="shared" si="212"/>
        <v>0</v>
      </c>
      <c r="O240" s="110">
        <f t="shared" si="212"/>
        <v>0</v>
      </c>
      <c r="P240" s="110">
        <f t="shared" si="212"/>
        <v>0</v>
      </c>
      <c r="Q240" s="110">
        <f t="shared" si="212"/>
        <v>0</v>
      </c>
      <c r="R240" s="110">
        <f t="shared" si="212"/>
        <v>0</v>
      </c>
      <c r="S240" s="110">
        <f t="shared" si="212"/>
        <v>0</v>
      </c>
      <c r="T240" s="110">
        <f t="shared" si="212"/>
        <v>0</v>
      </c>
      <c r="U240" s="110">
        <f t="shared" si="212"/>
        <v>0</v>
      </c>
      <c r="V240" s="110">
        <f t="shared" si="213"/>
        <v>0</v>
      </c>
      <c r="W240" s="110">
        <f t="shared" si="213"/>
        <v>0</v>
      </c>
      <c r="X240" s="110">
        <f t="shared" si="213"/>
        <v>0</v>
      </c>
      <c r="Y240" s="110">
        <f t="shared" si="213"/>
        <v>0</v>
      </c>
      <c r="Z240" s="110">
        <f t="shared" si="213"/>
        <v>0</v>
      </c>
      <c r="AA240" s="110">
        <f t="shared" si="213"/>
        <v>0</v>
      </c>
      <c r="AB240" s="110">
        <f t="shared" si="213"/>
        <v>0</v>
      </c>
      <c r="AC240" s="110">
        <f t="shared" si="213"/>
        <v>0</v>
      </c>
      <c r="AD240" s="110">
        <f t="shared" si="213"/>
        <v>0</v>
      </c>
      <c r="AE240" s="110">
        <f t="shared" si="213"/>
        <v>0</v>
      </c>
      <c r="AF240" s="110">
        <f t="shared" si="213"/>
        <v>0</v>
      </c>
      <c r="AG240" s="110">
        <f t="shared" si="213"/>
        <v>0</v>
      </c>
      <c r="AH240" s="110">
        <f t="shared" si="213"/>
        <v>0</v>
      </c>
      <c r="AI240" s="110">
        <f t="shared" si="213"/>
        <v>0</v>
      </c>
      <c r="AJ240" s="110">
        <f t="shared" si="213"/>
        <v>0</v>
      </c>
      <c r="AK240" s="110">
        <f t="shared" si="213"/>
        <v>0</v>
      </c>
      <c r="AL240" s="110">
        <f t="shared" si="213"/>
        <v>0</v>
      </c>
      <c r="AM240" s="110">
        <f t="shared" si="213"/>
        <v>0</v>
      </c>
      <c r="AN240" s="110">
        <f t="shared" si="213"/>
        <v>0</v>
      </c>
      <c r="AO240" s="110">
        <f t="shared" si="213"/>
        <v>0</v>
      </c>
      <c r="AP240" s="110">
        <f t="shared" si="213"/>
        <v>0</v>
      </c>
      <c r="AQ240" s="110">
        <f t="shared" si="213"/>
        <v>0</v>
      </c>
      <c r="AR240" s="110">
        <f t="shared" si="213"/>
        <v>0</v>
      </c>
      <c r="AS240" s="110">
        <f t="shared" si="213"/>
        <v>0</v>
      </c>
      <c r="AT240" s="110">
        <f t="shared" si="213"/>
        <v>0</v>
      </c>
      <c r="AU240" s="110">
        <f t="shared" si="213"/>
        <v>0</v>
      </c>
      <c r="AV240" s="110">
        <f t="shared" si="213"/>
        <v>0</v>
      </c>
      <c r="AW240" s="110">
        <f t="shared" si="213"/>
        <v>0</v>
      </c>
      <c r="AX240" s="110">
        <f t="shared" si="214"/>
        <v>0</v>
      </c>
      <c r="AY240" s="110">
        <f t="shared" si="214"/>
        <v>0</v>
      </c>
      <c r="AZ240" s="110">
        <f t="shared" si="214"/>
        <v>0</v>
      </c>
      <c r="BA240" s="110">
        <f t="shared" si="214"/>
        <v>0</v>
      </c>
      <c r="BB240" s="110">
        <f t="shared" si="214"/>
        <v>2572672607</v>
      </c>
      <c r="BC240" s="110"/>
      <c r="BD240" s="110"/>
      <c r="BE240" s="110">
        <f t="shared" si="214"/>
        <v>0</v>
      </c>
      <c r="BF240" s="152">
        <f>+E240+BB240-BE240</f>
        <v>2572672607</v>
      </c>
      <c r="BG240" s="153">
        <f t="shared" si="214"/>
        <v>2572672607</v>
      </c>
      <c r="BH240" s="172">
        <f t="shared" si="208"/>
        <v>0</v>
      </c>
      <c r="BI240" s="5"/>
      <c r="BJ240" s="5"/>
    </row>
    <row r="241" spans="1:62" s="3" customFormat="1" ht="26.25" thickBot="1" x14ac:dyDescent="0.3">
      <c r="A241" s="8" t="s">
        <v>412</v>
      </c>
      <c r="B241" s="67" t="s">
        <v>261</v>
      </c>
      <c r="C241" s="7"/>
      <c r="D241" s="126"/>
      <c r="E241" s="110">
        <f>E242</f>
        <v>0</v>
      </c>
      <c r="F241" s="110">
        <f t="shared" si="212"/>
        <v>0</v>
      </c>
      <c r="G241" s="110">
        <f t="shared" si="212"/>
        <v>0</v>
      </c>
      <c r="H241" s="110">
        <f t="shared" si="212"/>
        <v>0</v>
      </c>
      <c r="I241" s="110">
        <f t="shared" si="212"/>
        <v>0</v>
      </c>
      <c r="J241" s="110">
        <f t="shared" si="212"/>
        <v>0</v>
      </c>
      <c r="K241" s="110">
        <f t="shared" si="212"/>
        <v>0</v>
      </c>
      <c r="L241" s="110">
        <f t="shared" si="212"/>
        <v>0</v>
      </c>
      <c r="M241" s="110">
        <f t="shared" si="212"/>
        <v>0</v>
      </c>
      <c r="N241" s="110">
        <f t="shared" si="212"/>
        <v>0</v>
      </c>
      <c r="O241" s="110">
        <f t="shared" si="212"/>
        <v>0</v>
      </c>
      <c r="P241" s="110">
        <f t="shared" si="212"/>
        <v>0</v>
      </c>
      <c r="Q241" s="110">
        <f t="shared" si="212"/>
        <v>0</v>
      </c>
      <c r="R241" s="110">
        <f t="shared" si="212"/>
        <v>0</v>
      </c>
      <c r="S241" s="110">
        <f t="shared" si="212"/>
        <v>0</v>
      </c>
      <c r="T241" s="110">
        <f t="shared" si="212"/>
        <v>0</v>
      </c>
      <c r="U241" s="110">
        <f t="shared" si="212"/>
        <v>0</v>
      </c>
      <c r="V241" s="110">
        <f t="shared" si="213"/>
        <v>0</v>
      </c>
      <c r="W241" s="110">
        <f t="shared" si="213"/>
        <v>0</v>
      </c>
      <c r="X241" s="110">
        <f t="shared" si="213"/>
        <v>0</v>
      </c>
      <c r="Y241" s="110">
        <f t="shared" si="213"/>
        <v>0</v>
      </c>
      <c r="Z241" s="110">
        <f t="shared" si="213"/>
        <v>0</v>
      </c>
      <c r="AA241" s="110">
        <f t="shared" si="213"/>
        <v>0</v>
      </c>
      <c r="AB241" s="110">
        <f t="shared" si="213"/>
        <v>0</v>
      </c>
      <c r="AC241" s="110">
        <f t="shared" si="213"/>
        <v>0</v>
      </c>
      <c r="AD241" s="110">
        <f t="shared" si="213"/>
        <v>0</v>
      </c>
      <c r="AE241" s="110">
        <f t="shared" si="213"/>
        <v>0</v>
      </c>
      <c r="AF241" s="110">
        <f t="shared" si="213"/>
        <v>0</v>
      </c>
      <c r="AG241" s="110">
        <f t="shared" si="213"/>
        <v>0</v>
      </c>
      <c r="AH241" s="110">
        <f t="shared" si="213"/>
        <v>0</v>
      </c>
      <c r="AI241" s="110">
        <f t="shared" si="213"/>
        <v>0</v>
      </c>
      <c r="AJ241" s="110">
        <f t="shared" si="213"/>
        <v>0</v>
      </c>
      <c r="AK241" s="110">
        <f t="shared" si="213"/>
        <v>0</v>
      </c>
      <c r="AL241" s="110">
        <f t="shared" si="213"/>
        <v>0</v>
      </c>
      <c r="AM241" s="110">
        <f t="shared" si="213"/>
        <v>0</v>
      </c>
      <c r="AN241" s="110">
        <f t="shared" si="213"/>
        <v>0</v>
      </c>
      <c r="AO241" s="110">
        <f t="shared" si="213"/>
        <v>0</v>
      </c>
      <c r="AP241" s="110">
        <f t="shared" si="213"/>
        <v>0</v>
      </c>
      <c r="AQ241" s="110">
        <f t="shared" si="213"/>
        <v>0</v>
      </c>
      <c r="AR241" s="110">
        <f t="shared" si="213"/>
        <v>0</v>
      </c>
      <c r="AS241" s="110">
        <f t="shared" si="213"/>
        <v>0</v>
      </c>
      <c r="AT241" s="110">
        <f t="shared" si="213"/>
        <v>0</v>
      </c>
      <c r="AU241" s="110">
        <f t="shared" si="213"/>
        <v>0</v>
      </c>
      <c r="AV241" s="110">
        <f t="shared" si="213"/>
        <v>0</v>
      </c>
      <c r="AW241" s="110">
        <f t="shared" si="213"/>
        <v>0</v>
      </c>
      <c r="AX241" s="110">
        <f t="shared" si="214"/>
        <v>0</v>
      </c>
      <c r="AY241" s="110">
        <f t="shared" si="214"/>
        <v>0</v>
      </c>
      <c r="AZ241" s="110">
        <f t="shared" si="214"/>
        <v>0</v>
      </c>
      <c r="BA241" s="110">
        <f t="shared" si="214"/>
        <v>0</v>
      </c>
      <c r="BB241" s="110">
        <f t="shared" si="214"/>
        <v>2572672607</v>
      </c>
      <c r="BC241" s="110"/>
      <c r="BD241" s="110"/>
      <c r="BE241" s="110">
        <f t="shared" si="214"/>
        <v>0</v>
      </c>
      <c r="BF241" s="152">
        <f>+E241+BB241-BE241</f>
        <v>2572672607</v>
      </c>
      <c r="BG241" s="153">
        <f t="shared" si="214"/>
        <v>2572672607</v>
      </c>
      <c r="BH241" s="172">
        <f t="shared" si="208"/>
        <v>0</v>
      </c>
      <c r="BI241" s="5"/>
      <c r="BJ241" s="5"/>
    </row>
    <row r="242" spans="1:62" s="3" customFormat="1" ht="15.75" thickBot="1" x14ac:dyDescent="0.3">
      <c r="A242" s="8" t="s">
        <v>413</v>
      </c>
      <c r="B242" s="67" t="s">
        <v>414</v>
      </c>
      <c r="C242" s="7"/>
      <c r="D242" s="126"/>
      <c r="E242" s="110">
        <f>E243</f>
        <v>0</v>
      </c>
      <c r="F242" s="110">
        <f t="shared" si="212"/>
        <v>0</v>
      </c>
      <c r="G242" s="110">
        <f t="shared" si="212"/>
        <v>0</v>
      </c>
      <c r="H242" s="110">
        <f t="shared" si="212"/>
        <v>0</v>
      </c>
      <c r="I242" s="110">
        <f t="shared" si="212"/>
        <v>0</v>
      </c>
      <c r="J242" s="110">
        <f t="shared" si="212"/>
        <v>0</v>
      </c>
      <c r="K242" s="110">
        <f t="shared" si="212"/>
        <v>0</v>
      </c>
      <c r="L242" s="110">
        <f t="shared" si="212"/>
        <v>0</v>
      </c>
      <c r="M242" s="110">
        <f t="shared" si="212"/>
        <v>0</v>
      </c>
      <c r="N242" s="110">
        <f t="shared" si="212"/>
        <v>0</v>
      </c>
      <c r="O242" s="110">
        <f t="shared" si="212"/>
        <v>0</v>
      </c>
      <c r="P242" s="110">
        <f t="shared" si="212"/>
        <v>0</v>
      </c>
      <c r="Q242" s="110">
        <f t="shared" si="212"/>
        <v>0</v>
      </c>
      <c r="R242" s="110">
        <f t="shared" si="212"/>
        <v>0</v>
      </c>
      <c r="S242" s="110">
        <f t="shared" si="212"/>
        <v>0</v>
      </c>
      <c r="T242" s="110">
        <f t="shared" si="212"/>
        <v>0</v>
      </c>
      <c r="U242" s="110">
        <f t="shared" si="212"/>
        <v>0</v>
      </c>
      <c r="V242" s="110">
        <f t="shared" si="213"/>
        <v>0</v>
      </c>
      <c r="W242" s="110">
        <f t="shared" si="213"/>
        <v>0</v>
      </c>
      <c r="X242" s="110">
        <f t="shared" si="213"/>
        <v>0</v>
      </c>
      <c r="Y242" s="110">
        <f t="shared" si="213"/>
        <v>0</v>
      </c>
      <c r="Z242" s="110">
        <f t="shared" si="213"/>
        <v>0</v>
      </c>
      <c r="AA242" s="110">
        <f t="shared" si="213"/>
        <v>0</v>
      </c>
      <c r="AB242" s="110">
        <f t="shared" si="213"/>
        <v>0</v>
      </c>
      <c r="AC242" s="110">
        <f t="shared" si="213"/>
        <v>0</v>
      </c>
      <c r="AD242" s="110">
        <f t="shared" si="213"/>
        <v>0</v>
      </c>
      <c r="AE242" s="110">
        <f t="shared" si="213"/>
        <v>0</v>
      </c>
      <c r="AF242" s="110">
        <f t="shared" si="213"/>
        <v>0</v>
      </c>
      <c r="AG242" s="110">
        <f t="shared" si="213"/>
        <v>0</v>
      </c>
      <c r="AH242" s="110">
        <f t="shared" si="213"/>
        <v>0</v>
      </c>
      <c r="AI242" s="110">
        <f t="shared" si="213"/>
        <v>0</v>
      </c>
      <c r="AJ242" s="110">
        <f t="shared" si="213"/>
        <v>0</v>
      </c>
      <c r="AK242" s="110">
        <f t="shared" si="213"/>
        <v>0</v>
      </c>
      <c r="AL242" s="110">
        <f t="shared" si="213"/>
        <v>0</v>
      </c>
      <c r="AM242" s="110">
        <f t="shared" si="213"/>
        <v>0</v>
      </c>
      <c r="AN242" s="110">
        <f t="shared" si="213"/>
        <v>0</v>
      </c>
      <c r="AO242" s="110">
        <f t="shared" si="213"/>
        <v>0</v>
      </c>
      <c r="AP242" s="110">
        <f t="shared" si="213"/>
        <v>0</v>
      </c>
      <c r="AQ242" s="110">
        <f t="shared" si="213"/>
        <v>0</v>
      </c>
      <c r="AR242" s="110">
        <f t="shared" si="213"/>
        <v>0</v>
      </c>
      <c r="AS242" s="110">
        <f t="shared" si="213"/>
        <v>0</v>
      </c>
      <c r="AT242" s="110">
        <f t="shared" si="213"/>
        <v>0</v>
      </c>
      <c r="AU242" s="110">
        <f t="shared" si="213"/>
        <v>0</v>
      </c>
      <c r="AV242" s="110">
        <f t="shared" si="213"/>
        <v>0</v>
      </c>
      <c r="AW242" s="110">
        <f t="shared" si="213"/>
        <v>0</v>
      </c>
      <c r="AX242" s="110">
        <f t="shared" si="214"/>
        <v>0</v>
      </c>
      <c r="AY242" s="110">
        <f t="shared" si="214"/>
        <v>0</v>
      </c>
      <c r="AZ242" s="110">
        <f t="shared" si="214"/>
        <v>0</v>
      </c>
      <c r="BA242" s="110">
        <f t="shared" si="214"/>
        <v>0</v>
      </c>
      <c r="BB242" s="110">
        <f t="shared" si="214"/>
        <v>2572672607</v>
      </c>
      <c r="BC242" s="110"/>
      <c r="BD242" s="110"/>
      <c r="BE242" s="110">
        <f t="shared" si="214"/>
        <v>0</v>
      </c>
      <c r="BF242" s="152">
        <f>+E242+BB242-BE242</f>
        <v>2572672607</v>
      </c>
      <c r="BG242" s="153">
        <f t="shared" si="214"/>
        <v>2572672607</v>
      </c>
      <c r="BH242" s="172">
        <f t="shared" si="208"/>
        <v>0</v>
      </c>
      <c r="BI242" s="5"/>
      <c r="BJ242" s="5"/>
    </row>
    <row r="243" spans="1:62" ht="39" thickBot="1" x14ac:dyDescent="0.25">
      <c r="A243" s="18" t="s">
        <v>415</v>
      </c>
      <c r="B243" s="68" t="s">
        <v>416</v>
      </c>
      <c r="C243" s="26">
        <v>366</v>
      </c>
      <c r="D243" s="125" t="s">
        <v>417</v>
      </c>
      <c r="E243" s="111"/>
      <c r="F243" s="112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4"/>
      <c r="S243" s="114"/>
      <c r="T243" s="113"/>
      <c r="U243" s="114"/>
      <c r="V243" s="114"/>
      <c r="W243" s="114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4"/>
      <c r="AQ243" s="114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>
        <v>2572672607</v>
      </c>
      <c r="BC243" s="113"/>
      <c r="BD243" s="113"/>
      <c r="BE243" s="113">
        <f>G243+K243+O243+S243+W243+AA243+AE243+AI243+AM243+AQ243</f>
        <v>0</v>
      </c>
      <c r="BF243" s="154">
        <f>E243+BB243-BE243</f>
        <v>2572672607</v>
      </c>
      <c r="BG243" s="155">
        <v>2572672607</v>
      </c>
      <c r="BH243" s="175">
        <f t="shared" si="208"/>
        <v>0</v>
      </c>
    </row>
    <row r="244" spans="1:62" s="3" customFormat="1" ht="15.75" thickBot="1" x14ac:dyDescent="0.3">
      <c r="A244" s="8" t="s">
        <v>418</v>
      </c>
      <c r="B244" s="67" t="s">
        <v>332</v>
      </c>
      <c r="C244" s="7"/>
      <c r="D244" s="126"/>
      <c r="E244" s="110">
        <f>E245</f>
        <v>0</v>
      </c>
      <c r="F244" s="110">
        <f t="shared" ref="F244:V246" si="215">F245</f>
        <v>0</v>
      </c>
      <c r="G244" s="110">
        <f t="shared" si="215"/>
        <v>0</v>
      </c>
      <c r="H244" s="110">
        <f t="shared" si="215"/>
        <v>0</v>
      </c>
      <c r="I244" s="110">
        <f t="shared" si="215"/>
        <v>52605911.969999999</v>
      </c>
      <c r="J244" s="110">
        <f t="shared" si="215"/>
        <v>0</v>
      </c>
      <c r="K244" s="110">
        <f t="shared" si="215"/>
        <v>0</v>
      </c>
      <c r="L244" s="110">
        <f t="shared" si="215"/>
        <v>0</v>
      </c>
      <c r="M244" s="110">
        <f t="shared" si="215"/>
        <v>49527711.880000003</v>
      </c>
      <c r="N244" s="110">
        <f t="shared" si="215"/>
        <v>0</v>
      </c>
      <c r="O244" s="110">
        <f t="shared" si="215"/>
        <v>0</v>
      </c>
      <c r="P244" s="110">
        <f t="shared" si="215"/>
        <v>0</v>
      </c>
      <c r="Q244" s="110">
        <f t="shared" si="215"/>
        <v>59764793.920000002</v>
      </c>
      <c r="R244" s="110">
        <f t="shared" si="215"/>
        <v>0</v>
      </c>
      <c r="S244" s="110">
        <f t="shared" si="215"/>
        <v>0</v>
      </c>
      <c r="T244" s="110">
        <f t="shared" si="215"/>
        <v>0</v>
      </c>
      <c r="U244" s="110">
        <f t="shared" si="215"/>
        <v>58428903.420000002</v>
      </c>
      <c r="V244" s="110">
        <f t="shared" si="215"/>
        <v>0</v>
      </c>
      <c r="W244" s="110">
        <f t="shared" ref="W244:AW246" si="216">W245</f>
        <v>0</v>
      </c>
      <c r="X244" s="110">
        <f t="shared" si="216"/>
        <v>0</v>
      </c>
      <c r="Y244" s="110">
        <f t="shared" si="216"/>
        <v>59757293.810000002</v>
      </c>
      <c r="Z244" s="110">
        <f t="shared" si="216"/>
        <v>0</v>
      </c>
      <c r="AA244" s="110">
        <f t="shared" si="216"/>
        <v>0</v>
      </c>
      <c r="AB244" s="110">
        <f t="shared" si="216"/>
        <v>0</v>
      </c>
      <c r="AC244" s="110">
        <f t="shared" si="216"/>
        <v>55711629.640000001</v>
      </c>
      <c r="AD244" s="110">
        <f t="shared" si="216"/>
        <v>0</v>
      </c>
      <c r="AE244" s="110">
        <f t="shared" si="216"/>
        <v>0</v>
      </c>
      <c r="AF244" s="110">
        <f t="shared" si="216"/>
        <v>0</v>
      </c>
      <c r="AG244" s="110">
        <f t="shared" si="216"/>
        <v>60104945.439999998</v>
      </c>
      <c r="AH244" s="110">
        <f t="shared" si="216"/>
        <v>0</v>
      </c>
      <c r="AI244" s="110">
        <f t="shared" si="216"/>
        <v>0</v>
      </c>
      <c r="AJ244" s="110">
        <f t="shared" si="216"/>
        <v>0</v>
      </c>
      <c r="AK244" s="110">
        <f t="shared" si="216"/>
        <v>65027195.859999999</v>
      </c>
      <c r="AL244" s="110">
        <f t="shared" si="216"/>
        <v>0</v>
      </c>
      <c r="AM244" s="110">
        <f t="shared" si="216"/>
        <v>0</v>
      </c>
      <c r="AN244" s="110">
        <f t="shared" si="216"/>
        <v>0</v>
      </c>
      <c r="AO244" s="110">
        <f t="shared" si="216"/>
        <v>58543122.219999999</v>
      </c>
      <c r="AP244" s="110">
        <f t="shared" si="216"/>
        <v>0</v>
      </c>
      <c r="AQ244" s="110">
        <f t="shared" si="216"/>
        <v>0</v>
      </c>
      <c r="AR244" s="110">
        <f t="shared" si="216"/>
        <v>0</v>
      </c>
      <c r="AS244" s="110">
        <f t="shared" si="216"/>
        <v>77841869.989999995</v>
      </c>
      <c r="AT244" s="110">
        <f t="shared" si="216"/>
        <v>0</v>
      </c>
      <c r="AU244" s="110">
        <f t="shared" si="216"/>
        <v>0</v>
      </c>
      <c r="AV244" s="110">
        <f t="shared" si="216"/>
        <v>0</v>
      </c>
      <c r="AW244" s="110">
        <f t="shared" si="216"/>
        <v>0</v>
      </c>
      <c r="AX244" s="110">
        <f t="shared" ref="AX244:BG246" si="217">AX245</f>
        <v>0</v>
      </c>
      <c r="AY244" s="110">
        <f t="shared" si="217"/>
        <v>0</v>
      </c>
      <c r="AZ244" s="110">
        <f t="shared" si="217"/>
        <v>0</v>
      </c>
      <c r="BA244" s="110">
        <f t="shared" si="217"/>
        <v>0</v>
      </c>
      <c r="BB244" s="110">
        <f t="shared" si="217"/>
        <v>0</v>
      </c>
      <c r="BC244" s="110"/>
      <c r="BD244" s="110"/>
      <c r="BE244" s="110">
        <f t="shared" si="217"/>
        <v>0</v>
      </c>
      <c r="BF244" s="152">
        <f>+E244+BB244-BE244</f>
        <v>0</v>
      </c>
      <c r="BG244" s="153">
        <f t="shared" si="217"/>
        <v>942654671.57000005</v>
      </c>
      <c r="BH244" s="172">
        <f t="shared" si="208"/>
        <v>942654671.57000005</v>
      </c>
      <c r="BI244" s="5"/>
      <c r="BJ244" s="5"/>
    </row>
    <row r="245" spans="1:62" s="3" customFormat="1" ht="26.25" thickBot="1" x14ac:dyDescent="0.3">
      <c r="A245" s="8" t="s">
        <v>419</v>
      </c>
      <c r="B245" s="67" t="s">
        <v>420</v>
      </c>
      <c r="C245" s="7"/>
      <c r="D245" s="126"/>
      <c r="E245" s="110">
        <f>E246</f>
        <v>0</v>
      </c>
      <c r="F245" s="110">
        <f t="shared" si="215"/>
        <v>0</v>
      </c>
      <c r="G245" s="110">
        <f t="shared" si="215"/>
        <v>0</v>
      </c>
      <c r="H245" s="110">
        <f t="shared" si="215"/>
        <v>0</v>
      </c>
      <c r="I245" s="110">
        <f t="shared" si="215"/>
        <v>52605911.969999999</v>
      </c>
      <c r="J245" s="110">
        <f t="shared" si="215"/>
        <v>0</v>
      </c>
      <c r="K245" s="110">
        <f t="shared" si="215"/>
        <v>0</v>
      </c>
      <c r="L245" s="110">
        <f t="shared" si="215"/>
        <v>0</v>
      </c>
      <c r="M245" s="110">
        <f t="shared" si="215"/>
        <v>49527711.880000003</v>
      </c>
      <c r="N245" s="110">
        <f t="shared" si="215"/>
        <v>0</v>
      </c>
      <c r="O245" s="110">
        <f t="shared" si="215"/>
        <v>0</v>
      </c>
      <c r="P245" s="110">
        <f t="shared" si="215"/>
        <v>0</v>
      </c>
      <c r="Q245" s="110">
        <f t="shared" si="215"/>
        <v>59764793.920000002</v>
      </c>
      <c r="R245" s="110">
        <f t="shared" si="215"/>
        <v>0</v>
      </c>
      <c r="S245" s="110">
        <f t="shared" si="215"/>
        <v>0</v>
      </c>
      <c r="T245" s="110">
        <f t="shared" si="215"/>
        <v>0</v>
      </c>
      <c r="U245" s="110">
        <f t="shared" si="215"/>
        <v>58428903.420000002</v>
      </c>
      <c r="V245" s="110">
        <f>V246</f>
        <v>0</v>
      </c>
      <c r="W245" s="110">
        <f t="shared" si="216"/>
        <v>0</v>
      </c>
      <c r="X245" s="110">
        <f t="shared" si="216"/>
        <v>0</v>
      </c>
      <c r="Y245" s="110">
        <f t="shared" si="216"/>
        <v>59757293.810000002</v>
      </c>
      <c r="Z245" s="110">
        <f t="shared" si="216"/>
        <v>0</v>
      </c>
      <c r="AA245" s="110">
        <f t="shared" si="216"/>
        <v>0</v>
      </c>
      <c r="AB245" s="110">
        <f t="shared" si="216"/>
        <v>0</v>
      </c>
      <c r="AC245" s="110">
        <f t="shared" si="216"/>
        <v>55711629.640000001</v>
      </c>
      <c r="AD245" s="110">
        <f t="shared" si="216"/>
        <v>0</v>
      </c>
      <c r="AE245" s="110">
        <f t="shared" si="216"/>
        <v>0</v>
      </c>
      <c r="AF245" s="110">
        <f t="shared" si="216"/>
        <v>0</v>
      </c>
      <c r="AG245" s="110">
        <f t="shared" si="216"/>
        <v>60104945.439999998</v>
      </c>
      <c r="AH245" s="110">
        <f t="shared" si="216"/>
        <v>0</v>
      </c>
      <c r="AI245" s="110">
        <f t="shared" si="216"/>
        <v>0</v>
      </c>
      <c r="AJ245" s="110">
        <f t="shared" si="216"/>
        <v>0</v>
      </c>
      <c r="AK245" s="110">
        <f t="shared" si="216"/>
        <v>65027195.859999999</v>
      </c>
      <c r="AL245" s="110">
        <f t="shared" si="216"/>
        <v>0</v>
      </c>
      <c r="AM245" s="110">
        <f t="shared" si="216"/>
        <v>0</v>
      </c>
      <c r="AN245" s="110">
        <f t="shared" si="216"/>
        <v>0</v>
      </c>
      <c r="AO245" s="110">
        <f t="shared" si="216"/>
        <v>58543122.219999999</v>
      </c>
      <c r="AP245" s="110">
        <f t="shared" si="216"/>
        <v>0</v>
      </c>
      <c r="AQ245" s="110">
        <f t="shared" si="216"/>
        <v>0</v>
      </c>
      <c r="AR245" s="110">
        <f t="shared" si="216"/>
        <v>0</v>
      </c>
      <c r="AS245" s="110">
        <f t="shared" si="216"/>
        <v>77841869.989999995</v>
      </c>
      <c r="AT245" s="110">
        <f t="shared" si="216"/>
        <v>0</v>
      </c>
      <c r="AU245" s="110">
        <f t="shared" si="216"/>
        <v>0</v>
      </c>
      <c r="AV245" s="110">
        <f t="shared" si="216"/>
        <v>0</v>
      </c>
      <c r="AW245" s="110">
        <f t="shared" si="216"/>
        <v>0</v>
      </c>
      <c r="AX245" s="110">
        <f t="shared" si="217"/>
        <v>0</v>
      </c>
      <c r="AY245" s="110">
        <f t="shared" si="217"/>
        <v>0</v>
      </c>
      <c r="AZ245" s="110">
        <f t="shared" si="217"/>
        <v>0</v>
      </c>
      <c r="BA245" s="110">
        <f t="shared" si="217"/>
        <v>0</v>
      </c>
      <c r="BB245" s="110">
        <f t="shared" si="217"/>
        <v>0</v>
      </c>
      <c r="BC245" s="110"/>
      <c r="BD245" s="110"/>
      <c r="BE245" s="110">
        <f t="shared" si="217"/>
        <v>0</v>
      </c>
      <c r="BF245" s="152">
        <f>+E245+BB245-BE245</f>
        <v>0</v>
      </c>
      <c r="BG245" s="153">
        <f t="shared" si="217"/>
        <v>942654671.57000005</v>
      </c>
      <c r="BH245" s="172">
        <f t="shared" si="208"/>
        <v>942654671.57000005</v>
      </c>
      <c r="BI245" s="5"/>
      <c r="BJ245" s="5"/>
    </row>
    <row r="246" spans="1:62" s="3" customFormat="1" ht="26.25" thickBot="1" x14ac:dyDescent="0.3">
      <c r="A246" s="8" t="s">
        <v>421</v>
      </c>
      <c r="B246" s="67" t="s">
        <v>422</v>
      </c>
      <c r="C246" s="7"/>
      <c r="D246" s="126"/>
      <c r="E246" s="110">
        <f>E247</f>
        <v>0</v>
      </c>
      <c r="F246" s="110">
        <f t="shared" si="215"/>
        <v>0</v>
      </c>
      <c r="G246" s="110">
        <f t="shared" si="215"/>
        <v>0</v>
      </c>
      <c r="H246" s="110">
        <f t="shared" si="215"/>
        <v>0</v>
      </c>
      <c r="I246" s="110">
        <f t="shared" si="215"/>
        <v>52605911.969999999</v>
      </c>
      <c r="J246" s="110">
        <f t="shared" si="215"/>
        <v>0</v>
      </c>
      <c r="K246" s="110">
        <f t="shared" si="215"/>
        <v>0</v>
      </c>
      <c r="L246" s="110">
        <f t="shared" si="215"/>
        <v>0</v>
      </c>
      <c r="M246" s="110">
        <f t="shared" si="215"/>
        <v>49527711.880000003</v>
      </c>
      <c r="N246" s="110">
        <f t="shared" si="215"/>
        <v>0</v>
      </c>
      <c r="O246" s="110">
        <f t="shared" si="215"/>
        <v>0</v>
      </c>
      <c r="P246" s="110">
        <f t="shared" si="215"/>
        <v>0</v>
      </c>
      <c r="Q246" s="110">
        <f t="shared" si="215"/>
        <v>59764793.920000002</v>
      </c>
      <c r="R246" s="110">
        <f t="shared" si="215"/>
        <v>0</v>
      </c>
      <c r="S246" s="110">
        <f t="shared" si="215"/>
        <v>0</v>
      </c>
      <c r="T246" s="110">
        <f t="shared" si="215"/>
        <v>0</v>
      </c>
      <c r="U246" s="110">
        <f t="shared" si="215"/>
        <v>58428903.420000002</v>
      </c>
      <c r="V246" s="110">
        <f>V247</f>
        <v>0</v>
      </c>
      <c r="W246" s="110">
        <f t="shared" si="216"/>
        <v>0</v>
      </c>
      <c r="X246" s="110">
        <f t="shared" si="216"/>
        <v>0</v>
      </c>
      <c r="Y246" s="110">
        <f t="shared" si="216"/>
        <v>59757293.810000002</v>
      </c>
      <c r="Z246" s="110">
        <f t="shared" si="216"/>
        <v>0</v>
      </c>
      <c r="AA246" s="110">
        <f t="shared" si="216"/>
        <v>0</v>
      </c>
      <c r="AB246" s="110">
        <f t="shared" si="216"/>
        <v>0</v>
      </c>
      <c r="AC246" s="110">
        <f t="shared" si="216"/>
        <v>55711629.640000001</v>
      </c>
      <c r="AD246" s="110">
        <f t="shared" si="216"/>
        <v>0</v>
      </c>
      <c r="AE246" s="110">
        <f t="shared" si="216"/>
        <v>0</v>
      </c>
      <c r="AF246" s="110">
        <f t="shared" si="216"/>
        <v>0</v>
      </c>
      <c r="AG246" s="110">
        <f t="shared" si="216"/>
        <v>60104945.439999998</v>
      </c>
      <c r="AH246" s="110">
        <f t="shared" si="216"/>
        <v>0</v>
      </c>
      <c r="AI246" s="110">
        <f t="shared" si="216"/>
        <v>0</v>
      </c>
      <c r="AJ246" s="110">
        <f t="shared" si="216"/>
        <v>0</v>
      </c>
      <c r="AK246" s="110">
        <f t="shared" si="216"/>
        <v>65027195.859999999</v>
      </c>
      <c r="AL246" s="110">
        <f t="shared" si="216"/>
        <v>0</v>
      </c>
      <c r="AM246" s="110">
        <f t="shared" si="216"/>
        <v>0</v>
      </c>
      <c r="AN246" s="110">
        <f t="shared" si="216"/>
        <v>0</v>
      </c>
      <c r="AO246" s="110">
        <f t="shared" si="216"/>
        <v>58543122.219999999</v>
      </c>
      <c r="AP246" s="110">
        <f t="shared" si="216"/>
        <v>0</v>
      </c>
      <c r="AQ246" s="110">
        <f t="shared" si="216"/>
        <v>0</v>
      </c>
      <c r="AR246" s="110">
        <f t="shared" si="216"/>
        <v>0</v>
      </c>
      <c r="AS246" s="110">
        <f t="shared" si="216"/>
        <v>77841869.989999995</v>
      </c>
      <c r="AT246" s="110">
        <f t="shared" si="216"/>
        <v>0</v>
      </c>
      <c r="AU246" s="110">
        <f t="shared" si="216"/>
        <v>0</v>
      </c>
      <c r="AV246" s="110">
        <f t="shared" si="216"/>
        <v>0</v>
      </c>
      <c r="AW246" s="110">
        <f t="shared" si="216"/>
        <v>0</v>
      </c>
      <c r="AX246" s="110">
        <f t="shared" si="217"/>
        <v>0</v>
      </c>
      <c r="AY246" s="110">
        <f t="shared" si="217"/>
        <v>0</v>
      </c>
      <c r="AZ246" s="110">
        <f t="shared" si="217"/>
        <v>0</v>
      </c>
      <c r="BA246" s="110">
        <f t="shared" si="217"/>
        <v>0</v>
      </c>
      <c r="BB246" s="110">
        <f t="shared" si="217"/>
        <v>0</v>
      </c>
      <c r="BC246" s="110"/>
      <c r="BD246" s="110"/>
      <c r="BE246" s="110">
        <f t="shared" si="217"/>
        <v>0</v>
      </c>
      <c r="BF246" s="152">
        <f>+E246+BB246-BE246</f>
        <v>0</v>
      </c>
      <c r="BG246" s="153">
        <f t="shared" si="217"/>
        <v>942654671.57000005</v>
      </c>
      <c r="BH246" s="172">
        <f t="shared" si="208"/>
        <v>942654671.57000005</v>
      </c>
      <c r="BI246" s="5"/>
      <c r="BJ246" s="5"/>
    </row>
    <row r="247" spans="1:62" ht="26.25" thickBot="1" x14ac:dyDescent="0.25">
      <c r="A247" s="18" t="s">
        <v>423</v>
      </c>
      <c r="B247" s="68" t="s">
        <v>424</v>
      </c>
      <c r="C247" s="26">
        <v>184</v>
      </c>
      <c r="D247" s="125" t="s">
        <v>425</v>
      </c>
      <c r="E247" s="111">
        <v>0</v>
      </c>
      <c r="F247" s="112">
        <v>0</v>
      </c>
      <c r="G247" s="113">
        <v>0</v>
      </c>
      <c r="H247" s="113">
        <v>0</v>
      </c>
      <c r="I247" s="113">
        <v>52605911.969999999</v>
      </c>
      <c r="J247" s="113">
        <v>0</v>
      </c>
      <c r="K247" s="113">
        <v>0</v>
      </c>
      <c r="L247" s="113">
        <v>0</v>
      </c>
      <c r="M247" s="113">
        <v>49527711.880000003</v>
      </c>
      <c r="N247" s="113">
        <v>0</v>
      </c>
      <c r="O247" s="113">
        <v>0</v>
      </c>
      <c r="P247" s="113">
        <v>0</v>
      </c>
      <c r="Q247" s="113">
        <v>59764793.920000002</v>
      </c>
      <c r="R247" s="114">
        <v>0</v>
      </c>
      <c r="S247" s="114">
        <v>0</v>
      </c>
      <c r="T247" s="113">
        <f>P247+R247-S247</f>
        <v>0</v>
      </c>
      <c r="U247" s="114">
        <v>58428903.420000002</v>
      </c>
      <c r="V247" s="114">
        <v>0</v>
      </c>
      <c r="W247" s="114">
        <v>0</v>
      </c>
      <c r="X247" s="113">
        <f>T247+V247-W247</f>
        <v>0</v>
      </c>
      <c r="Y247" s="113">
        <v>59757293.810000002</v>
      </c>
      <c r="Z247" s="113">
        <v>0</v>
      </c>
      <c r="AA247" s="113">
        <v>0</v>
      </c>
      <c r="AB247" s="113">
        <f>X247+Z247-AA247</f>
        <v>0</v>
      </c>
      <c r="AC247" s="113">
        <v>55711629.640000001</v>
      </c>
      <c r="AD247" s="113">
        <v>0</v>
      </c>
      <c r="AE247" s="113">
        <v>0</v>
      </c>
      <c r="AF247" s="113">
        <f>AB247+AD247-AE247</f>
        <v>0</v>
      </c>
      <c r="AG247" s="113">
        <v>60104945.439999998</v>
      </c>
      <c r="AH247" s="113">
        <v>0</v>
      </c>
      <c r="AI247" s="113">
        <v>0</v>
      </c>
      <c r="AJ247" s="113">
        <f>AF247+AH247-AI247</f>
        <v>0</v>
      </c>
      <c r="AK247" s="113">
        <v>65027195.859999999</v>
      </c>
      <c r="AL247" s="113">
        <v>0</v>
      </c>
      <c r="AM247" s="113">
        <v>0</v>
      </c>
      <c r="AN247" s="113">
        <f>AJ247+AL247-AM247</f>
        <v>0</v>
      </c>
      <c r="AO247" s="113">
        <v>58543122.219999999</v>
      </c>
      <c r="AP247" s="114">
        <v>0</v>
      </c>
      <c r="AQ247" s="114">
        <v>0</v>
      </c>
      <c r="AR247" s="113">
        <f>AN247+AP247-AQ247</f>
        <v>0</v>
      </c>
      <c r="AS247" s="113">
        <v>77841869.989999995</v>
      </c>
      <c r="AT247" s="113"/>
      <c r="AU247" s="113"/>
      <c r="AV247" s="113"/>
      <c r="AW247" s="113"/>
      <c r="AX247" s="113"/>
      <c r="AY247" s="113"/>
      <c r="AZ247" s="113"/>
      <c r="BA247" s="113"/>
      <c r="BB247" s="113">
        <f>F247+J247+N247+R247+V247+Z247+AD247+AH247+AL247+AP247</f>
        <v>0</v>
      </c>
      <c r="BC247" s="113"/>
      <c r="BD247" s="113"/>
      <c r="BE247" s="113">
        <f>G247+K247+O247+S247+W247+AA247+AE247+AI247+AM247+AQ247</f>
        <v>0</v>
      </c>
      <c r="BF247" s="154">
        <f>E247+BB247-BE247</f>
        <v>0</v>
      </c>
      <c r="BG247" s="155">
        <v>942654671.57000005</v>
      </c>
      <c r="BH247" s="175">
        <f t="shared" si="208"/>
        <v>942654671.57000005</v>
      </c>
    </row>
    <row r="248" spans="1:62" s="3" customFormat="1" ht="32.25" thickBot="1" x14ac:dyDescent="0.3">
      <c r="A248" s="20" t="s">
        <v>426</v>
      </c>
      <c r="B248" s="66" t="s">
        <v>427</v>
      </c>
      <c r="C248" s="7"/>
      <c r="D248" s="126"/>
      <c r="E248" s="110">
        <f t="shared" ref="E248:AJ248" si="218">E249+E403</f>
        <v>52407073576</v>
      </c>
      <c r="F248" s="110" t="e">
        <f t="shared" si="218"/>
        <v>#REF!</v>
      </c>
      <c r="G248" s="110" t="e">
        <f t="shared" si="218"/>
        <v>#REF!</v>
      </c>
      <c r="H248" s="110" t="e">
        <f t="shared" si="218"/>
        <v>#REF!</v>
      </c>
      <c r="I248" s="110" t="e">
        <f t="shared" si="218"/>
        <v>#REF!</v>
      </c>
      <c r="J248" s="110" t="e">
        <f t="shared" si="218"/>
        <v>#REF!</v>
      </c>
      <c r="K248" s="110" t="e">
        <f t="shared" si="218"/>
        <v>#REF!</v>
      </c>
      <c r="L248" s="110" t="e">
        <f t="shared" si="218"/>
        <v>#REF!</v>
      </c>
      <c r="M248" s="110" t="e">
        <f t="shared" si="218"/>
        <v>#REF!</v>
      </c>
      <c r="N248" s="110" t="e">
        <f t="shared" si="218"/>
        <v>#REF!</v>
      </c>
      <c r="O248" s="110" t="e">
        <f t="shared" si="218"/>
        <v>#REF!</v>
      </c>
      <c r="P248" s="110" t="e">
        <f t="shared" si="218"/>
        <v>#REF!</v>
      </c>
      <c r="Q248" s="110" t="e">
        <f t="shared" si="218"/>
        <v>#REF!</v>
      </c>
      <c r="R248" s="110" t="e">
        <f t="shared" si="218"/>
        <v>#REF!</v>
      </c>
      <c r="S248" s="110" t="e">
        <f t="shared" si="218"/>
        <v>#REF!</v>
      </c>
      <c r="T248" s="110" t="e">
        <f t="shared" si="218"/>
        <v>#REF!</v>
      </c>
      <c r="U248" s="110" t="e">
        <f t="shared" si="218"/>
        <v>#REF!</v>
      </c>
      <c r="V248" s="110" t="e">
        <f t="shared" si="218"/>
        <v>#REF!</v>
      </c>
      <c r="W248" s="110" t="e">
        <f t="shared" si="218"/>
        <v>#REF!</v>
      </c>
      <c r="X248" s="110" t="e">
        <f t="shared" si="218"/>
        <v>#REF!</v>
      </c>
      <c r="Y248" s="110" t="e">
        <f t="shared" si="218"/>
        <v>#REF!</v>
      </c>
      <c r="Z248" s="110" t="e">
        <f t="shared" si="218"/>
        <v>#REF!</v>
      </c>
      <c r="AA248" s="110" t="e">
        <f t="shared" si="218"/>
        <v>#REF!</v>
      </c>
      <c r="AB248" s="110" t="e">
        <f t="shared" si="218"/>
        <v>#REF!</v>
      </c>
      <c r="AC248" s="110" t="e">
        <f t="shared" si="218"/>
        <v>#REF!</v>
      </c>
      <c r="AD248" s="110" t="e">
        <f t="shared" si="218"/>
        <v>#REF!</v>
      </c>
      <c r="AE248" s="110" t="e">
        <f t="shared" si="218"/>
        <v>#REF!</v>
      </c>
      <c r="AF248" s="110" t="e">
        <f t="shared" si="218"/>
        <v>#REF!</v>
      </c>
      <c r="AG248" s="110" t="e">
        <f t="shared" si="218"/>
        <v>#REF!</v>
      </c>
      <c r="AH248" s="110" t="e">
        <f t="shared" si="218"/>
        <v>#REF!</v>
      </c>
      <c r="AI248" s="110" t="e">
        <f t="shared" si="218"/>
        <v>#REF!</v>
      </c>
      <c r="AJ248" s="110" t="e">
        <f t="shared" si="218"/>
        <v>#REF!</v>
      </c>
      <c r="AK248" s="110" t="e">
        <f t="shared" ref="AK248:BC248" si="219">AK249+AK403</f>
        <v>#REF!</v>
      </c>
      <c r="AL248" s="110" t="e">
        <f t="shared" si="219"/>
        <v>#REF!</v>
      </c>
      <c r="AM248" s="110" t="e">
        <f t="shared" si="219"/>
        <v>#REF!</v>
      </c>
      <c r="AN248" s="110" t="e">
        <f t="shared" si="219"/>
        <v>#REF!</v>
      </c>
      <c r="AO248" s="110" t="e">
        <f t="shared" si="219"/>
        <v>#REF!</v>
      </c>
      <c r="AP248" s="110" t="e">
        <f t="shared" si="219"/>
        <v>#REF!</v>
      </c>
      <c r="AQ248" s="110" t="e">
        <f t="shared" si="219"/>
        <v>#REF!</v>
      </c>
      <c r="AR248" s="110" t="e">
        <f t="shared" si="219"/>
        <v>#REF!</v>
      </c>
      <c r="AS248" s="110" t="e">
        <f t="shared" si="219"/>
        <v>#REF!</v>
      </c>
      <c r="AT248" s="110" t="e">
        <f t="shared" si="219"/>
        <v>#REF!</v>
      </c>
      <c r="AU248" s="110" t="e">
        <f t="shared" si="219"/>
        <v>#REF!</v>
      </c>
      <c r="AV248" s="110" t="e">
        <f t="shared" si="219"/>
        <v>#REF!</v>
      </c>
      <c r="AW248" s="110" t="e">
        <f t="shared" si="219"/>
        <v>#REF!</v>
      </c>
      <c r="AX248" s="110" t="e">
        <f t="shared" si="219"/>
        <v>#REF!</v>
      </c>
      <c r="AY248" s="110" t="e">
        <f t="shared" si="219"/>
        <v>#REF!</v>
      </c>
      <c r="AZ248" s="110" t="e">
        <f t="shared" si="219"/>
        <v>#REF!</v>
      </c>
      <c r="BA248" s="110" t="e">
        <f t="shared" si="219"/>
        <v>#REF!</v>
      </c>
      <c r="BB248" s="110">
        <f t="shared" si="219"/>
        <v>42931934039.970001</v>
      </c>
      <c r="BC248" s="110">
        <f t="shared" si="219"/>
        <v>0</v>
      </c>
      <c r="BD248" s="110"/>
      <c r="BE248" s="110">
        <f>BE249+BE403</f>
        <v>0</v>
      </c>
      <c r="BF248" s="152">
        <f>+E248+BB248-BE248</f>
        <v>95339007615.970001</v>
      </c>
      <c r="BG248" s="153">
        <f>BG249+BG403</f>
        <v>97127823889.800003</v>
      </c>
      <c r="BH248" s="172">
        <f t="shared" si="208"/>
        <v>1788816273.8300018</v>
      </c>
      <c r="BI248" s="5"/>
      <c r="BJ248" s="5"/>
    </row>
    <row r="249" spans="1:62" s="3" customFormat="1" ht="26.25" thickBot="1" x14ac:dyDescent="0.3">
      <c r="A249" s="8" t="s">
        <v>428</v>
      </c>
      <c r="B249" s="67" t="s">
        <v>429</v>
      </c>
      <c r="C249" s="7"/>
      <c r="D249" s="126"/>
      <c r="E249" s="110">
        <f>E250+E315</f>
        <v>52151793877</v>
      </c>
      <c r="F249" s="110" t="e">
        <f t="shared" ref="F249:U249" si="220">F250+F315</f>
        <v>#REF!</v>
      </c>
      <c r="G249" s="110" t="e">
        <f t="shared" si="220"/>
        <v>#REF!</v>
      </c>
      <c r="H249" s="110" t="e">
        <f t="shared" si="220"/>
        <v>#REF!</v>
      </c>
      <c r="I249" s="110" t="e">
        <f t="shared" si="220"/>
        <v>#REF!</v>
      </c>
      <c r="J249" s="110" t="e">
        <f t="shared" si="220"/>
        <v>#REF!</v>
      </c>
      <c r="K249" s="110" t="e">
        <f t="shared" si="220"/>
        <v>#REF!</v>
      </c>
      <c r="L249" s="110" t="e">
        <f t="shared" si="220"/>
        <v>#REF!</v>
      </c>
      <c r="M249" s="110" t="e">
        <f t="shared" si="220"/>
        <v>#REF!</v>
      </c>
      <c r="N249" s="110" t="e">
        <f t="shared" si="220"/>
        <v>#REF!</v>
      </c>
      <c r="O249" s="110" t="e">
        <f t="shared" si="220"/>
        <v>#REF!</v>
      </c>
      <c r="P249" s="110" t="e">
        <f t="shared" si="220"/>
        <v>#REF!</v>
      </c>
      <c r="Q249" s="110" t="e">
        <f t="shared" si="220"/>
        <v>#REF!</v>
      </c>
      <c r="R249" s="110" t="e">
        <f t="shared" si="220"/>
        <v>#REF!</v>
      </c>
      <c r="S249" s="110" t="e">
        <f t="shared" si="220"/>
        <v>#REF!</v>
      </c>
      <c r="T249" s="110" t="e">
        <f t="shared" si="220"/>
        <v>#REF!</v>
      </c>
      <c r="U249" s="110" t="e">
        <f t="shared" si="220"/>
        <v>#REF!</v>
      </c>
      <c r="V249" s="110" t="e">
        <f t="shared" ref="V249:AW249" si="221">V250+V315</f>
        <v>#REF!</v>
      </c>
      <c r="W249" s="110" t="e">
        <f t="shared" si="221"/>
        <v>#REF!</v>
      </c>
      <c r="X249" s="110" t="e">
        <f t="shared" si="221"/>
        <v>#REF!</v>
      </c>
      <c r="Y249" s="110" t="e">
        <f t="shared" si="221"/>
        <v>#REF!</v>
      </c>
      <c r="Z249" s="110" t="e">
        <f t="shared" si="221"/>
        <v>#REF!</v>
      </c>
      <c r="AA249" s="110" t="e">
        <f t="shared" si="221"/>
        <v>#REF!</v>
      </c>
      <c r="AB249" s="110" t="e">
        <f t="shared" si="221"/>
        <v>#REF!</v>
      </c>
      <c r="AC249" s="110" t="e">
        <f t="shared" si="221"/>
        <v>#REF!</v>
      </c>
      <c r="AD249" s="110" t="e">
        <f t="shared" si="221"/>
        <v>#REF!</v>
      </c>
      <c r="AE249" s="110" t="e">
        <f t="shared" si="221"/>
        <v>#REF!</v>
      </c>
      <c r="AF249" s="110" t="e">
        <f t="shared" si="221"/>
        <v>#REF!</v>
      </c>
      <c r="AG249" s="110" t="e">
        <f t="shared" si="221"/>
        <v>#REF!</v>
      </c>
      <c r="AH249" s="110" t="e">
        <f t="shared" si="221"/>
        <v>#REF!</v>
      </c>
      <c r="AI249" s="110" t="e">
        <f t="shared" si="221"/>
        <v>#REF!</v>
      </c>
      <c r="AJ249" s="110" t="e">
        <f t="shared" si="221"/>
        <v>#REF!</v>
      </c>
      <c r="AK249" s="110" t="e">
        <f t="shared" ref="AK249:AT249" si="222">AK250+AK315</f>
        <v>#REF!</v>
      </c>
      <c r="AL249" s="110" t="e">
        <f t="shared" si="222"/>
        <v>#REF!</v>
      </c>
      <c r="AM249" s="110" t="e">
        <f t="shared" si="222"/>
        <v>#REF!</v>
      </c>
      <c r="AN249" s="110" t="e">
        <f t="shared" si="222"/>
        <v>#REF!</v>
      </c>
      <c r="AO249" s="110" t="e">
        <f t="shared" si="222"/>
        <v>#REF!</v>
      </c>
      <c r="AP249" s="110" t="e">
        <f t="shared" si="222"/>
        <v>#REF!</v>
      </c>
      <c r="AQ249" s="110" t="e">
        <f t="shared" si="222"/>
        <v>#REF!</v>
      </c>
      <c r="AR249" s="110" t="e">
        <f t="shared" si="222"/>
        <v>#REF!</v>
      </c>
      <c r="AS249" s="110" t="e">
        <f t="shared" si="222"/>
        <v>#REF!</v>
      </c>
      <c r="AT249" s="110" t="e">
        <f t="shared" si="222"/>
        <v>#REF!</v>
      </c>
      <c r="AU249" s="110" t="e">
        <f t="shared" si="221"/>
        <v>#REF!</v>
      </c>
      <c r="AV249" s="110" t="e">
        <f t="shared" si="221"/>
        <v>#REF!</v>
      </c>
      <c r="AW249" s="110" t="e">
        <f t="shared" si="221"/>
        <v>#REF!</v>
      </c>
      <c r="AX249" s="110" t="e">
        <f t="shared" ref="AX249:BG249" si="223">AX250+AX315</f>
        <v>#REF!</v>
      </c>
      <c r="AY249" s="110" t="e">
        <f t="shared" si="223"/>
        <v>#REF!</v>
      </c>
      <c r="AZ249" s="110" t="e">
        <f t="shared" si="223"/>
        <v>#REF!</v>
      </c>
      <c r="BA249" s="110" t="e">
        <f t="shared" si="223"/>
        <v>#REF!</v>
      </c>
      <c r="BB249" s="110">
        <f t="shared" si="223"/>
        <v>27594965335</v>
      </c>
      <c r="BC249" s="110"/>
      <c r="BD249" s="110"/>
      <c r="BE249" s="110">
        <f t="shared" si="223"/>
        <v>0</v>
      </c>
      <c r="BF249" s="152">
        <f>+E249+BB249-BE249</f>
        <v>79746759212</v>
      </c>
      <c r="BG249" s="153">
        <f t="shared" si="223"/>
        <v>80002313477.610001</v>
      </c>
      <c r="BH249" s="172">
        <f t="shared" si="208"/>
        <v>255554265.61000061</v>
      </c>
      <c r="BI249" s="5"/>
      <c r="BJ249" s="5"/>
    </row>
    <row r="250" spans="1:62" s="3" customFormat="1" ht="15.75" thickBot="1" x14ac:dyDescent="0.3">
      <c r="A250" s="8" t="s">
        <v>430</v>
      </c>
      <c r="B250" s="67" t="s">
        <v>431</v>
      </c>
      <c r="C250" s="7"/>
      <c r="D250" s="126"/>
      <c r="E250" s="110">
        <f>E251+E254+E269+E291+E303</f>
        <v>16502075877</v>
      </c>
      <c r="F250" s="110">
        <f t="shared" ref="F250:U250" si="224">F251+F269+F291+F303</f>
        <v>0</v>
      </c>
      <c r="G250" s="110">
        <f t="shared" si="224"/>
        <v>0</v>
      </c>
      <c r="H250" s="110">
        <f t="shared" si="224"/>
        <v>0</v>
      </c>
      <c r="I250" s="110">
        <f t="shared" si="224"/>
        <v>0</v>
      </c>
      <c r="J250" s="110">
        <f t="shared" si="224"/>
        <v>0</v>
      </c>
      <c r="K250" s="110">
        <f t="shared" si="224"/>
        <v>0</v>
      </c>
      <c r="L250" s="110">
        <f t="shared" si="224"/>
        <v>0</v>
      </c>
      <c r="M250" s="110">
        <f t="shared" si="224"/>
        <v>0</v>
      </c>
      <c r="N250" s="110">
        <f t="shared" si="224"/>
        <v>0</v>
      </c>
      <c r="O250" s="110">
        <f t="shared" si="224"/>
        <v>0</v>
      </c>
      <c r="P250" s="110">
        <f t="shared" si="224"/>
        <v>0</v>
      </c>
      <c r="Q250" s="110">
        <f t="shared" si="224"/>
        <v>0</v>
      </c>
      <c r="R250" s="110">
        <f t="shared" si="224"/>
        <v>0</v>
      </c>
      <c r="S250" s="110">
        <f t="shared" si="224"/>
        <v>0</v>
      </c>
      <c r="T250" s="110">
        <f t="shared" si="224"/>
        <v>0</v>
      </c>
      <c r="U250" s="110">
        <f t="shared" si="224"/>
        <v>0</v>
      </c>
      <c r="V250" s="110">
        <f t="shared" ref="V250:AW250" si="225">V251+V269+V291+V303</f>
        <v>0</v>
      </c>
      <c r="W250" s="110">
        <f t="shared" si="225"/>
        <v>0</v>
      </c>
      <c r="X250" s="110">
        <f t="shared" si="225"/>
        <v>0</v>
      </c>
      <c r="Y250" s="110">
        <f t="shared" si="225"/>
        <v>0</v>
      </c>
      <c r="Z250" s="110">
        <f t="shared" si="225"/>
        <v>0</v>
      </c>
      <c r="AA250" s="110">
        <f t="shared" si="225"/>
        <v>0</v>
      </c>
      <c r="AB250" s="110">
        <f t="shared" si="225"/>
        <v>0</v>
      </c>
      <c r="AC250" s="110">
        <f t="shared" si="225"/>
        <v>0</v>
      </c>
      <c r="AD250" s="110">
        <f t="shared" si="225"/>
        <v>0</v>
      </c>
      <c r="AE250" s="110">
        <f t="shared" si="225"/>
        <v>0</v>
      </c>
      <c r="AF250" s="110">
        <f t="shared" si="225"/>
        <v>0</v>
      </c>
      <c r="AG250" s="110">
        <f t="shared" si="225"/>
        <v>0</v>
      </c>
      <c r="AH250" s="110">
        <f t="shared" si="225"/>
        <v>0</v>
      </c>
      <c r="AI250" s="110">
        <f t="shared" si="225"/>
        <v>0</v>
      </c>
      <c r="AJ250" s="110">
        <f t="shared" si="225"/>
        <v>0</v>
      </c>
      <c r="AK250" s="110">
        <f t="shared" ref="AK250:AT250" si="226">AK251+AK269+AK291+AK303</f>
        <v>0</v>
      </c>
      <c r="AL250" s="110">
        <f t="shared" si="226"/>
        <v>0</v>
      </c>
      <c r="AM250" s="110">
        <f t="shared" si="226"/>
        <v>0</v>
      </c>
      <c r="AN250" s="110">
        <f t="shared" si="226"/>
        <v>0</v>
      </c>
      <c r="AO250" s="110">
        <f t="shared" si="226"/>
        <v>0</v>
      </c>
      <c r="AP250" s="110">
        <f t="shared" si="226"/>
        <v>0</v>
      </c>
      <c r="AQ250" s="110">
        <f t="shared" si="226"/>
        <v>0</v>
      </c>
      <c r="AR250" s="110">
        <f t="shared" si="226"/>
        <v>0</v>
      </c>
      <c r="AS250" s="110">
        <f t="shared" si="226"/>
        <v>0</v>
      </c>
      <c r="AT250" s="110">
        <f t="shared" si="226"/>
        <v>0</v>
      </c>
      <c r="AU250" s="110">
        <f t="shared" si="225"/>
        <v>0</v>
      </c>
      <c r="AV250" s="110">
        <f t="shared" si="225"/>
        <v>0</v>
      </c>
      <c r="AW250" s="110">
        <f t="shared" si="225"/>
        <v>0</v>
      </c>
      <c r="AX250" s="110">
        <f t="shared" ref="AX250:BA250" si="227">AX251+AX269+AX291+AX303</f>
        <v>0</v>
      </c>
      <c r="AY250" s="110">
        <f t="shared" si="227"/>
        <v>0</v>
      </c>
      <c r="AZ250" s="110">
        <f t="shared" si="227"/>
        <v>0</v>
      </c>
      <c r="BA250" s="110">
        <f t="shared" si="227"/>
        <v>0</v>
      </c>
      <c r="BB250" s="110">
        <f t="shared" ref="BB250:BG250" si="228">BB251+BB254+BB269+BB291+BB303</f>
        <v>0</v>
      </c>
      <c r="BC250" s="110">
        <f t="shared" si="228"/>
        <v>0</v>
      </c>
      <c r="BD250" s="110">
        <f t="shared" si="228"/>
        <v>0</v>
      </c>
      <c r="BE250" s="110">
        <f t="shared" si="228"/>
        <v>0</v>
      </c>
      <c r="BF250" s="152">
        <f>+E250+BB250-BE250</f>
        <v>16502075877</v>
      </c>
      <c r="BG250" s="157">
        <f t="shared" si="228"/>
        <v>20011174962.560001</v>
      </c>
      <c r="BH250" s="172">
        <f t="shared" si="208"/>
        <v>3509099085.5600014</v>
      </c>
      <c r="BI250" s="5"/>
      <c r="BJ250" s="5"/>
    </row>
    <row r="251" spans="1:62" s="3" customFormat="1" ht="15.75" thickBot="1" x14ac:dyDescent="0.3">
      <c r="A251" s="8" t="s">
        <v>432</v>
      </c>
      <c r="B251" s="67" t="s">
        <v>433</v>
      </c>
      <c r="C251" s="7"/>
      <c r="D251" s="126"/>
      <c r="E251" s="110">
        <f>E252+E253+E260+E266</f>
        <v>7074690804</v>
      </c>
      <c r="F251" s="110">
        <f t="shared" ref="F251:U251" si="229">F252+F253+F260+F266</f>
        <v>0</v>
      </c>
      <c r="G251" s="110">
        <f t="shared" si="229"/>
        <v>0</v>
      </c>
      <c r="H251" s="110">
        <f t="shared" si="229"/>
        <v>0</v>
      </c>
      <c r="I251" s="110">
        <f t="shared" si="229"/>
        <v>0</v>
      </c>
      <c r="J251" s="110">
        <f t="shared" si="229"/>
        <v>0</v>
      </c>
      <c r="K251" s="110">
        <f t="shared" si="229"/>
        <v>0</v>
      </c>
      <c r="L251" s="110">
        <f t="shared" si="229"/>
        <v>0</v>
      </c>
      <c r="M251" s="110">
        <f t="shared" si="229"/>
        <v>0</v>
      </c>
      <c r="N251" s="110">
        <f t="shared" si="229"/>
        <v>0</v>
      </c>
      <c r="O251" s="110">
        <f t="shared" si="229"/>
        <v>0</v>
      </c>
      <c r="P251" s="110">
        <f t="shared" si="229"/>
        <v>0</v>
      </c>
      <c r="Q251" s="110">
        <f t="shared" si="229"/>
        <v>0</v>
      </c>
      <c r="R251" s="110">
        <f t="shared" si="229"/>
        <v>0</v>
      </c>
      <c r="S251" s="110">
        <f t="shared" si="229"/>
        <v>0</v>
      </c>
      <c r="T251" s="110">
        <f t="shared" si="229"/>
        <v>0</v>
      </c>
      <c r="U251" s="110">
        <f t="shared" si="229"/>
        <v>0</v>
      </c>
      <c r="V251" s="110">
        <f t="shared" ref="V251:AW251" si="230">V252+V253+V260+V266</f>
        <v>0</v>
      </c>
      <c r="W251" s="110">
        <f t="shared" si="230"/>
        <v>0</v>
      </c>
      <c r="X251" s="110">
        <f t="shared" si="230"/>
        <v>0</v>
      </c>
      <c r="Y251" s="110">
        <f t="shared" si="230"/>
        <v>0</v>
      </c>
      <c r="Z251" s="110">
        <f t="shared" si="230"/>
        <v>0</v>
      </c>
      <c r="AA251" s="110">
        <f t="shared" si="230"/>
        <v>0</v>
      </c>
      <c r="AB251" s="110">
        <f t="shared" si="230"/>
        <v>0</v>
      </c>
      <c r="AC251" s="110">
        <f t="shared" si="230"/>
        <v>0</v>
      </c>
      <c r="AD251" s="110">
        <f t="shared" si="230"/>
        <v>0</v>
      </c>
      <c r="AE251" s="110">
        <f t="shared" si="230"/>
        <v>0</v>
      </c>
      <c r="AF251" s="110">
        <f t="shared" si="230"/>
        <v>0</v>
      </c>
      <c r="AG251" s="110">
        <f t="shared" si="230"/>
        <v>0</v>
      </c>
      <c r="AH251" s="110">
        <f t="shared" si="230"/>
        <v>0</v>
      </c>
      <c r="AI251" s="110">
        <f t="shared" si="230"/>
        <v>0</v>
      </c>
      <c r="AJ251" s="110">
        <f t="shared" si="230"/>
        <v>0</v>
      </c>
      <c r="AK251" s="110">
        <f t="shared" ref="AK251:AT251" si="231">AK252+AK253+AK260+AK266</f>
        <v>0</v>
      </c>
      <c r="AL251" s="110">
        <f t="shared" si="231"/>
        <v>0</v>
      </c>
      <c r="AM251" s="110">
        <f t="shared" si="231"/>
        <v>0</v>
      </c>
      <c r="AN251" s="110">
        <f t="shared" si="231"/>
        <v>0</v>
      </c>
      <c r="AO251" s="110">
        <f t="shared" si="231"/>
        <v>0</v>
      </c>
      <c r="AP251" s="110">
        <f t="shared" si="231"/>
        <v>0</v>
      </c>
      <c r="AQ251" s="110">
        <f t="shared" si="231"/>
        <v>0</v>
      </c>
      <c r="AR251" s="110">
        <f t="shared" si="231"/>
        <v>0</v>
      </c>
      <c r="AS251" s="110">
        <f t="shared" si="231"/>
        <v>0</v>
      </c>
      <c r="AT251" s="110">
        <f t="shared" si="231"/>
        <v>0</v>
      </c>
      <c r="AU251" s="110">
        <f t="shared" si="230"/>
        <v>0</v>
      </c>
      <c r="AV251" s="110">
        <f t="shared" si="230"/>
        <v>0</v>
      </c>
      <c r="AW251" s="110">
        <f t="shared" si="230"/>
        <v>0</v>
      </c>
      <c r="AX251" s="110">
        <f t="shared" ref="AX251:BG251" si="232">AX252+AX253+AX260+AX266</f>
        <v>0</v>
      </c>
      <c r="AY251" s="110">
        <f t="shared" si="232"/>
        <v>0</v>
      </c>
      <c r="AZ251" s="110">
        <f t="shared" si="232"/>
        <v>0</v>
      </c>
      <c r="BA251" s="110">
        <f t="shared" si="232"/>
        <v>0</v>
      </c>
      <c r="BB251" s="110">
        <f t="shared" si="232"/>
        <v>0</v>
      </c>
      <c r="BC251" s="110"/>
      <c r="BD251" s="110"/>
      <c r="BE251" s="110">
        <f t="shared" si="232"/>
        <v>0</v>
      </c>
      <c r="BF251" s="152">
        <f>+E251+BB251-BE251</f>
        <v>7074690804</v>
      </c>
      <c r="BG251" s="153">
        <f t="shared" si="232"/>
        <v>9117072837.4099998</v>
      </c>
      <c r="BH251" s="172">
        <f t="shared" si="208"/>
        <v>2042382033.4099998</v>
      </c>
      <c r="BI251" s="5"/>
      <c r="BJ251" s="5"/>
    </row>
    <row r="252" spans="1:62" ht="15" thickBot="1" x14ac:dyDescent="0.25">
      <c r="A252" s="18" t="s">
        <v>434</v>
      </c>
      <c r="B252" s="68" t="s">
        <v>435</v>
      </c>
      <c r="C252" s="26">
        <v>52</v>
      </c>
      <c r="D252" s="125" t="s">
        <v>436</v>
      </c>
      <c r="E252" s="111">
        <v>486124000</v>
      </c>
      <c r="F252" s="112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4"/>
      <c r="S252" s="114"/>
      <c r="T252" s="113"/>
      <c r="U252" s="114"/>
      <c r="V252" s="114"/>
      <c r="W252" s="114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4"/>
      <c r="AQ252" s="114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>
        <f>G252+K252+O252+S252+W252+AA252+AE252+AI252+AM252+AQ252</f>
        <v>0</v>
      </c>
      <c r="BF252" s="154">
        <f>E252+BB252-BE252</f>
        <v>486124000</v>
      </c>
      <c r="BG252" s="155">
        <v>592284441</v>
      </c>
      <c r="BH252" s="175">
        <f t="shared" si="208"/>
        <v>106160441</v>
      </c>
    </row>
    <row r="253" spans="1:62" ht="15" thickBot="1" x14ac:dyDescent="0.25">
      <c r="A253" s="18" t="s">
        <v>437</v>
      </c>
      <c r="B253" s="68" t="s">
        <v>438</v>
      </c>
      <c r="C253" s="26">
        <v>52</v>
      </c>
      <c r="D253" s="125" t="s">
        <v>436</v>
      </c>
      <c r="E253" s="111">
        <v>198268602</v>
      </c>
      <c r="F253" s="112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4"/>
      <c r="S253" s="114"/>
      <c r="T253" s="113"/>
      <c r="U253" s="114"/>
      <c r="V253" s="114"/>
      <c r="W253" s="114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4"/>
      <c r="AQ253" s="114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>
        <f>G253+K253+O253+S253+W253+AA253+AE253+AI253+AM253+AQ253</f>
        <v>0</v>
      </c>
      <c r="BF253" s="154">
        <f>E253+BB253-BE253</f>
        <v>198268602</v>
      </c>
      <c r="BG253" s="155">
        <v>213766929.90000001</v>
      </c>
      <c r="BH253" s="175">
        <f t="shared" si="208"/>
        <v>15498327.900000006</v>
      </c>
    </row>
    <row r="254" spans="1:62" ht="15.75" thickBot="1" x14ac:dyDescent="0.3">
      <c r="A254" s="8" t="s">
        <v>979</v>
      </c>
      <c r="B254" s="67" t="s">
        <v>980</v>
      </c>
      <c r="C254" s="7"/>
      <c r="D254" s="126"/>
      <c r="E254" s="110">
        <f>SUM(E255:E259)</f>
        <v>785443027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44"/>
      <c r="S254" s="144"/>
      <c r="T254" s="134"/>
      <c r="U254" s="144"/>
      <c r="V254" s="144"/>
      <c r="W254" s="14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44"/>
      <c r="AQ254" s="14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10">
        <f t="shared" ref="BB254:BG254" si="233">SUM(BB255:BB259)</f>
        <v>0</v>
      </c>
      <c r="BC254" s="110">
        <f t="shared" si="233"/>
        <v>0</v>
      </c>
      <c r="BD254" s="110">
        <f t="shared" si="233"/>
        <v>0</v>
      </c>
      <c r="BE254" s="110">
        <f t="shared" si="233"/>
        <v>0</v>
      </c>
      <c r="BF254" s="152">
        <f t="shared" ref="BF254:BF259" si="234">+E254+BB254-BE254</f>
        <v>785443027</v>
      </c>
      <c r="BG254" s="157">
        <f t="shared" si="233"/>
        <v>967891340</v>
      </c>
      <c r="BH254" s="172">
        <f t="shared" ref="BH254" si="235">+BG254-BF254</f>
        <v>182448313</v>
      </c>
    </row>
    <row r="255" spans="1:62" ht="26.25" thickBot="1" x14ac:dyDescent="0.25">
      <c r="A255" s="146" t="s">
        <v>981</v>
      </c>
      <c r="B255" s="68" t="s">
        <v>986</v>
      </c>
      <c r="C255" s="26">
        <v>79</v>
      </c>
      <c r="D255" s="125" t="s">
        <v>475</v>
      </c>
      <c r="E255" s="111">
        <v>461916027</v>
      </c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3"/>
      <c r="S255" s="133"/>
      <c r="T255" s="132"/>
      <c r="U255" s="133"/>
      <c r="V255" s="133"/>
      <c r="W255" s="133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3"/>
      <c r="AQ255" s="133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13"/>
      <c r="BC255" s="113"/>
      <c r="BD255" s="113"/>
      <c r="BE255" s="113"/>
      <c r="BF255" s="154">
        <f t="shared" si="234"/>
        <v>461916027</v>
      </c>
      <c r="BG255" s="154">
        <v>571504791</v>
      </c>
      <c r="BH255" s="175">
        <f t="shared" si="208"/>
        <v>109588764</v>
      </c>
    </row>
    <row r="256" spans="1:62" ht="26.25" thickBot="1" x14ac:dyDescent="0.25">
      <c r="A256" s="146" t="s">
        <v>982</v>
      </c>
      <c r="B256" s="68" t="s">
        <v>987</v>
      </c>
      <c r="C256" s="26">
        <v>79</v>
      </c>
      <c r="D256" s="125" t="s">
        <v>475</v>
      </c>
      <c r="E256" s="111">
        <v>196415000</v>
      </c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3"/>
      <c r="S256" s="133"/>
      <c r="T256" s="132"/>
      <c r="U256" s="133"/>
      <c r="V256" s="133"/>
      <c r="W256" s="133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3"/>
      <c r="AQ256" s="133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13"/>
      <c r="BC256" s="113"/>
      <c r="BD256" s="113"/>
      <c r="BE256" s="113"/>
      <c r="BF256" s="154">
        <f t="shared" si="234"/>
        <v>196415000</v>
      </c>
      <c r="BG256" s="154">
        <v>211920267</v>
      </c>
      <c r="BH256" s="175">
        <f t="shared" si="208"/>
        <v>15505267</v>
      </c>
    </row>
    <row r="257" spans="1:62" ht="26.25" thickBot="1" x14ac:dyDescent="0.25">
      <c r="A257" s="146" t="s">
        <v>983</v>
      </c>
      <c r="B257" s="68" t="s">
        <v>988</v>
      </c>
      <c r="C257" s="26">
        <v>79</v>
      </c>
      <c r="D257" s="125" t="s">
        <v>475</v>
      </c>
      <c r="E257" s="111">
        <v>79901000</v>
      </c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3"/>
      <c r="S257" s="133"/>
      <c r="T257" s="132"/>
      <c r="U257" s="133"/>
      <c r="V257" s="133"/>
      <c r="W257" s="133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3"/>
      <c r="AQ257" s="133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13"/>
      <c r="BC257" s="113"/>
      <c r="BD257" s="113"/>
      <c r="BE257" s="113"/>
      <c r="BF257" s="154">
        <f t="shared" si="234"/>
        <v>79901000</v>
      </c>
      <c r="BG257" s="154">
        <v>143814124</v>
      </c>
      <c r="BH257" s="175">
        <f t="shared" si="208"/>
        <v>63913124</v>
      </c>
    </row>
    <row r="258" spans="1:62" ht="26.25" thickBot="1" x14ac:dyDescent="0.25">
      <c r="A258" s="146" t="s">
        <v>984</v>
      </c>
      <c r="B258" s="68" t="s">
        <v>989</v>
      </c>
      <c r="C258" s="26">
        <v>79</v>
      </c>
      <c r="D258" s="125" t="s">
        <v>475</v>
      </c>
      <c r="E258" s="111">
        <v>34557000</v>
      </c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3"/>
      <c r="S258" s="133"/>
      <c r="T258" s="132"/>
      <c r="U258" s="133"/>
      <c r="V258" s="133"/>
      <c r="W258" s="133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3"/>
      <c r="AQ258" s="133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13"/>
      <c r="BC258" s="113"/>
      <c r="BD258" s="113"/>
      <c r="BE258" s="113"/>
      <c r="BF258" s="154">
        <f t="shared" si="234"/>
        <v>34557000</v>
      </c>
      <c r="BG258" s="154">
        <v>40626158</v>
      </c>
      <c r="BH258" s="175">
        <f t="shared" si="208"/>
        <v>6069158</v>
      </c>
    </row>
    <row r="259" spans="1:62" ht="26.25" thickBot="1" x14ac:dyDescent="0.25">
      <c r="A259" s="146" t="s">
        <v>985</v>
      </c>
      <c r="B259" s="68" t="s">
        <v>990</v>
      </c>
      <c r="C259" s="26">
        <v>79</v>
      </c>
      <c r="D259" s="125" t="s">
        <v>475</v>
      </c>
      <c r="E259" s="111">
        <v>12654000</v>
      </c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3"/>
      <c r="S259" s="133"/>
      <c r="T259" s="132"/>
      <c r="U259" s="133"/>
      <c r="V259" s="133"/>
      <c r="W259" s="133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3"/>
      <c r="AQ259" s="133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13"/>
      <c r="BC259" s="113"/>
      <c r="BD259" s="113"/>
      <c r="BE259" s="113"/>
      <c r="BF259" s="154">
        <f t="shared" si="234"/>
        <v>12654000</v>
      </c>
      <c r="BG259" s="154">
        <v>26000</v>
      </c>
      <c r="BH259" s="175">
        <f t="shared" si="208"/>
        <v>-12628000</v>
      </c>
    </row>
    <row r="260" spans="1:62" s="3" customFormat="1" ht="15" thickBot="1" x14ac:dyDescent="0.25">
      <c r="A260" s="146" t="s">
        <v>439</v>
      </c>
      <c r="B260" s="145" t="s">
        <v>56</v>
      </c>
      <c r="C260" s="26"/>
      <c r="D260" s="125"/>
      <c r="E260" s="111">
        <f>SUM(E261:E265)</f>
        <v>6291974699</v>
      </c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>
        <f t="shared" ref="BE260:BF260" si="236">SUM(BE261:BE265)</f>
        <v>0</v>
      </c>
      <c r="BF260" s="174">
        <f t="shared" si="236"/>
        <v>6291974699</v>
      </c>
      <c r="BG260" s="174">
        <v>8211066432.6199999</v>
      </c>
      <c r="BH260" s="175">
        <f t="shared" si="208"/>
        <v>1919091733.6199999</v>
      </c>
      <c r="BI260" s="131"/>
      <c r="BJ260" s="5"/>
    </row>
    <row r="261" spans="1:62" ht="15" thickBot="1" x14ac:dyDescent="0.25">
      <c r="A261" s="18" t="s">
        <v>440</v>
      </c>
      <c r="B261" s="68" t="s">
        <v>441</v>
      </c>
      <c r="C261" s="26">
        <v>54</v>
      </c>
      <c r="D261" s="125" t="s">
        <v>442</v>
      </c>
      <c r="E261" s="111">
        <v>3730750549</v>
      </c>
      <c r="F261" s="112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4"/>
      <c r="S261" s="114"/>
      <c r="T261" s="113"/>
      <c r="U261" s="114"/>
      <c r="V261" s="114"/>
      <c r="W261" s="114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4"/>
      <c r="AQ261" s="114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>
        <f>G261+K261+O261+S261+W261+AA261+AE261+AI261+AM261+AQ261</f>
        <v>0</v>
      </c>
      <c r="BF261" s="154">
        <f>E261+BB261-BE261</f>
        <v>3730750549</v>
      </c>
      <c r="BG261" s="155">
        <v>5146990702.1499996</v>
      </c>
      <c r="BH261" s="175">
        <f t="shared" si="208"/>
        <v>1416240153.1499996</v>
      </c>
    </row>
    <row r="262" spans="1:62" ht="15" thickBot="1" x14ac:dyDescent="0.25">
      <c r="A262" s="18" t="s">
        <v>443</v>
      </c>
      <c r="B262" s="68" t="s">
        <v>444</v>
      </c>
      <c r="C262" s="26">
        <v>54</v>
      </c>
      <c r="D262" s="125" t="s">
        <v>442</v>
      </c>
      <c r="E262" s="111">
        <v>1762703000</v>
      </c>
      <c r="F262" s="112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4"/>
      <c r="S262" s="114"/>
      <c r="T262" s="113"/>
      <c r="U262" s="114"/>
      <c r="V262" s="114"/>
      <c r="W262" s="114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4"/>
      <c r="AQ262" s="114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>
        <f>G262+K262+O262+S262+W262+AA262+AE262+AI262+AM262+AQ262</f>
        <v>0</v>
      </c>
      <c r="BF262" s="154">
        <f>E262+BB262-BE262</f>
        <v>1762703000</v>
      </c>
      <c r="BG262" s="155">
        <v>1902664900</v>
      </c>
      <c r="BH262" s="175">
        <f t="shared" si="208"/>
        <v>139961900</v>
      </c>
    </row>
    <row r="263" spans="1:62" ht="15" thickBot="1" x14ac:dyDescent="0.25">
      <c r="A263" s="18" t="s">
        <v>445</v>
      </c>
      <c r="B263" s="68" t="s">
        <v>446</v>
      </c>
      <c r="C263" s="26">
        <v>54</v>
      </c>
      <c r="D263" s="125" t="s">
        <v>442</v>
      </c>
      <c r="E263" s="111">
        <v>501941000</v>
      </c>
      <c r="F263" s="112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4"/>
      <c r="S263" s="114"/>
      <c r="T263" s="113"/>
      <c r="U263" s="114"/>
      <c r="V263" s="114"/>
      <c r="W263" s="114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4"/>
      <c r="AQ263" s="114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>
        <f>G263+K263+O263+S263+W263+AA263+AE263+AI263+AM263+AQ263</f>
        <v>0</v>
      </c>
      <c r="BF263" s="154">
        <f>E263+BB263-BE263</f>
        <v>501941000</v>
      </c>
      <c r="BG263" s="155">
        <v>768604120.47000003</v>
      </c>
      <c r="BH263" s="175">
        <f t="shared" si="208"/>
        <v>266663120.47000003</v>
      </c>
    </row>
    <row r="264" spans="1:62" ht="15" thickBot="1" x14ac:dyDescent="0.25">
      <c r="A264" s="18" t="s">
        <v>447</v>
      </c>
      <c r="B264" s="68" t="s">
        <v>448</v>
      </c>
      <c r="C264" s="26">
        <v>54</v>
      </c>
      <c r="D264" s="125" t="s">
        <v>442</v>
      </c>
      <c r="E264" s="111">
        <v>217089150</v>
      </c>
      <c r="F264" s="112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4"/>
      <c r="S264" s="114"/>
      <c r="T264" s="113"/>
      <c r="U264" s="114"/>
      <c r="V264" s="114"/>
      <c r="W264" s="114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4"/>
      <c r="AQ264" s="114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>
        <f>G264+K264+O264+S264+W264+AA264+AE264+AI264+AM264+AQ264</f>
        <v>0</v>
      </c>
      <c r="BF264" s="154">
        <f>E264+BB264-BE264</f>
        <v>217089150</v>
      </c>
      <c r="BG264" s="155">
        <v>256908670</v>
      </c>
      <c r="BH264" s="175">
        <f t="shared" si="208"/>
        <v>39819520</v>
      </c>
    </row>
    <row r="265" spans="1:62" ht="15" thickBot="1" x14ac:dyDescent="0.25">
      <c r="A265" s="18" t="s">
        <v>449</v>
      </c>
      <c r="B265" s="68" t="s">
        <v>450</v>
      </c>
      <c r="C265" s="26">
        <v>54</v>
      </c>
      <c r="D265" s="125" t="s">
        <v>442</v>
      </c>
      <c r="E265" s="111">
        <v>79491000</v>
      </c>
      <c r="F265" s="112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4"/>
      <c r="S265" s="114"/>
      <c r="T265" s="113"/>
      <c r="U265" s="114"/>
      <c r="V265" s="114"/>
      <c r="W265" s="114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4"/>
      <c r="AQ265" s="114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>
        <f>G265+K265+O265+S265+W265+AA265+AE265+AI265+AM265+AQ265</f>
        <v>0</v>
      </c>
      <c r="BF265" s="154">
        <f>E265+BB265-BE265</f>
        <v>79491000</v>
      </c>
      <c r="BG265" s="155">
        <v>135898040</v>
      </c>
      <c r="BH265" s="175">
        <f t="shared" si="208"/>
        <v>56407040</v>
      </c>
    </row>
    <row r="266" spans="1:62" s="3" customFormat="1" ht="15.75" thickBot="1" x14ac:dyDescent="0.3">
      <c r="A266" s="8" t="s">
        <v>451</v>
      </c>
      <c r="B266" s="67" t="s">
        <v>452</v>
      </c>
      <c r="C266" s="7"/>
      <c r="D266" s="126"/>
      <c r="E266" s="110">
        <f>SUM(E267:E268)</f>
        <v>98323503</v>
      </c>
      <c r="F266" s="110">
        <f t="shared" ref="F266:BG266" si="237">SUM(F267:F268)</f>
        <v>0</v>
      </c>
      <c r="G266" s="110">
        <f t="shared" si="237"/>
        <v>0</v>
      </c>
      <c r="H266" s="110">
        <f t="shared" si="237"/>
        <v>0</v>
      </c>
      <c r="I266" s="110">
        <f t="shared" si="237"/>
        <v>0</v>
      </c>
      <c r="J266" s="110">
        <f t="shared" si="237"/>
        <v>0</v>
      </c>
      <c r="K266" s="110">
        <f t="shared" si="237"/>
        <v>0</v>
      </c>
      <c r="L266" s="110">
        <f t="shared" si="237"/>
        <v>0</v>
      </c>
      <c r="M266" s="110">
        <f t="shared" si="237"/>
        <v>0</v>
      </c>
      <c r="N266" s="110">
        <f t="shared" si="237"/>
        <v>0</v>
      </c>
      <c r="O266" s="110">
        <f t="shared" si="237"/>
        <v>0</v>
      </c>
      <c r="P266" s="110">
        <f t="shared" si="237"/>
        <v>0</v>
      </c>
      <c r="Q266" s="110">
        <f t="shared" si="237"/>
        <v>0</v>
      </c>
      <c r="R266" s="110">
        <f t="shared" si="237"/>
        <v>0</v>
      </c>
      <c r="S266" s="110">
        <f t="shared" si="237"/>
        <v>0</v>
      </c>
      <c r="T266" s="110">
        <f t="shared" si="237"/>
        <v>0</v>
      </c>
      <c r="U266" s="110">
        <f t="shared" si="237"/>
        <v>0</v>
      </c>
      <c r="V266" s="110">
        <f t="shared" si="237"/>
        <v>0</v>
      </c>
      <c r="W266" s="110">
        <f t="shared" si="237"/>
        <v>0</v>
      </c>
      <c r="X266" s="110">
        <f t="shared" si="237"/>
        <v>0</v>
      </c>
      <c r="Y266" s="110">
        <f t="shared" si="237"/>
        <v>0</v>
      </c>
      <c r="Z266" s="110">
        <f t="shared" si="237"/>
        <v>0</v>
      </c>
      <c r="AA266" s="110">
        <f t="shared" si="237"/>
        <v>0</v>
      </c>
      <c r="AB266" s="110">
        <f t="shared" si="237"/>
        <v>0</v>
      </c>
      <c r="AC266" s="110">
        <f t="shared" si="237"/>
        <v>0</v>
      </c>
      <c r="AD266" s="110">
        <f t="shared" si="237"/>
        <v>0</v>
      </c>
      <c r="AE266" s="110">
        <f t="shared" si="237"/>
        <v>0</v>
      </c>
      <c r="AF266" s="110">
        <f t="shared" si="237"/>
        <v>0</v>
      </c>
      <c r="AG266" s="110">
        <f t="shared" si="237"/>
        <v>0</v>
      </c>
      <c r="AH266" s="110">
        <f t="shared" si="237"/>
        <v>0</v>
      </c>
      <c r="AI266" s="110">
        <f t="shared" si="237"/>
        <v>0</v>
      </c>
      <c r="AJ266" s="110">
        <f t="shared" si="237"/>
        <v>0</v>
      </c>
      <c r="AK266" s="110">
        <f t="shared" si="237"/>
        <v>0</v>
      </c>
      <c r="AL266" s="110">
        <f t="shared" si="237"/>
        <v>0</v>
      </c>
      <c r="AM266" s="110">
        <f t="shared" si="237"/>
        <v>0</v>
      </c>
      <c r="AN266" s="110">
        <f t="shared" si="237"/>
        <v>0</v>
      </c>
      <c r="AO266" s="110">
        <f t="shared" si="237"/>
        <v>0</v>
      </c>
      <c r="AP266" s="110">
        <f t="shared" si="237"/>
        <v>0</v>
      </c>
      <c r="AQ266" s="110">
        <f t="shared" si="237"/>
        <v>0</v>
      </c>
      <c r="AR266" s="110">
        <f t="shared" si="237"/>
        <v>0</v>
      </c>
      <c r="AS266" s="110">
        <f t="shared" si="237"/>
        <v>0</v>
      </c>
      <c r="AT266" s="110">
        <f t="shared" si="237"/>
        <v>0</v>
      </c>
      <c r="AU266" s="110">
        <f t="shared" si="237"/>
        <v>0</v>
      </c>
      <c r="AV266" s="110">
        <f t="shared" si="237"/>
        <v>0</v>
      </c>
      <c r="AW266" s="110">
        <f t="shared" si="237"/>
        <v>0</v>
      </c>
      <c r="AX266" s="110">
        <f t="shared" si="237"/>
        <v>0</v>
      </c>
      <c r="AY266" s="110">
        <f t="shared" si="237"/>
        <v>0</v>
      </c>
      <c r="AZ266" s="110">
        <f t="shared" si="237"/>
        <v>0</v>
      </c>
      <c r="BA266" s="110">
        <f t="shared" si="237"/>
        <v>0</v>
      </c>
      <c r="BB266" s="110">
        <f t="shared" si="237"/>
        <v>0</v>
      </c>
      <c r="BC266" s="110"/>
      <c r="BD266" s="110"/>
      <c r="BE266" s="110">
        <f t="shared" si="237"/>
        <v>0</v>
      </c>
      <c r="BF266" s="152">
        <f>+E266+BB266-BE266</f>
        <v>98323503</v>
      </c>
      <c r="BG266" s="153">
        <f t="shared" si="237"/>
        <v>99955033.890000001</v>
      </c>
      <c r="BH266" s="172">
        <f t="shared" si="208"/>
        <v>1631530.8900000006</v>
      </c>
      <c r="BI266" s="5"/>
      <c r="BJ266" s="5"/>
    </row>
    <row r="267" spans="1:62" ht="15" thickBot="1" x14ac:dyDescent="0.25">
      <c r="A267" s="18" t="s">
        <v>453</v>
      </c>
      <c r="B267" s="68" t="s">
        <v>454</v>
      </c>
      <c r="C267" s="26">
        <v>53</v>
      </c>
      <c r="D267" s="125" t="s">
        <v>452</v>
      </c>
      <c r="E267" s="111">
        <v>98323503</v>
      </c>
      <c r="F267" s="112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4"/>
      <c r="S267" s="114"/>
      <c r="T267" s="113"/>
      <c r="U267" s="114"/>
      <c r="V267" s="114"/>
      <c r="W267" s="114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4"/>
      <c r="AQ267" s="114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>
        <f>G267+K267+O267+S267+W267+AA267+AE267+AI267+AM267+AQ267</f>
        <v>0</v>
      </c>
      <c r="BF267" s="154">
        <f>E267+BB267-BE267</f>
        <v>98323503</v>
      </c>
      <c r="BG267" s="155">
        <v>99955033.890000001</v>
      </c>
      <c r="BH267" s="175">
        <f t="shared" si="208"/>
        <v>1631530.8900000006</v>
      </c>
    </row>
    <row r="268" spans="1:62" ht="15" thickBot="1" x14ac:dyDescent="0.25">
      <c r="A268" s="18" t="s">
        <v>455</v>
      </c>
      <c r="B268" s="68" t="s">
        <v>456</v>
      </c>
      <c r="C268" s="26">
        <v>53</v>
      </c>
      <c r="D268" s="125" t="s">
        <v>452</v>
      </c>
      <c r="E268" s="111">
        <v>0</v>
      </c>
      <c r="F268" s="112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4"/>
      <c r="S268" s="114"/>
      <c r="T268" s="113"/>
      <c r="U268" s="114"/>
      <c r="V268" s="114"/>
      <c r="W268" s="114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4"/>
      <c r="AQ268" s="114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>
        <f>G268+K268+O268+S268+W268+AA268+AE268+AI268+AM268+AQ268</f>
        <v>0</v>
      </c>
      <c r="BF268" s="154">
        <f>E268+BB268-BE268</f>
        <v>0</v>
      </c>
      <c r="BG268" s="155">
        <f>I268+M268+Q268+U268+Y268+AC268+AG268+AK268+AO268+AS268</f>
        <v>0</v>
      </c>
      <c r="BH268" s="175">
        <f t="shared" si="208"/>
        <v>0</v>
      </c>
    </row>
    <row r="269" spans="1:62" s="3" customFormat="1" ht="26.25" thickBot="1" x14ac:dyDescent="0.3">
      <c r="A269" s="8" t="s">
        <v>457</v>
      </c>
      <c r="B269" s="67" t="s">
        <v>458</v>
      </c>
      <c r="C269" s="7"/>
      <c r="D269" s="126"/>
      <c r="E269" s="110">
        <f>E270+E271+E272+E284+E287</f>
        <v>4977456000</v>
      </c>
      <c r="F269" s="110">
        <f t="shared" ref="F269:BG269" si="238">F270+F271+F272+F284+F287</f>
        <v>0</v>
      </c>
      <c r="G269" s="110">
        <f t="shared" si="238"/>
        <v>0</v>
      </c>
      <c r="H269" s="110">
        <f t="shared" si="238"/>
        <v>0</v>
      </c>
      <c r="I269" s="110">
        <f t="shared" si="238"/>
        <v>0</v>
      </c>
      <c r="J269" s="110">
        <f t="shared" si="238"/>
        <v>0</v>
      </c>
      <c r="K269" s="110">
        <f t="shared" si="238"/>
        <v>0</v>
      </c>
      <c r="L269" s="110">
        <f t="shared" si="238"/>
        <v>0</v>
      </c>
      <c r="M269" s="110">
        <f t="shared" si="238"/>
        <v>0</v>
      </c>
      <c r="N269" s="110">
        <f t="shared" si="238"/>
        <v>0</v>
      </c>
      <c r="O269" s="110">
        <f t="shared" si="238"/>
        <v>0</v>
      </c>
      <c r="P269" s="110">
        <f t="shared" si="238"/>
        <v>0</v>
      </c>
      <c r="Q269" s="110">
        <f t="shared" si="238"/>
        <v>0</v>
      </c>
      <c r="R269" s="110">
        <f t="shared" si="238"/>
        <v>0</v>
      </c>
      <c r="S269" s="110">
        <f t="shared" si="238"/>
        <v>0</v>
      </c>
      <c r="T269" s="110">
        <f t="shared" si="238"/>
        <v>0</v>
      </c>
      <c r="U269" s="110">
        <f t="shared" si="238"/>
        <v>0</v>
      </c>
      <c r="V269" s="110">
        <f t="shared" si="238"/>
        <v>0</v>
      </c>
      <c r="W269" s="110">
        <f t="shared" si="238"/>
        <v>0</v>
      </c>
      <c r="X269" s="110">
        <f t="shared" si="238"/>
        <v>0</v>
      </c>
      <c r="Y269" s="110">
        <f t="shared" si="238"/>
        <v>0</v>
      </c>
      <c r="Z269" s="110">
        <f t="shared" si="238"/>
        <v>0</v>
      </c>
      <c r="AA269" s="110">
        <f t="shared" si="238"/>
        <v>0</v>
      </c>
      <c r="AB269" s="110">
        <f t="shared" si="238"/>
        <v>0</v>
      </c>
      <c r="AC269" s="110">
        <f t="shared" si="238"/>
        <v>0</v>
      </c>
      <c r="AD269" s="110">
        <f t="shared" si="238"/>
        <v>0</v>
      </c>
      <c r="AE269" s="110">
        <f t="shared" si="238"/>
        <v>0</v>
      </c>
      <c r="AF269" s="110">
        <f t="shared" si="238"/>
        <v>0</v>
      </c>
      <c r="AG269" s="110">
        <f t="shared" si="238"/>
        <v>0</v>
      </c>
      <c r="AH269" s="110">
        <f t="shared" si="238"/>
        <v>0</v>
      </c>
      <c r="AI269" s="110">
        <f t="shared" si="238"/>
        <v>0</v>
      </c>
      <c r="AJ269" s="110">
        <f t="shared" si="238"/>
        <v>0</v>
      </c>
      <c r="AK269" s="110">
        <f t="shared" si="238"/>
        <v>0</v>
      </c>
      <c r="AL269" s="110">
        <f t="shared" si="238"/>
        <v>0</v>
      </c>
      <c r="AM269" s="110">
        <f t="shared" si="238"/>
        <v>0</v>
      </c>
      <c r="AN269" s="110">
        <f t="shared" si="238"/>
        <v>0</v>
      </c>
      <c r="AO269" s="110">
        <f t="shared" si="238"/>
        <v>0</v>
      </c>
      <c r="AP269" s="110">
        <f t="shared" si="238"/>
        <v>0</v>
      </c>
      <c r="AQ269" s="110">
        <f t="shared" si="238"/>
        <v>0</v>
      </c>
      <c r="AR269" s="110">
        <f t="shared" si="238"/>
        <v>0</v>
      </c>
      <c r="AS269" s="110">
        <f t="shared" si="238"/>
        <v>0</v>
      </c>
      <c r="AT269" s="110">
        <f t="shared" si="238"/>
        <v>0</v>
      </c>
      <c r="AU269" s="110">
        <f t="shared" si="238"/>
        <v>0</v>
      </c>
      <c r="AV269" s="110">
        <f t="shared" si="238"/>
        <v>0</v>
      </c>
      <c r="AW269" s="110">
        <f t="shared" si="238"/>
        <v>0</v>
      </c>
      <c r="AX269" s="110">
        <f t="shared" si="238"/>
        <v>0</v>
      </c>
      <c r="AY269" s="110">
        <f t="shared" si="238"/>
        <v>0</v>
      </c>
      <c r="AZ269" s="110">
        <f t="shared" si="238"/>
        <v>0</v>
      </c>
      <c r="BA269" s="110">
        <f t="shared" si="238"/>
        <v>0</v>
      </c>
      <c r="BB269" s="110">
        <f t="shared" si="238"/>
        <v>0</v>
      </c>
      <c r="BC269" s="110"/>
      <c r="BD269" s="110"/>
      <c r="BE269" s="110">
        <f t="shared" si="238"/>
        <v>0</v>
      </c>
      <c r="BF269" s="152">
        <f>+E269+BB269-BE269</f>
        <v>4977456000</v>
      </c>
      <c r="BG269" s="153">
        <f t="shared" si="238"/>
        <v>6170627635.9099998</v>
      </c>
      <c r="BH269" s="172">
        <f t="shared" si="208"/>
        <v>1193171635.9099998</v>
      </c>
      <c r="BI269" s="5"/>
      <c r="BJ269" s="5"/>
    </row>
    <row r="270" spans="1:62" ht="15" thickBot="1" x14ac:dyDescent="0.25">
      <c r="A270" s="18" t="s">
        <v>459</v>
      </c>
      <c r="B270" s="68" t="s">
        <v>435</v>
      </c>
      <c r="C270" s="26">
        <v>52</v>
      </c>
      <c r="D270" s="125" t="s">
        <v>436</v>
      </c>
      <c r="E270" s="111"/>
      <c r="F270" s="112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4"/>
      <c r="S270" s="114"/>
      <c r="T270" s="113"/>
      <c r="U270" s="114"/>
      <c r="V270" s="114"/>
      <c r="W270" s="114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4"/>
      <c r="AQ270" s="114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>
        <f>G270+K270+O270+S270+W270+AA270+AE270+AI270+AM270+AQ270</f>
        <v>0</v>
      </c>
      <c r="BF270" s="154">
        <f>E270+BB270-BE270</f>
        <v>0</v>
      </c>
      <c r="BG270" s="155"/>
      <c r="BH270" s="175">
        <f t="shared" si="208"/>
        <v>0</v>
      </c>
    </row>
    <row r="271" spans="1:62" ht="15" thickBot="1" x14ac:dyDescent="0.25">
      <c r="A271" s="18" t="s">
        <v>460</v>
      </c>
      <c r="B271" s="68" t="s">
        <v>461</v>
      </c>
      <c r="C271" s="26">
        <v>52</v>
      </c>
      <c r="D271" s="125" t="s">
        <v>436</v>
      </c>
      <c r="E271" s="111"/>
      <c r="F271" s="112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4"/>
      <c r="S271" s="114"/>
      <c r="T271" s="113"/>
      <c r="U271" s="114"/>
      <c r="V271" s="114"/>
      <c r="W271" s="114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4"/>
      <c r="AQ271" s="114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>
        <f>G271+K271+O271+S271+W271+AA271+AE271+AI271+AM271+AQ271</f>
        <v>0</v>
      </c>
      <c r="BF271" s="154">
        <f>E271+BB271-BE271</f>
        <v>0</v>
      </c>
      <c r="BG271" s="155"/>
      <c r="BH271" s="175">
        <f t="shared" si="208"/>
        <v>0</v>
      </c>
    </row>
    <row r="272" spans="1:62" s="3" customFormat="1" ht="15.75" thickBot="1" x14ac:dyDescent="0.3">
      <c r="A272" s="8" t="s">
        <v>462</v>
      </c>
      <c r="B272" s="67" t="s">
        <v>56</v>
      </c>
      <c r="C272" s="7"/>
      <c r="D272" s="126"/>
      <c r="E272" s="110">
        <f>E273+E274+E275+E276+E277+E278</f>
        <v>0</v>
      </c>
      <c r="F272" s="110">
        <f t="shared" ref="F272:BG272" si="239">F273+F274+F275+F276+F277+F278</f>
        <v>0</v>
      </c>
      <c r="G272" s="110">
        <f t="shared" si="239"/>
        <v>0</v>
      </c>
      <c r="H272" s="110">
        <f t="shared" si="239"/>
        <v>0</v>
      </c>
      <c r="I272" s="110">
        <f t="shared" si="239"/>
        <v>0</v>
      </c>
      <c r="J272" s="110">
        <f t="shared" si="239"/>
        <v>0</v>
      </c>
      <c r="K272" s="110">
        <f t="shared" si="239"/>
        <v>0</v>
      </c>
      <c r="L272" s="110">
        <f t="shared" si="239"/>
        <v>0</v>
      </c>
      <c r="M272" s="110">
        <f t="shared" si="239"/>
        <v>0</v>
      </c>
      <c r="N272" s="110">
        <f t="shared" si="239"/>
        <v>0</v>
      </c>
      <c r="O272" s="110">
        <f t="shared" si="239"/>
        <v>0</v>
      </c>
      <c r="P272" s="110">
        <f t="shared" si="239"/>
        <v>0</v>
      </c>
      <c r="Q272" s="110">
        <f t="shared" si="239"/>
        <v>0</v>
      </c>
      <c r="R272" s="110">
        <f t="shared" si="239"/>
        <v>0</v>
      </c>
      <c r="S272" s="110">
        <f t="shared" si="239"/>
        <v>0</v>
      </c>
      <c r="T272" s="110">
        <f t="shared" si="239"/>
        <v>0</v>
      </c>
      <c r="U272" s="110">
        <f t="shared" si="239"/>
        <v>0</v>
      </c>
      <c r="V272" s="110">
        <f t="shared" si="239"/>
        <v>0</v>
      </c>
      <c r="W272" s="110">
        <f t="shared" si="239"/>
        <v>0</v>
      </c>
      <c r="X272" s="110">
        <f t="shared" si="239"/>
        <v>0</v>
      </c>
      <c r="Y272" s="110">
        <f t="shared" si="239"/>
        <v>0</v>
      </c>
      <c r="Z272" s="110">
        <f t="shared" si="239"/>
        <v>0</v>
      </c>
      <c r="AA272" s="110">
        <f t="shared" si="239"/>
        <v>0</v>
      </c>
      <c r="AB272" s="110">
        <f t="shared" si="239"/>
        <v>0</v>
      </c>
      <c r="AC272" s="110">
        <f t="shared" si="239"/>
        <v>0</v>
      </c>
      <c r="AD272" s="110">
        <f t="shared" si="239"/>
        <v>0</v>
      </c>
      <c r="AE272" s="110">
        <f t="shared" si="239"/>
        <v>0</v>
      </c>
      <c r="AF272" s="110">
        <f t="shared" si="239"/>
        <v>0</v>
      </c>
      <c r="AG272" s="110">
        <f t="shared" si="239"/>
        <v>0</v>
      </c>
      <c r="AH272" s="110">
        <f t="shared" si="239"/>
        <v>0</v>
      </c>
      <c r="AI272" s="110">
        <f t="shared" si="239"/>
        <v>0</v>
      </c>
      <c r="AJ272" s="110">
        <f t="shared" si="239"/>
        <v>0</v>
      </c>
      <c r="AK272" s="110">
        <f t="shared" si="239"/>
        <v>0</v>
      </c>
      <c r="AL272" s="110">
        <f t="shared" si="239"/>
        <v>0</v>
      </c>
      <c r="AM272" s="110">
        <f t="shared" si="239"/>
        <v>0</v>
      </c>
      <c r="AN272" s="110">
        <f t="shared" si="239"/>
        <v>0</v>
      </c>
      <c r="AO272" s="110">
        <f t="shared" si="239"/>
        <v>0</v>
      </c>
      <c r="AP272" s="110">
        <f t="shared" si="239"/>
        <v>0</v>
      </c>
      <c r="AQ272" s="110">
        <f t="shared" si="239"/>
        <v>0</v>
      </c>
      <c r="AR272" s="110">
        <f t="shared" si="239"/>
        <v>0</v>
      </c>
      <c r="AS272" s="110">
        <f t="shared" si="239"/>
        <v>0</v>
      </c>
      <c r="AT272" s="110">
        <f t="shared" si="239"/>
        <v>0</v>
      </c>
      <c r="AU272" s="110">
        <f t="shared" si="239"/>
        <v>0</v>
      </c>
      <c r="AV272" s="110">
        <f t="shared" si="239"/>
        <v>0</v>
      </c>
      <c r="AW272" s="110">
        <f t="shared" si="239"/>
        <v>0</v>
      </c>
      <c r="AX272" s="110">
        <f t="shared" si="239"/>
        <v>0</v>
      </c>
      <c r="AY272" s="110">
        <f t="shared" si="239"/>
        <v>0</v>
      </c>
      <c r="AZ272" s="110">
        <f t="shared" si="239"/>
        <v>0</v>
      </c>
      <c r="BA272" s="110">
        <f t="shared" si="239"/>
        <v>0</v>
      </c>
      <c r="BB272" s="110">
        <f t="shared" si="239"/>
        <v>0</v>
      </c>
      <c r="BC272" s="110"/>
      <c r="BD272" s="110"/>
      <c r="BE272" s="110">
        <f t="shared" si="239"/>
        <v>0</v>
      </c>
      <c r="BF272" s="152">
        <f>+E272+BB272-BE272</f>
        <v>0</v>
      </c>
      <c r="BG272" s="153">
        <f t="shared" si="239"/>
        <v>0</v>
      </c>
      <c r="BH272" s="172">
        <f t="shared" si="208"/>
        <v>0</v>
      </c>
      <c r="BI272" s="5"/>
      <c r="BJ272" s="5"/>
    </row>
    <row r="273" spans="1:62" ht="15" thickBot="1" x14ac:dyDescent="0.25">
      <c r="A273" s="18" t="s">
        <v>463</v>
      </c>
      <c r="B273" s="68" t="s">
        <v>441</v>
      </c>
      <c r="C273" s="26">
        <v>54</v>
      </c>
      <c r="D273" s="125" t="s">
        <v>442</v>
      </c>
      <c r="E273" s="111"/>
      <c r="F273" s="112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4"/>
      <c r="S273" s="114"/>
      <c r="T273" s="113"/>
      <c r="U273" s="114"/>
      <c r="V273" s="114"/>
      <c r="W273" s="114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4"/>
      <c r="AQ273" s="114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>
        <f>G273+K273+O273+S273+W273+AA273+AE273+AI273+AM273+AQ273</f>
        <v>0</v>
      </c>
      <c r="BF273" s="154">
        <f>E273+BB273-BE273</f>
        <v>0</v>
      </c>
      <c r="BG273" s="155"/>
      <c r="BH273" s="175">
        <f t="shared" si="208"/>
        <v>0</v>
      </c>
    </row>
    <row r="274" spans="1:62" ht="15" thickBot="1" x14ac:dyDescent="0.25">
      <c r="A274" s="18" t="s">
        <v>464</v>
      </c>
      <c r="B274" s="68" t="s">
        <v>465</v>
      </c>
      <c r="C274" s="26">
        <v>54</v>
      </c>
      <c r="D274" s="125" t="s">
        <v>442</v>
      </c>
      <c r="E274" s="111"/>
      <c r="F274" s="112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4"/>
      <c r="S274" s="114"/>
      <c r="T274" s="113"/>
      <c r="U274" s="114"/>
      <c r="V274" s="114"/>
      <c r="W274" s="114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4"/>
      <c r="AQ274" s="114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>
        <f>G274+K274+O274+S274+W274+AA274+AE274+AI274+AM274+AQ274</f>
        <v>0</v>
      </c>
      <c r="BF274" s="154">
        <f>E274+BB274-BE274</f>
        <v>0</v>
      </c>
      <c r="BG274" s="155"/>
      <c r="BH274" s="175">
        <f t="shared" si="208"/>
        <v>0</v>
      </c>
    </row>
    <row r="275" spans="1:62" ht="15" thickBot="1" x14ac:dyDescent="0.25">
      <c r="A275" s="18" t="s">
        <v>466</v>
      </c>
      <c r="B275" s="68" t="s">
        <v>446</v>
      </c>
      <c r="C275" s="26">
        <v>54</v>
      </c>
      <c r="D275" s="125" t="s">
        <v>442</v>
      </c>
      <c r="E275" s="111"/>
      <c r="F275" s="112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4"/>
      <c r="S275" s="114"/>
      <c r="T275" s="113"/>
      <c r="U275" s="114"/>
      <c r="V275" s="114"/>
      <c r="W275" s="114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4"/>
      <c r="AQ275" s="114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>
        <f>G275+K275+O275+S275+W275+AA275+AE275+AI275+AM275+AQ275</f>
        <v>0</v>
      </c>
      <c r="BF275" s="154">
        <f>E275+BB275-BE275</f>
        <v>0</v>
      </c>
      <c r="BG275" s="155"/>
      <c r="BH275" s="175">
        <f t="shared" si="208"/>
        <v>0</v>
      </c>
    </row>
    <row r="276" spans="1:62" ht="15" thickBot="1" x14ac:dyDescent="0.25">
      <c r="A276" s="18" t="s">
        <v>467</v>
      </c>
      <c r="B276" s="68" t="s">
        <v>468</v>
      </c>
      <c r="C276" s="26">
        <v>54</v>
      </c>
      <c r="D276" s="125" t="s">
        <v>442</v>
      </c>
      <c r="E276" s="111"/>
      <c r="F276" s="112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4"/>
      <c r="S276" s="114"/>
      <c r="T276" s="113"/>
      <c r="U276" s="114"/>
      <c r="V276" s="114"/>
      <c r="W276" s="114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4"/>
      <c r="AQ276" s="114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>
        <f>G276+K276+O276+S276+W276+AA276+AE276+AI276+AM276+AQ276</f>
        <v>0</v>
      </c>
      <c r="BF276" s="154">
        <f>E276+BB276-BE276</f>
        <v>0</v>
      </c>
      <c r="BG276" s="155"/>
      <c r="BH276" s="175">
        <f t="shared" si="208"/>
        <v>0</v>
      </c>
    </row>
    <row r="277" spans="1:62" ht="15" thickBot="1" x14ac:dyDescent="0.25">
      <c r="A277" s="18" t="s">
        <v>469</v>
      </c>
      <c r="B277" s="68" t="s">
        <v>470</v>
      </c>
      <c r="C277" s="26">
        <v>54</v>
      </c>
      <c r="D277" s="125" t="s">
        <v>442</v>
      </c>
      <c r="E277" s="111"/>
      <c r="F277" s="112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4"/>
      <c r="S277" s="114"/>
      <c r="T277" s="113"/>
      <c r="U277" s="114"/>
      <c r="V277" s="114"/>
      <c r="W277" s="114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4"/>
      <c r="AQ277" s="114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>
        <f>G277+K277+O277+S277+W277+AA277+AE277+AI277+AM277+AQ277</f>
        <v>0</v>
      </c>
      <c r="BF277" s="154">
        <f>E277+BB277-BE277</f>
        <v>0</v>
      </c>
      <c r="BG277" s="155"/>
      <c r="BH277" s="175">
        <f t="shared" si="208"/>
        <v>0</v>
      </c>
    </row>
    <row r="278" spans="1:62" s="3" customFormat="1" ht="15.75" thickBot="1" x14ac:dyDescent="0.3">
      <c r="A278" s="8" t="s">
        <v>471</v>
      </c>
      <c r="B278" s="67" t="s">
        <v>472</v>
      </c>
      <c r="C278" s="7"/>
      <c r="D278" s="126"/>
      <c r="E278" s="110">
        <f>E279+E280+E281+E282+E283</f>
        <v>0</v>
      </c>
      <c r="F278" s="110">
        <f t="shared" ref="F278:BG278" si="240">F279+F280+F281+F282+F283</f>
        <v>0</v>
      </c>
      <c r="G278" s="110">
        <f t="shared" si="240"/>
        <v>0</v>
      </c>
      <c r="H278" s="110">
        <f t="shared" si="240"/>
        <v>0</v>
      </c>
      <c r="I278" s="110">
        <f t="shared" si="240"/>
        <v>0</v>
      </c>
      <c r="J278" s="110">
        <f t="shared" si="240"/>
        <v>0</v>
      </c>
      <c r="K278" s="110">
        <f t="shared" si="240"/>
        <v>0</v>
      </c>
      <c r="L278" s="110">
        <f t="shared" si="240"/>
        <v>0</v>
      </c>
      <c r="M278" s="110">
        <f t="shared" si="240"/>
        <v>0</v>
      </c>
      <c r="N278" s="110">
        <f t="shared" si="240"/>
        <v>0</v>
      </c>
      <c r="O278" s="110">
        <f t="shared" si="240"/>
        <v>0</v>
      </c>
      <c r="P278" s="110">
        <f t="shared" si="240"/>
        <v>0</v>
      </c>
      <c r="Q278" s="110">
        <f t="shared" si="240"/>
        <v>0</v>
      </c>
      <c r="R278" s="110">
        <f t="shared" si="240"/>
        <v>0</v>
      </c>
      <c r="S278" s="110">
        <f t="shared" si="240"/>
        <v>0</v>
      </c>
      <c r="T278" s="110">
        <f t="shared" si="240"/>
        <v>0</v>
      </c>
      <c r="U278" s="110">
        <f t="shared" si="240"/>
        <v>0</v>
      </c>
      <c r="V278" s="110">
        <f t="shared" si="240"/>
        <v>0</v>
      </c>
      <c r="W278" s="110">
        <f t="shared" si="240"/>
        <v>0</v>
      </c>
      <c r="X278" s="110">
        <f t="shared" si="240"/>
        <v>0</v>
      </c>
      <c r="Y278" s="110">
        <f t="shared" si="240"/>
        <v>0</v>
      </c>
      <c r="Z278" s="110">
        <f t="shared" si="240"/>
        <v>0</v>
      </c>
      <c r="AA278" s="110">
        <f t="shared" si="240"/>
        <v>0</v>
      </c>
      <c r="AB278" s="110">
        <f t="shared" si="240"/>
        <v>0</v>
      </c>
      <c r="AC278" s="110">
        <f t="shared" si="240"/>
        <v>0</v>
      </c>
      <c r="AD278" s="110">
        <f t="shared" si="240"/>
        <v>0</v>
      </c>
      <c r="AE278" s="110">
        <f t="shared" si="240"/>
        <v>0</v>
      </c>
      <c r="AF278" s="110">
        <f t="shared" si="240"/>
        <v>0</v>
      </c>
      <c r="AG278" s="110">
        <f t="shared" si="240"/>
        <v>0</v>
      </c>
      <c r="AH278" s="110">
        <f t="shared" si="240"/>
        <v>0</v>
      </c>
      <c r="AI278" s="110">
        <f t="shared" si="240"/>
        <v>0</v>
      </c>
      <c r="AJ278" s="110">
        <f t="shared" si="240"/>
        <v>0</v>
      </c>
      <c r="AK278" s="110">
        <f t="shared" si="240"/>
        <v>0</v>
      </c>
      <c r="AL278" s="110">
        <f t="shared" si="240"/>
        <v>0</v>
      </c>
      <c r="AM278" s="110">
        <f t="shared" si="240"/>
        <v>0</v>
      </c>
      <c r="AN278" s="110">
        <f t="shared" si="240"/>
        <v>0</v>
      </c>
      <c r="AO278" s="110">
        <f t="shared" si="240"/>
        <v>0</v>
      </c>
      <c r="AP278" s="110">
        <f t="shared" si="240"/>
        <v>0</v>
      </c>
      <c r="AQ278" s="110">
        <f t="shared" si="240"/>
        <v>0</v>
      </c>
      <c r="AR278" s="110">
        <f t="shared" si="240"/>
        <v>0</v>
      </c>
      <c r="AS278" s="110">
        <f t="shared" si="240"/>
        <v>0</v>
      </c>
      <c r="AT278" s="110">
        <f t="shared" si="240"/>
        <v>0</v>
      </c>
      <c r="AU278" s="110">
        <f t="shared" si="240"/>
        <v>0</v>
      </c>
      <c r="AV278" s="110">
        <f t="shared" si="240"/>
        <v>0</v>
      </c>
      <c r="AW278" s="110">
        <f t="shared" si="240"/>
        <v>0</v>
      </c>
      <c r="AX278" s="110">
        <f t="shared" si="240"/>
        <v>0</v>
      </c>
      <c r="AY278" s="110">
        <f t="shared" si="240"/>
        <v>0</v>
      </c>
      <c r="AZ278" s="110">
        <f t="shared" si="240"/>
        <v>0</v>
      </c>
      <c r="BA278" s="110">
        <f t="shared" si="240"/>
        <v>0</v>
      </c>
      <c r="BB278" s="110">
        <f t="shared" si="240"/>
        <v>0</v>
      </c>
      <c r="BC278" s="110"/>
      <c r="BD278" s="110"/>
      <c r="BE278" s="110">
        <f t="shared" si="240"/>
        <v>0</v>
      </c>
      <c r="BF278" s="152">
        <f>+E278+BB278-BE278</f>
        <v>0</v>
      </c>
      <c r="BG278" s="153">
        <f t="shared" si="240"/>
        <v>0</v>
      </c>
      <c r="BH278" s="172">
        <f t="shared" si="208"/>
        <v>0</v>
      </c>
      <c r="BI278" s="131"/>
      <c r="BJ278" s="5"/>
    </row>
    <row r="279" spans="1:62" ht="26.25" thickBot="1" x14ac:dyDescent="0.25">
      <c r="A279" s="18" t="s">
        <v>473</v>
      </c>
      <c r="B279" s="68" t="s">
        <v>474</v>
      </c>
      <c r="C279" s="26">
        <v>79</v>
      </c>
      <c r="D279" s="125" t="s">
        <v>475</v>
      </c>
      <c r="E279" s="111"/>
      <c r="F279" s="112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4"/>
      <c r="S279" s="114"/>
      <c r="T279" s="113"/>
      <c r="U279" s="114"/>
      <c r="V279" s="114"/>
      <c r="W279" s="114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4"/>
      <c r="AQ279" s="114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>
        <f>G279+K279+O279+S279+W279+AA279+AE279+AI279+AM279+AQ279</f>
        <v>0</v>
      </c>
      <c r="BF279" s="154">
        <f>E279+BB279-BE279</f>
        <v>0</v>
      </c>
      <c r="BG279" s="155"/>
      <c r="BH279" s="175">
        <f t="shared" si="208"/>
        <v>0</v>
      </c>
    </row>
    <row r="280" spans="1:62" ht="26.25" thickBot="1" x14ac:dyDescent="0.25">
      <c r="A280" s="18" t="s">
        <v>476</v>
      </c>
      <c r="B280" s="68" t="s">
        <v>477</v>
      </c>
      <c r="C280" s="26">
        <v>79</v>
      </c>
      <c r="D280" s="125" t="s">
        <v>475</v>
      </c>
      <c r="E280" s="111"/>
      <c r="F280" s="112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4"/>
      <c r="S280" s="114"/>
      <c r="T280" s="113"/>
      <c r="U280" s="114"/>
      <c r="V280" s="114"/>
      <c r="W280" s="114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4"/>
      <c r="AQ280" s="114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>
        <f>G280+K280+O280+S280+W280+AA280+AE280+AI280+AM280+AQ280</f>
        <v>0</v>
      </c>
      <c r="BF280" s="154">
        <f>E280+BB280-BE280</f>
        <v>0</v>
      </c>
      <c r="BG280" s="155"/>
      <c r="BH280" s="175">
        <f t="shared" si="208"/>
        <v>0</v>
      </c>
    </row>
    <row r="281" spans="1:62" ht="26.25" thickBot="1" x14ac:dyDescent="0.25">
      <c r="A281" s="18" t="s">
        <v>478</v>
      </c>
      <c r="B281" s="68" t="s">
        <v>479</v>
      </c>
      <c r="C281" s="26">
        <v>79</v>
      </c>
      <c r="D281" s="125" t="s">
        <v>475</v>
      </c>
      <c r="E281" s="111"/>
      <c r="F281" s="112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4"/>
      <c r="S281" s="114"/>
      <c r="T281" s="113"/>
      <c r="U281" s="114"/>
      <c r="V281" s="114"/>
      <c r="W281" s="114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4"/>
      <c r="AQ281" s="114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>
        <f>G281+K281+O281+S281+W281+AA281+AE281+AI281+AM281+AQ281</f>
        <v>0</v>
      </c>
      <c r="BF281" s="154">
        <f>E281+BB281-BE281</f>
        <v>0</v>
      </c>
      <c r="BG281" s="155"/>
      <c r="BH281" s="175">
        <f t="shared" si="208"/>
        <v>0</v>
      </c>
    </row>
    <row r="282" spans="1:62" ht="26.25" thickBot="1" x14ac:dyDescent="0.25">
      <c r="A282" s="18" t="s">
        <v>480</v>
      </c>
      <c r="B282" s="68" t="s">
        <v>481</v>
      </c>
      <c r="C282" s="26">
        <v>79</v>
      </c>
      <c r="D282" s="125" t="s">
        <v>475</v>
      </c>
      <c r="E282" s="111"/>
      <c r="F282" s="112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4"/>
      <c r="S282" s="114"/>
      <c r="T282" s="113"/>
      <c r="U282" s="114"/>
      <c r="V282" s="114"/>
      <c r="W282" s="114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4"/>
      <c r="AQ282" s="114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>
        <f>G282+K282+O282+S282+W282+AA282+AE282+AI282+AM282+AQ282</f>
        <v>0</v>
      </c>
      <c r="BF282" s="154">
        <f>E282+BB282-BE282</f>
        <v>0</v>
      </c>
      <c r="BG282" s="155"/>
      <c r="BH282" s="175">
        <f t="shared" si="208"/>
        <v>0</v>
      </c>
    </row>
    <row r="283" spans="1:62" ht="26.25" thickBot="1" x14ac:dyDescent="0.25">
      <c r="A283" s="18" t="s">
        <v>482</v>
      </c>
      <c r="B283" s="68" t="s">
        <v>483</v>
      </c>
      <c r="C283" s="26">
        <v>79</v>
      </c>
      <c r="D283" s="125" t="s">
        <v>475</v>
      </c>
      <c r="E283" s="111"/>
      <c r="F283" s="112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4"/>
      <c r="S283" s="114"/>
      <c r="T283" s="113"/>
      <c r="U283" s="114"/>
      <c r="V283" s="114"/>
      <c r="W283" s="114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4"/>
      <c r="AQ283" s="114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>
        <f>G283+K283+O283+S283+W283+AA283+AE283+AI283+AM283+AQ283</f>
        <v>0</v>
      </c>
      <c r="BF283" s="154">
        <f>E283+BB283-BE283</f>
        <v>0</v>
      </c>
      <c r="BG283" s="155"/>
      <c r="BH283" s="175">
        <f t="shared" si="208"/>
        <v>0</v>
      </c>
    </row>
    <row r="284" spans="1:62" s="3" customFormat="1" ht="15.75" thickBot="1" x14ac:dyDescent="0.3">
      <c r="A284" s="8" t="s">
        <v>484</v>
      </c>
      <c r="B284" s="67" t="s">
        <v>452</v>
      </c>
      <c r="C284" s="7"/>
      <c r="D284" s="126"/>
      <c r="E284" s="110">
        <f>SUM(E285:E286)</f>
        <v>3105592000</v>
      </c>
      <c r="F284" s="110">
        <f t="shared" ref="F284:BG284" si="241">SUM(F285:F286)</f>
        <v>0</v>
      </c>
      <c r="G284" s="110">
        <f t="shared" si="241"/>
        <v>0</v>
      </c>
      <c r="H284" s="110">
        <f t="shared" si="241"/>
        <v>0</v>
      </c>
      <c r="I284" s="110">
        <f t="shared" si="241"/>
        <v>0</v>
      </c>
      <c r="J284" s="110">
        <f t="shared" si="241"/>
        <v>0</v>
      </c>
      <c r="K284" s="110">
        <f t="shared" si="241"/>
        <v>0</v>
      </c>
      <c r="L284" s="110">
        <f t="shared" si="241"/>
        <v>0</v>
      </c>
      <c r="M284" s="110">
        <f t="shared" si="241"/>
        <v>0</v>
      </c>
      <c r="N284" s="110">
        <f t="shared" si="241"/>
        <v>0</v>
      </c>
      <c r="O284" s="110">
        <f t="shared" si="241"/>
        <v>0</v>
      </c>
      <c r="P284" s="110">
        <f t="shared" si="241"/>
        <v>0</v>
      </c>
      <c r="Q284" s="110">
        <f t="shared" si="241"/>
        <v>0</v>
      </c>
      <c r="R284" s="110">
        <f t="shared" si="241"/>
        <v>0</v>
      </c>
      <c r="S284" s="110">
        <f t="shared" si="241"/>
        <v>0</v>
      </c>
      <c r="T284" s="110">
        <f t="shared" si="241"/>
        <v>0</v>
      </c>
      <c r="U284" s="110">
        <f t="shared" si="241"/>
        <v>0</v>
      </c>
      <c r="V284" s="110">
        <f t="shared" si="241"/>
        <v>0</v>
      </c>
      <c r="W284" s="110">
        <f t="shared" si="241"/>
        <v>0</v>
      </c>
      <c r="X284" s="110">
        <f t="shared" si="241"/>
        <v>0</v>
      </c>
      <c r="Y284" s="110">
        <f t="shared" si="241"/>
        <v>0</v>
      </c>
      <c r="Z284" s="110">
        <f t="shared" si="241"/>
        <v>0</v>
      </c>
      <c r="AA284" s="110">
        <f t="shared" si="241"/>
        <v>0</v>
      </c>
      <c r="AB284" s="110">
        <f t="shared" si="241"/>
        <v>0</v>
      </c>
      <c r="AC284" s="110">
        <f t="shared" si="241"/>
        <v>0</v>
      </c>
      <c r="AD284" s="110">
        <f t="shared" si="241"/>
        <v>0</v>
      </c>
      <c r="AE284" s="110">
        <f t="shared" si="241"/>
        <v>0</v>
      </c>
      <c r="AF284" s="110">
        <f t="shared" si="241"/>
        <v>0</v>
      </c>
      <c r="AG284" s="110">
        <f t="shared" si="241"/>
        <v>0</v>
      </c>
      <c r="AH284" s="110">
        <f t="shared" si="241"/>
        <v>0</v>
      </c>
      <c r="AI284" s="110">
        <f t="shared" si="241"/>
        <v>0</v>
      </c>
      <c r="AJ284" s="110">
        <f t="shared" si="241"/>
        <v>0</v>
      </c>
      <c r="AK284" s="110">
        <f t="shared" si="241"/>
        <v>0</v>
      </c>
      <c r="AL284" s="110">
        <f t="shared" si="241"/>
        <v>0</v>
      </c>
      <c r="AM284" s="110">
        <f t="shared" si="241"/>
        <v>0</v>
      </c>
      <c r="AN284" s="110">
        <f t="shared" si="241"/>
        <v>0</v>
      </c>
      <c r="AO284" s="110">
        <f t="shared" si="241"/>
        <v>0</v>
      </c>
      <c r="AP284" s="110">
        <f t="shared" si="241"/>
        <v>0</v>
      </c>
      <c r="AQ284" s="110">
        <f t="shared" si="241"/>
        <v>0</v>
      </c>
      <c r="AR284" s="110">
        <f t="shared" si="241"/>
        <v>0</v>
      </c>
      <c r="AS284" s="110">
        <f t="shared" si="241"/>
        <v>0</v>
      </c>
      <c r="AT284" s="110">
        <f t="shared" si="241"/>
        <v>0</v>
      </c>
      <c r="AU284" s="110">
        <f t="shared" si="241"/>
        <v>0</v>
      </c>
      <c r="AV284" s="110">
        <f t="shared" si="241"/>
        <v>0</v>
      </c>
      <c r="AW284" s="110">
        <f t="shared" si="241"/>
        <v>0</v>
      </c>
      <c r="AX284" s="110">
        <f t="shared" si="241"/>
        <v>0</v>
      </c>
      <c r="AY284" s="110">
        <f t="shared" si="241"/>
        <v>0</v>
      </c>
      <c r="AZ284" s="110">
        <f t="shared" si="241"/>
        <v>0</v>
      </c>
      <c r="BA284" s="110">
        <f t="shared" si="241"/>
        <v>0</v>
      </c>
      <c r="BB284" s="110">
        <f t="shared" si="241"/>
        <v>0</v>
      </c>
      <c r="BC284" s="110"/>
      <c r="BD284" s="110"/>
      <c r="BE284" s="110">
        <f t="shared" si="241"/>
        <v>0</v>
      </c>
      <c r="BF284" s="152">
        <f>+E284+BB284-BE284</f>
        <v>3105592000</v>
      </c>
      <c r="BG284" s="153">
        <f t="shared" si="241"/>
        <v>3157124635.9099998</v>
      </c>
      <c r="BH284" s="172">
        <f t="shared" si="208"/>
        <v>51532635.909999847</v>
      </c>
      <c r="BI284" s="5"/>
      <c r="BJ284" s="5"/>
    </row>
    <row r="285" spans="1:62" ht="15" thickBot="1" x14ac:dyDescent="0.25">
      <c r="A285" s="18" t="s">
        <v>485</v>
      </c>
      <c r="B285" s="68" t="s">
        <v>454</v>
      </c>
      <c r="C285" s="26">
        <v>53</v>
      </c>
      <c r="D285" s="125" t="s">
        <v>452</v>
      </c>
      <c r="E285" s="111">
        <v>3105592000</v>
      </c>
      <c r="F285" s="112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4"/>
      <c r="S285" s="114"/>
      <c r="T285" s="113"/>
      <c r="U285" s="114"/>
      <c r="V285" s="114"/>
      <c r="W285" s="114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4"/>
      <c r="AQ285" s="114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>
        <f>G285+K285+O285+S285+W285+AA285+AE285+AI285+AM285+AQ285</f>
        <v>0</v>
      </c>
      <c r="BF285" s="154">
        <f>E285+BB285-BE285</f>
        <v>3105592000</v>
      </c>
      <c r="BG285" s="155">
        <v>3157124635.9099998</v>
      </c>
      <c r="BH285" s="175">
        <f t="shared" si="208"/>
        <v>51532635.909999847</v>
      </c>
    </row>
    <row r="286" spans="1:62" ht="15" thickBot="1" x14ac:dyDescent="0.25">
      <c r="A286" s="18" t="s">
        <v>486</v>
      </c>
      <c r="B286" s="68" t="s">
        <v>456</v>
      </c>
      <c r="C286" s="26">
        <v>53</v>
      </c>
      <c r="D286" s="125" t="s">
        <v>452</v>
      </c>
      <c r="E286" s="111">
        <v>0</v>
      </c>
      <c r="F286" s="112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4"/>
      <c r="S286" s="114"/>
      <c r="T286" s="113"/>
      <c r="U286" s="114"/>
      <c r="V286" s="114"/>
      <c r="W286" s="114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4"/>
      <c r="AQ286" s="114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>
        <f>G286+K286+O286+S286+W286+AA286+AE286+AI286+AM286+AQ286</f>
        <v>0</v>
      </c>
      <c r="BF286" s="154">
        <f>E286+BB286-BE286</f>
        <v>0</v>
      </c>
      <c r="BG286" s="155">
        <v>0</v>
      </c>
      <c r="BH286" s="175">
        <f t="shared" si="208"/>
        <v>0</v>
      </c>
    </row>
    <row r="287" spans="1:62" s="3" customFormat="1" ht="26.25" thickBot="1" x14ac:dyDescent="0.3">
      <c r="A287" s="8" t="s">
        <v>487</v>
      </c>
      <c r="B287" s="67" t="s">
        <v>488</v>
      </c>
      <c r="C287" s="7"/>
      <c r="D287" s="126"/>
      <c r="E287" s="110">
        <f>E288</f>
        <v>1871864000</v>
      </c>
      <c r="F287" s="110">
        <f t="shared" ref="F287:BG287" si="242">F288</f>
        <v>0</v>
      </c>
      <c r="G287" s="110">
        <f t="shared" si="242"/>
        <v>0</v>
      </c>
      <c r="H287" s="110">
        <f t="shared" si="242"/>
        <v>0</v>
      </c>
      <c r="I287" s="110">
        <f t="shared" si="242"/>
        <v>0</v>
      </c>
      <c r="J287" s="110">
        <f t="shared" si="242"/>
        <v>0</v>
      </c>
      <c r="K287" s="110">
        <f t="shared" si="242"/>
        <v>0</v>
      </c>
      <c r="L287" s="110">
        <f t="shared" si="242"/>
        <v>0</v>
      </c>
      <c r="M287" s="110">
        <f t="shared" si="242"/>
        <v>0</v>
      </c>
      <c r="N287" s="110">
        <f t="shared" si="242"/>
        <v>0</v>
      </c>
      <c r="O287" s="110">
        <f t="shared" si="242"/>
        <v>0</v>
      </c>
      <c r="P287" s="110">
        <f t="shared" si="242"/>
        <v>0</v>
      </c>
      <c r="Q287" s="110">
        <f t="shared" si="242"/>
        <v>0</v>
      </c>
      <c r="R287" s="110">
        <f t="shared" si="242"/>
        <v>0</v>
      </c>
      <c r="S287" s="110">
        <f t="shared" si="242"/>
        <v>0</v>
      </c>
      <c r="T287" s="110">
        <f t="shared" si="242"/>
        <v>0</v>
      </c>
      <c r="U287" s="110">
        <f t="shared" si="242"/>
        <v>0</v>
      </c>
      <c r="V287" s="110">
        <f t="shared" si="242"/>
        <v>0</v>
      </c>
      <c r="W287" s="110">
        <f t="shared" si="242"/>
        <v>0</v>
      </c>
      <c r="X287" s="110">
        <f t="shared" si="242"/>
        <v>0</v>
      </c>
      <c r="Y287" s="110">
        <f t="shared" si="242"/>
        <v>0</v>
      </c>
      <c r="Z287" s="110">
        <f t="shared" si="242"/>
        <v>0</v>
      </c>
      <c r="AA287" s="110">
        <f t="shared" si="242"/>
        <v>0</v>
      </c>
      <c r="AB287" s="110">
        <f t="shared" si="242"/>
        <v>0</v>
      </c>
      <c r="AC287" s="110">
        <f t="shared" si="242"/>
        <v>0</v>
      </c>
      <c r="AD287" s="110">
        <f t="shared" si="242"/>
        <v>0</v>
      </c>
      <c r="AE287" s="110">
        <f t="shared" si="242"/>
        <v>0</v>
      </c>
      <c r="AF287" s="110">
        <f t="shared" si="242"/>
        <v>0</v>
      </c>
      <c r="AG287" s="110">
        <f t="shared" si="242"/>
        <v>0</v>
      </c>
      <c r="AH287" s="110">
        <f t="shared" si="242"/>
        <v>0</v>
      </c>
      <c r="AI287" s="110">
        <f t="shared" si="242"/>
        <v>0</v>
      </c>
      <c r="AJ287" s="110">
        <f t="shared" si="242"/>
        <v>0</v>
      </c>
      <c r="AK287" s="110">
        <f t="shared" si="242"/>
        <v>0</v>
      </c>
      <c r="AL287" s="110">
        <f t="shared" si="242"/>
        <v>0</v>
      </c>
      <c r="AM287" s="110">
        <f t="shared" si="242"/>
        <v>0</v>
      </c>
      <c r="AN287" s="110">
        <f t="shared" si="242"/>
        <v>0</v>
      </c>
      <c r="AO287" s="110">
        <f t="shared" si="242"/>
        <v>0</v>
      </c>
      <c r="AP287" s="110">
        <f t="shared" si="242"/>
        <v>0</v>
      </c>
      <c r="AQ287" s="110">
        <f t="shared" si="242"/>
        <v>0</v>
      </c>
      <c r="AR287" s="110">
        <f t="shared" si="242"/>
        <v>0</v>
      </c>
      <c r="AS287" s="110">
        <f t="shared" si="242"/>
        <v>0</v>
      </c>
      <c r="AT287" s="110">
        <f t="shared" si="242"/>
        <v>0</v>
      </c>
      <c r="AU287" s="110">
        <f t="shared" si="242"/>
        <v>0</v>
      </c>
      <c r="AV287" s="110">
        <f t="shared" si="242"/>
        <v>0</v>
      </c>
      <c r="AW287" s="110">
        <f t="shared" si="242"/>
        <v>0</v>
      </c>
      <c r="AX287" s="110">
        <f t="shared" si="242"/>
        <v>0</v>
      </c>
      <c r="AY287" s="110">
        <f t="shared" si="242"/>
        <v>0</v>
      </c>
      <c r="AZ287" s="110">
        <f t="shared" si="242"/>
        <v>0</v>
      </c>
      <c r="BA287" s="110">
        <f t="shared" si="242"/>
        <v>0</v>
      </c>
      <c r="BB287" s="110">
        <f t="shared" si="242"/>
        <v>0</v>
      </c>
      <c r="BC287" s="110"/>
      <c r="BD287" s="110"/>
      <c r="BE287" s="110">
        <f t="shared" si="242"/>
        <v>0</v>
      </c>
      <c r="BF287" s="152">
        <f>+E287+BB287-BE287</f>
        <v>1871864000</v>
      </c>
      <c r="BG287" s="153">
        <f t="shared" si="242"/>
        <v>3013503000</v>
      </c>
      <c r="BH287" s="172">
        <f t="shared" si="208"/>
        <v>1141639000</v>
      </c>
      <c r="BI287" s="5"/>
      <c r="BJ287" s="5"/>
    </row>
    <row r="288" spans="1:62" s="3" customFormat="1" ht="26.25" thickBot="1" x14ac:dyDescent="0.3">
      <c r="A288" s="8" t="s">
        <v>489</v>
      </c>
      <c r="B288" s="67" t="s">
        <v>490</v>
      </c>
      <c r="C288" s="7"/>
      <c r="D288" s="126"/>
      <c r="E288" s="110">
        <f>SUM(E289:E290)</f>
        <v>1871864000</v>
      </c>
      <c r="F288" s="110">
        <f t="shared" ref="F288:U288" si="243">F289+F290</f>
        <v>0</v>
      </c>
      <c r="G288" s="110">
        <f t="shared" si="243"/>
        <v>0</v>
      </c>
      <c r="H288" s="110">
        <f t="shared" si="243"/>
        <v>0</v>
      </c>
      <c r="I288" s="110">
        <f t="shared" si="243"/>
        <v>0</v>
      </c>
      <c r="J288" s="110">
        <f t="shared" si="243"/>
        <v>0</v>
      </c>
      <c r="K288" s="110">
        <f t="shared" si="243"/>
        <v>0</v>
      </c>
      <c r="L288" s="110">
        <f t="shared" si="243"/>
        <v>0</v>
      </c>
      <c r="M288" s="110">
        <f t="shared" si="243"/>
        <v>0</v>
      </c>
      <c r="N288" s="110">
        <f t="shared" si="243"/>
        <v>0</v>
      </c>
      <c r="O288" s="110">
        <f t="shared" si="243"/>
        <v>0</v>
      </c>
      <c r="P288" s="110">
        <f t="shared" si="243"/>
        <v>0</v>
      </c>
      <c r="Q288" s="110">
        <f t="shared" si="243"/>
        <v>0</v>
      </c>
      <c r="R288" s="110">
        <f t="shared" si="243"/>
        <v>0</v>
      </c>
      <c r="S288" s="110">
        <f t="shared" si="243"/>
        <v>0</v>
      </c>
      <c r="T288" s="110">
        <f t="shared" si="243"/>
        <v>0</v>
      </c>
      <c r="U288" s="110">
        <f t="shared" si="243"/>
        <v>0</v>
      </c>
      <c r="V288" s="110">
        <f t="shared" ref="V288:AW288" si="244">V289+V290</f>
        <v>0</v>
      </c>
      <c r="W288" s="110">
        <f t="shared" si="244"/>
        <v>0</v>
      </c>
      <c r="X288" s="110">
        <f t="shared" si="244"/>
        <v>0</v>
      </c>
      <c r="Y288" s="110">
        <f t="shared" si="244"/>
        <v>0</v>
      </c>
      <c r="Z288" s="110">
        <f t="shared" si="244"/>
        <v>0</v>
      </c>
      <c r="AA288" s="110">
        <f t="shared" si="244"/>
        <v>0</v>
      </c>
      <c r="AB288" s="110">
        <f t="shared" si="244"/>
        <v>0</v>
      </c>
      <c r="AC288" s="110">
        <f t="shared" si="244"/>
        <v>0</v>
      </c>
      <c r="AD288" s="110">
        <f t="shared" si="244"/>
        <v>0</v>
      </c>
      <c r="AE288" s="110">
        <f t="shared" si="244"/>
        <v>0</v>
      </c>
      <c r="AF288" s="110">
        <f t="shared" si="244"/>
        <v>0</v>
      </c>
      <c r="AG288" s="110">
        <f t="shared" si="244"/>
        <v>0</v>
      </c>
      <c r="AH288" s="110">
        <f t="shared" si="244"/>
        <v>0</v>
      </c>
      <c r="AI288" s="110">
        <f t="shared" si="244"/>
        <v>0</v>
      </c>
      <c r="AJ288" s="110">
        <f t="shared" si="244"/>
        <v>0</v>
      </c>
      <c r="AK288" s="110">
        <f t="shared" ref="AK288:AT288" si="245">AK289+AK290</f>
        <v>0</v>
      </c>
      <c r="AL288" s="110">
        <f t="shared" si="245"/>
        <v>0</v>
      </c>
      <c r="AM288" s="110">
        <f t="shared" si="245"/>
        <v>0</v>
      </c>
      <c r="AN288" s="110">
        <f t="shared" si="245"/>
        <v>0</v>
      </c>
      <c r="AO288" s="110">
        <f t="shared" si="245"/>
        <v>0</v>
      </c>
      <c r="AP288" s="110">
        <f t="shared" si="245"/>
        <v>0</v>
      </c>
      <c r="AQ288" s="110">
        <f t="shared" si="245"/>
        <v>0</v>
      </c>
      <c r="AR288" s="110">
        <f t="shared" si="245"/>
        <v>0</v>
      </c>
      <c r="AS288" s="110">
        <f t="shared" si="245"/>
        <v>0</v>
      </c>
      <c r="AT288" s="110">
        <f t="shared" si="245"/>
        <v>0</v>
      </c>
      <c r="AU288" s="110">
        <f t="shared" si="244"/>
        <v>0</v>
      </c>
      <c r="AV288" s="110">
        <f t="shared" si="244"/>
        <v>0</v>
      </c>
      <c r="AW288" s="110">
        <f t="shared" si="244"/>
        <v>0</v>
      </c>
      <c r="AX288" s="110">
        <f t="shared" ref="AX288:BG288" si="246">AX289+AX290</f>
        <v>0</v>
      </c>
      <c r="AY288" s="110">
        <f t="shared" si="246"/>
        <v>0</v>
      </c>
      <c r="AZ288" s="110">
        <f t="shared" si="246"/>
        <v>0</v>
      </c>
      <c r="BA288" s="110">
        <f t="shared" si="246"/>
        <v>0</v>
      </c>
      <c r="BB288" s="110">
        <f t="shared" ref="BB288:BE288" si="247">SUM(BB289:BB290)</f>
        <v>0</v>
      </c>
      <c r="BC288" s="110">
        <f t="shared" si="247"/>
        <v>0</v>
      </c>
      <c r="BD288" s="110">
        <f t="shared" si="247"/>
        <v>0</v>
      </c>
      <c r="BE288" s="110">
        <f t="shared" si="247"/>
        <v>0</v>
      </c>
      <c r="BF288" s="152">
        <f>+E288+BB288-BE288</f>
        <v>1871864000</v>
      </c>
      <c r="BG288" s="153">
        <f t="shared" si="246"/>
        <v>3013503000</v>
      </c>
      <c r="BH288" s="172">
        <f t="shared" si="208"/>
        <v>1141639000</v>
      </c>
      <c r="BI288" s="5"/>
      <c r="BJ288" s="5"/>
    </row>
    <row r="289" spans="1:62" ht="51.75" thickBot="1" x14ac:dyDescent="0.25">
      <c r="A289" s="18" t="s">
        <v>491</v>
      </c>
      <c r="B289" s="68" t="s">
        <v>492</v>
      </c>
      <c r="C289" s="26">
        <v>78</v>
      </c>
      <c r="D289" s="125" t="s">
        <v>493</v>
      </c>
      <c r="E289" s="111">
        <v>1825176000</v>
      </c>
      <c r="F289" s="112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4"/>
      <c r="S289" s="114"/>
      <c r="T289" s="113"/>
      <c r="U289" s="114"/>
      <c r="V289" s="114"/>
      <c r="W289" s="114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4"/>
      <c r="AQ289" s="114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>
        <f>G289+K289+O289+S289+W289+AA289+AE289+AI289+AM289+AQ289</f>
        <v>0</v>
      </c>
      <c r="BF289" s="154">
        <f>E289+BB289-BE289</f>
        <v>1825176000</v>
      </c>
      <c r="BG289" s="155">
        <v>2941012000</v>
      </c>
      <c r="BH289" s="175">
        <f t="shared" si="208"/>
        <v>1115836000</v>
      </c>
    </row>
    <row r="290" spans="1:62" ht="51.75" thickBot="1" x14ac:dyDescent="0.25">
      <c r="A290" s="18" t="s">
        <v>494</v>
      </c>
      <c r="B290" s="68" t="s">
        <v>495</v>
      </c>
      <c r="C290" s="26">
        <v>78</v>
      </c>
      <c r="D290" s="125" t="s">
        <v>493</v>
      </c>
      <c r="E290" s="111">
        <v>46688000</v>
      </c>
      <c r="F290" s="112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4"/>
      <c r="S290" s="114"/>
      <c r="T290" s="113"/>
      <c r="U290" s="114"/>
      <c r="V290" s="114"/>
      <c r="W290" s="114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4"/>
      <c r="AQ290" s="114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>
        <f>G290+K290+O290+S290+W290+AA290+AE290+AI290+AM290+AQ290</f>
        <v>0</v>
      </c>
      <c r="BF290" s="154">
        <f>E290+BB290-BE290</f>
        <v>46688000</v>
      </c>
      <c r="BG290" s="155">
        <v>72491000</v>
      </c>
      <c r="BH290" s="175">
        <f t="shared" si="208"/>
        <v>25803000</v>
      </c>
    </row>
    <row r="291" spans="1:62" s="3" customFormat="1" ht="15.75" thickBot="1" x14ac:dyDescent="0.3">
      <c r="A291" s="8" t="s">
        <v>496</v>
      </c>
      <c r="B291" s="67" t="s">
        <v>497</v>
      </c>
      <c r="C291" s="7"/>
      <c r="D291" s="126"/>
      <c r="E291" s="110">
        <f>E292+E293+E294+E300</f>
        <v>50109751</v>
      </c>
      <c r="F291" s="110">
        <f t="shared" ref="F291:BG291" si="248">F292+F293+F294+F300</f>
        <v>0</v>
      </c>
      <c r="G291" s="110">
        <f t="shared" si="248"/>
        <v>0</v>
      </c>
      <c r="H291" s="110">
        <f t="shared" si="248"/>
        <v>0</v>
      </c>
      <c r="I291" s="110">
        <f t="shared" si="248"/>
        <v>0</v>
      </c>
      <c r="J291" s="110">
        <f t="shared" si="248"/>
        <v>0</v>
      </c>
      <c r="K291" s="110">
        <f t="shared" si="248"/>
        <v>0</v>
      </c>
      <c r="L291" s="110">
        <f t="shared" si="248"/>
        <v>0</v>
      </c>
      <c r="M291" s="110">
        <f t="shared" si="248"/>
        <v>0</v>
      </c>
      <c r="N291" s="110">
        <f t="shared" si="248"/>
        <v>0</v>
      </c>
      <c r="O291" s="110">
        <f t="shared" si="248"/>
        <v>0</v>
      </c>
      <c r="P291" s="110">
        <f t="shared" si="248"/>
        <v>0</v>
      </c>
      <c r="Q291" s="110">
        <f t="shared" si="248"/>
        <v>0</v>
      </c>
      <c r="R291" s="110">
        <f t="shared" si="248"/>
        <v>0</v>
      </c>
      <c r="S291" s="110">
        <f t="shared" si="248"/>
        <v>0</v>
      </c>
      <c r="T291" s="110">
        <f t="shared" si="248"/>
        <v>0</v>
      </c>
      <c r="U291" s="110">
        <f t="shared" si="248"/>
        <v>0</v>
      </c>
      <c r="V291" s="110">
        <f t="shared" si="248"/>
        <v>0</v>
      </c>
      <c r="W291" s="110">
        <f t="shared" si="248"/>
        <v>0</v>
      </c>
      <c r="X291" s="110">
        <f t="shared" si="248"/>
        <v>0</v>
      </c>
      <c r="Y291" s="110">
        <f t="shared" si="248"/>
        <v>0</v>
      </c>
      <c r="Z291" s="110">
        <f t="shared" si="248"/>
        <v>0</v>
      </c>
      <c r="AA291" s="110">
        <f t="shared" si="248"/>
        <v>0</v>
      </c>
      <c r="AB291" s="110">
        <f t="shared" si="248"/>
        <v>0</v>
      </c>
      <c r="AC291" s="110">
        <f t="shared" si="248"/>
        <v>0</v>
      </c>
      <c r="AD291" s="110">
        <f t="shared" si="248"/>
        <v>0</v>
      </c>
      <c r="AE291" s="110">
        <f t="shared" si="248"/>
        <v>0</v>
      </c>
      <c r="AF291" s="110">
        <f t="shared" si="248"/>
        <v>0</v>
      </c>
      <c r="AG291" s="110">
        <f t="shared" si="248"/>
        <v>0</v>
      </c>
      <c r="AH291" s="110">
        <f t="shared" si="248"/>
        <v>0</v>
      </c>
      <c r="AI291" s="110">
        <f t="shared" si="248"/>
        <v>0</v>
      </c>
      <c r="AJ291" s="110">
        <f t="shared" si="248"/>
        <v>0</v>
      </c>
      <c r="AK291" s="110">
        <f t="shared" si="248"/>
        <v>0</v>
      </c>
      <c r="AL291" s="110">
        <f t="shared" si="248"/>
        <v>0</v>
      </c>
      <c r="AM291" s="110">
        <f t="shared" si="248"/>
        <v>0</v>
      </c>
      <c r="AN291" s="110">
        <f t="shared" si="248"/>
        <v>0</v>
      </c>
      <c r="AO291" s="110">
        <f t="shared" si="248"/>
        <v>0</v>
      </c>
      <c r="AP291" s="110">
        <f t="shared" si="248"/>
        <v>0</v>
      </c>
      <c r="AQ291" s="110">
        <f t="shared" si="248"/>
        <v>0</v>
      </c>
      <c r="AR291" s="110">
        <f t="shared" si="248"/>
        <v>0</v>
      </c>
      <c r="AS291" s="110">
        <f t="shared" si="248"/>
        <v>0</v>
      </c>
      <c r="AT291" s="110">
        <f t="shared" si="248"/>
        <v>0</v>
      </c>
      <c r="AU291" s="110">
        <f t="shared" si="248"/>
        <v>0</v>
      </c>
      <c r="AV291" s="110">
        <f t="shared" si="248"/>
        <v>0</v>
      </c>
      <c r="AW291" s="110">
        <f t="shared" si="248"/>
        <v>0</v>
      </c>
      <c r="AX291" s="110">
        <f t="shared" si="248"/>
        <v>0</v>
      </c>
      <c r="AY291" s="110">
        <f t="shared" si="248"/>
        <v>0</v>
      </c>
      <c r="AZ291" s="110">
        <f t="shared" si="248"/>
        <v>0</v>
      </c>
      <c r="BA291" s="110">
        <f t="shared" si="248"/>
        <v>0</v>
      </c>
      <c r="BB291" s="110">
        <f t="shared" si="248"/>
        <v>0</v>
      </c>
      <c r="BC291" s="110"/>
      <c r="BD291" s="110"/>
      <c r="BE291" s="110">
        <f t="shared" si="248"/>
        <v>0</v>
      </c>
      <c r="BF291" s="152">
        <f>+E291+BB291-BE291</f>
        <v>50109751</v>
      </c>
      <c r="BG291" s="153">
        <f t="shared" si="248"/>
        <v>50981088.759999998</v>
      </c>
      <c r="BH291" s="172">
        <f t="shared" si="208"/>
        <v>871337.75999999791</v>
      </c>
      <c r="BI291" s="5"/>
      <c r="BJ291" s="5"/>
    </row>
    <row r="292" spans="1:62" ht="15" thickBot="1" x14ac:dyDescent="0.25">
      <c r="A292" s="18" t="s">
        <v>498</v>
      </c>
      <c r="B292" s="68" t="s">
        <v>435</v>
      </c>
      <c r="C292" s="26">
        <v>52</v>
      </c>
      <c r="D292" s="125" t="s">
        <v>436</v>
      </c>
      <c r="E292" s="111">
        <v>0</v>
      </c>
      <c r="F292" s="112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4"/>
      <c r="S292" s="114"/>
      <c r="T292" s="113"/>
      <c r="U292" s="114"/>
      <c r="V292" s="114"/>
      <c r="W292" s="114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4"/>
      <c r="AQ292" s="114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>
        <f>G292+K292+O292+S292+W292+AA292+AE292+AI292+AM292+AQ292</f>
        <v>0</v>
      </c>
      <c r="BF292" s="154">
        <f>E292+BB292-BE292</f>
        <v>0</v>
      </c>
      <c r="BG292" s="155">
        <v>0</v>
      </c>
      <c r="BH292" s="175">
        <f t="shared" si="208"/>
        <v>0</v>
      </c>
    </row>
    <row r="293" spans="1:62" ht="15" thickBot="1" x14ac:dyDescent="0.25">
      <c r="A293" s="18" t="s">
        <v>499</v>
      </c>
      <c r="B293" s="68" t="s">
        <v>461</v>
      </c>
      <c r="C293" s="26">
        <v>52</v>
      </c>
      <c r="D293" s="125" t="s">
        <v>436</v>
      </c>
      <c r="E293" s="111">
        <v>0</v>
      </c>
      <c r="F293" s="112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4"/>
      <c r="S293" s="114"/>
      <c r="T293" s="113"/>
      <c r="U293" s="114"/>
      <c r="V293" s="114"/>
      <c r="W293" s="114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4"/>
      <c r="AQ293" s="114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>
        <f>G293+K293+O293+S293+W293+AA293+AE293+AI293+AM293+AQ293</f>
        <v>0</v>
      </c>
      <c r="BF293" s="154">
        <f>E293+BB293-BE293</f>
        <v>0</v>
      </c>
      <c r="BG293" s="155">
        <v>0</v>
      </c>
      <c r="BH293" s="175">
        <f t="shared" si="208"/>
        <v>0</v>
      </c>
    </row>
    <row r="294" spans="1:62" s="3" customFormat="1" ht="15.75" thickBot="1" x14ac:dyDescent="0.3">
      <c r="A294" s="8" t="s">
        <v>500</v>
      </c>
      <c r="B294" s="67" t="s">
        <v>56</v>
      </c>
      <c r="C294" s="7"/>
      <c r="D294" s="126"/>
      <c r="E294" s="110">
        <f>SUM(E295:E299)</f>
        <v>109751</v>
      </c>
      <c r="F294" s="110">
        <f t="shared" ref="F294:BG294" si="249">SUM(F295:F299)</f>
        <v>0</v>
      </c>
      <c r="G294" s="110">
        <f t="shared" si="249"/>
        <v>0</v>
      </c>
      <c r="H294" s="110">
        <f t="shared" si="249"/>
        <v>0</v>
      </c>
      <c r="I294" s="110">
        <f t="shared" si="249"/>
        <v>0</v>
      </c>
      <c r="J294" s="110">
        <f t="shared" si="249"/>
        <v>0</v>
      </c>
      <c r="K294" s="110">
        <f t="shared" si="249"/>
        <v>0</v>
      </c>
      <c r="L294" s="110">
        <f t="shared" si="249"/>
        <v>0</v>
      </c>
      <c r="M294" s="110">
        <f t="shared" si="249"/>
        <v>0</v>
      </c>
      <c r="N294" s="110">
        <f t="shared" si="249"/>
        <v>0</v>
      </c>
      <c r="O294" s="110">
        <f t="shared" si="249"/>
        <v>0</v>
      </c>
      <c r="P294" s="110">
        <f t="shared" si="249"/>
        <v>0</v>
      </c>
      <c r="Q294" s="110">
        <f t="shared" si="249"/>
        <v>0</v>
      </c>
      <c r="R294" s="110">
        <f t="shared" si="249"/>
        <v>0</v>
      </c>
      <c r="S294" s="110">
        <f t="shared" si="249"/>
        <v>0</v>
      </c>
      <c r="T294" s="110">
        <f t="shared" si="249"/>
        <v>0</v>
      </c>
      <c r="U294" s="110">
        <f t="shared" si="249"/>
        <v>0</v>
      </c>
      <c r="V294" s="110">
        <f t="shared" si="249"/>
        <v>0</v>
      </c>
      <c r="W294" s="110">
        <f t="shared" si="249"/>
        <v>0</v>
      </c>
      <c r="X294" s="110">
        <f t="shared" si="249"/>
        <v>0</v>
      </c>
      <c r="Y294" s="110">
        <f t="shared" si="249"/>
        <v>0</v>
      </c>
      <c r="Z294" s="110">
        <f t="shared" si="249"/>
        <v>0</v>
      </c>
      <c r="AA294" s="110">
        <f t="shared" si="249"/>
        <v>0</v>
      </c>
      <c r="AB294" s="110">
        <f t="shared" si="249"/>
        <v>0</v>
      </c>
      <c r="AC294" s="110">
        <f t="shared" si="249"/>
        <v>0</v>
      </c>
      <c r="AD294" s="110">
        <f t="shared" si="249"/>
        <v>0</v>
      </c>
      <c r="AE294" s="110">
        <f t="shared" si="249"/>
        <v>0</v>
      </c>
      <c r="AF294" s="110">
        <f t="shared" si="249"/>
        <v>0</v>
      </c>
      <c r="AG294" s="110">
        <f t="shared" si="249"/>
        <v>0</v>
      </c>
      <c r="AH294" s="110">
        <f t="shared" si="249"/>
        <v>0</v>
      </c>
      <c r="AI294" s="110">
        <f t="shared" si="249"/>
        <v>0</v>
      </c>
      <c r="AJ294" s="110">
        <f t="shared" si="249"/>
        <v>0</v>
      </c>
      <c r="AK294" s="110">
        <f t="shared" si="249"/>
        <v>0</v>
      </c>
      <c r="AL294" s="110">
        <f t="shared" si="249"/>
        <v>0</v>
      </c>
      <c r="AM294" s="110">
        <f t="shared" si="249"/>
        <v>0</v>
      </c>
      <c r="AN294" s="110">
        <f t="shared" si="249"/>
        <v>0</v>
      </c>
      <c r="AO294" s="110">
        <f t="shared" si="249"/>
        <v>0</v>
      </c>
      <c r="AP294" s="110">
        <f t="shared" si="249"/>
        <v>0</v>
      </c>
      <c r="AQ294" s="110">
        <f t="shared" si="249"/>
        <v>0</v>
      </c>
      <c r="AR294" s="110">
        <f t="shared" si="249"/>
        <v>0</v>
      </c>
      <c r="AS294" s="110">
        <f t="shared" si="249"/>
        <v>0</v>
      </c>
      <c r="AT294" s="110">
        <f t="shared" si="249"/>
        <v>0</v>
      </c>
      <c r="AU294" s="110">
        <f t="shared" si="249"/>
        <v>0</v>
      </c>
      <c r="AV294" s="110">
        <f t="shared" si="249"/>
        <v>0</v>
      </c>
      <c r="AW294" s="110">
        <f t="shared" si="249"/>
        <v>0</v>
      </c>
      <c r="AX294" s="110">
        <f t="shared" si="249"/>
        <v>0</v>
      </c>
      <c r="AY294" s="110">
        <f t="shared" si="249"/>
        <v>0</v>
      </c>
      <c r="AZ294" s="110">
        <f t="shared" si="249"/>
        <v>0</v>
      </c>
      <c r="BA294" s="110">
        <f t="shared" si="249"/>
        <v>0</v>
      </c>
      <c r="BB294" s="110">
        <f t="shared" si="249"/>
        <v>0</v>
      </c>
      <c r="BC294" s="110"/>
      <c r="BD294" s="110"/>
      <c r="BE294" s="110">
        <f t="shared" si="249"/>
        <v>0</v>
      </c>
      <c r="BF294" s="152">
        <f>+E294+BB294-BE294</f>
        <v>109751</v>
      </c>
      <c r="BG294" s="153">
        <f t="shared" si="249"/>
        <v>151413.85</v>
      </c>
      <c r="BH294" s="172">
        <f t="shared" si="208"/>
        <v>41662.850000000006</v>
      </c>
      <c r="BI294" s="5"/>
      <c r="BJ294" s="5"/>
    </row>
    <row r="295" spans="1:62" ht="15" thickBot="1" x14ac:dyDescent="0.25">
      <c r="A295" s="18" t="s">
        <v>501</v>
      </c>
      <c r="B295" s="68" t="s">
        <v>441</v>
      </c>
      <c r="C295" s="26">
        <v>54</v>
      </c>
      <c r="D295" s="125" t="s">
        <v>442</v>
      </c>
      <c r="E295" s="111">
        <v>109751</v>
      </c>
      <c r="F295" s="112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4"/>
      <c r="S295" s="114"/>
      <c r="T295" s="113"/>
      <c r="U295" s="114"/>
      <c r="V295" s="114"/>
      <c r="W295" s="114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4"/>
      <c r="AQ295" s="114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>
        <f>G295+K295+O295+S295+W295+AA295+AE295+AI295+AM295+AQ295</f>
        <v>0</v>
      </c>
      <c r="BF295" s="154">
        <f>E295+BB295-BE295</f>
        <v>109751</v>
      </c>
      <c r="BG295" s="155">
        <v>151413.85</v>
      </c>
      <c r="BH295" s="175">
        <f t="shared" si="208"/>
        <v>41662.850000000006</v>
      </c>
    </row>
    <row r="296" spans="1:62" ht="15" thickBot="1" x14ac:dyDescent="0.25">
      <c r="A296" s="18" t="s">
        <v>502</v>
      </c>
      <c r="B296" s="68" t="s">
        <v>465</v>
      </c>
      <c r="C296" s="26">
        <v>54</v>
      </c>
      <c r="D296" s="125" t="s">
        <v>442</v>
      </c>
      <c r="E296" s="111">
        <v>0</v>
      </c>
      <c r="F296" s="112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4"/>
      <c r="S296" s="114"/>
      <c r="T296" s="113"/>
      <c r="U296" s="114"/>
      <c r="V296" s="114"/>
      <c r="W296" s="114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4"/>
      <c r="AQ296" s="114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>
        <f>G296+K296+O296+S296+W296+AA296+AE296+AI296+AM296+AQ296</f>
        <v>0</v>
      </c>
      <c r="BF296" s="154">
        <f>E296+BB296-BE296</f>
        <v>0</v>
      </c>
      <c r="BG296" s="155">
        <v>0</v>
      </c>
      <c r="BH296" s="175">
        <f t="shared" ref="BH296:BH362" si="250">+BG296-BF296</f>
        <v>0</v>
      </c>
    </row>
    <row r="297" spans="1:62" ht="15" thickBot="1" x14ac:dyDescent="0.25">
      <c r="A297" s="18" t="s">
        <v>503</v>
      </c>
      <c r="B297" s="68" t="s">
        <v>446</v>
      </c>
      <c r="C297" s="26">
        <v>54</v>
      </c>
      <c r="D297" s="125" t="s">
        <v>442</v>
      </c>
      <c r="E297" s="111">
        <v>0</v>
      </c>
      <c r="F297" s="112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4"/>
      <c r="S297" s="114"/>
      <c r="T297" s="113"/>
      <c r="U297" s="114"/>
      <c r="V297" s="114"/>
      <c r="W297" s="114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4"/>
      <c r="AQ297" s="114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>
        <f>G297+K297+O297+S297+W297+AA297+AE297+AI297+AM297+AQ297</f>
        <v>0</v>
      </c>
      <c r="BF297" s="154">
        <f>E297+BB297-BE297</f>
        <v>0</v>
      </c>
      <c r="BG297" s="155">
        <v>0</v>
      </c>
      <c r="BH297" s="175">
        <f t="shared" si="250"/>
        <v>0</v>
      </c>
    </row>
    <row r="298" spans="1:62" ht="15" thickBot="1" x14ac:dyDescent="0.25">
      <c r="A298" s="18" t="s">
        <v>504</v>
      </c>
      <c r="B298" s="68" t="s">
        <v>468</v>
      </c>
      <c r="C298" s="26">
        <v>54</v>
      </c>
      <c r="D298" s="125" t="s">
        <v>442</v>
      </c>
      <c r="E298" s="111">
        <v>0</v>
      </c>
      <c r="F298" s="112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4"/>
      <c r="S298" s="114"/>
      <c r="T298" s="113"/>
      <c r="U298" s="114"/>
      <c r="V298" s="114"/>
      <c r="W298" s="114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4"/>
      <c r="AQ298" s="114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>
        <f>G298+K298+O298+S298+W298+AA298+AE298+AI298+AM298+AQ298</f>
        <v>0</v>
      </c>
      <c r="BF298" s="154">
        <f>E298+BB298-BE298</f>
        <v>0</v>
      </c>
      <c r="BG298" s="155">
        <v>0</v>
      </c>
      <c r="BH298" s="175">
        <f t="shared" si="250"/>
        <v>0</v>
      </c>
    </row>
    <row r="299" spans="1:62" ht="15" thickBot="1" x14ac:dyDescent="0.25">
      <c r="A299" s="18" t="s">
        <v>505</v>
      </c>
      <c r="B299" s="68" t="s">
        <v>470</v>
      </c>
      <c r="C299" s="26">
        <v>54</v>
      </c>
      <c r="D299" s="125" t="s">
        <v>442</v>
      </c>
      <c r="E299" s="111">
        <v>0</v>
      </c>
      <c r="F299" s="112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4"/>
      <c r="S299" s="114"/>
      <c r="T299" s="113"/>
      <c r="U299" s="114"/>
      <c r="V299" s="114"/>
      <c r="W299" s="114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4"/>
      <c r="AQ299" s="114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>
        <f>G299+K299+O299+S299+W299+AA299+AE299+AI299+AM299+AQ299</f>
        <v>0</v>
      </c>
      <c r="BF299" s="154">
        <f>E299+BB299-BE299</f>
        <v>0</v>
      </c>
      <c r="BG299" s="155">
        <v>0</v>
      </c>
      <c r="BH299" s="175">
        <f t="shared" si="250"/>
        <v>0</v>
      </c>
    </row>
    <row r="300" spans="1:62" s="3" customFormat="1" ht="15.75" thickBot="1" x14ac:dyDescent="0.3">
      <c r="A300" s="8" t="s">
        <v>506</v>
      </c>
      <c r="B300" s="67" t="s">
        <v>452</v>
      </c>
      <c r="C300" s="7"/>
      <c r="D300" s="126"/>
      <c r="E300" s="110">
        <f>E301+E302</f>
        <v>50000000</v>
      </c>
      <c r="F300" s="110">
        <f t="shared" ref="F300:BG300" si="251">F301+F302</f>
        <v>0</v>
      </c>
      <c r="G300" s="110">
        <f t="shared" si="251"/>
        <v>0</v>
      </c>
      <c r="H300" s="110">
        <f t="shared" si="251"/>
        <v>0</v>
      </c>
      <c r="I300" s="110">
        <f t="shared" si="251"/>
        <v>0</v>
      </c>
      <c r="J300" s="110">
        <f t="shared" si="251"/>
        <v>0</v>
      </c>
      <c r="K300" s="110">
        <f t="shared" si="251"/>
        <v>0</v>
      </c>
      <c r="L300" s="110">
        <f t="shared" si="251"/>
        <v>0</v>
      </c>
      <c r="M300" s="110">
        <f t="shared" si="251"/>
        <v>0</v>
      </c>
      <c r="N300" s="110">
        <f t="shared" si="251"/>
        <v>0</v>
      </c>
      <c r="O300" s="110">
        <f t="shared" si="251"/>
        <v>0</v>
      </c>
      <c r="P300" s="110">
        <f t="shared" si="251"/>
        <v>0</v>
      </c>
      <c r="Q300" s="110">
        <f t="shared" si="251"/>
        <v>0</v>
      </c>
      <c r="R300" s="110">
        <f t="shared" si="251"/>
        <v>0</v>
      </c>
      <c r="S300" s="110">
        <f t="shared" si="251"/>
        <v>0</v>
      </c>
      <c r="T300" s="110">
        <f t="shared" si="251"/>
        <v>0</v>
      </c>
      <c r="U300" s="110">
        <f t="shared" si="251"/>
        <v>0</v>
      </c>
      <c r="V300" s="110">
        <f t="shared" si="251"/>
        <v>0</v>
      </c>
      <c r="W300" s="110">
        <f t="shared" si="251"/>
        <v>0</v>
      </c>
      <c r="X300" s="110">
        <f t="shared" si="251"/>
        <v>0</v>
      </c>
      <c r="Y300" s="110">
        <f t="shared" si="251"/>
        <v>0</v>
      </c>
      <c r="Z300" s="110">
        <f t="shared" si="251"/>
        <v>0</v>
      </c>
      <c r="AA300" s="110">
        <f t="shared" si="251"/>
        <v>0</v>
      </c>
      <c r="AB300" s="110">
        <f t="shared" si="251"/>
        <v>0</v>
      </c>
      <c r="AC300" s="110">
        <f t="shared" si="251"/>
        <v>0</v>
      </c>
      <c r="AD300" s="110">
        <f t="shared" si="251"/>
        <v>0</v>
      </c>
      <c r="AE300" s="110">
        <f t="shared" si="251"/>
        <v>0</v>
      </c>
      <c r="AF300" s="110">
        <f t="shared" si="251"/>
        <v>0</v>
      </c>
      <c r="AG300" s="110">
        <f t="shared" si="251"/>
        <v>0</v>
      </c>
      <c r="AH300" s="110">
        <f t="shared" si="251"/>
        <v>0</v>
      </c>
      <c r="AI300" s="110">
        <f t="shared" si="251"/>
        <v>0</v>
      </c>
      <c r="AJ300" s="110">
        <f t="shared" si="251"/>
        <v>0</v>
      </c>
      <c r="AK300" s="110">
        <f t="shared" si="251"/>
        <v>0</v>
      </c>
      <c r="AL300" s="110">
        <f t="shared" si="251"/>
        <v>0</v>
      </c>
      <c r="AM300" s="110">
        <f t="shared" si="251"/>
        <v>0</v>
      </c>
      <c r="AN300" s="110">
        <f t="shared" si="251"/>
        <v>0</v>
      </c>
      <c r="AO300" s="110">
        <f t="shared" si="251"/>
        <v>0</v>
      </c>
      <c r="AP300" s="110">
        <f t="shared" si="251"/>
        <v>0</v>
      </c>
      <c r="AQ300" s="110">
        <f t="shared" si="251"/>
        <v>0</v>
      </c>
      <c r="AR300" s="110">
        <f t="shared" si="251"/>
        <v>0</v>
      </c>
      <c r="AS300" s="110">
        <f t="shared" si="251"/>
        <v>0</v>
      </c>
      <c r="AT300" s="110">
        <f t="shared" si="251"/>
        <v>0</v>
      </c>
      <c r="AU300" s="110">
        <f t="shared" si="251"/>
        <v>0</v>
      </c>
      <c r="AV300" s="110">
        <f t="shared" si="251"/>
        <v>0</v>
      </c>
      <c r="AW300" s="110">
        <f t="shared" si="251"/>
        <v>0</v>
      </c>
      <c r="AX300" s="110">
        <f t="shared" si="251"/>
        <v>0</v>
      </c>
      <c r="AY300" s="110">
        <f t="shared" si="251"/>
        <v>0</v>
      </c>
      <c r="AZ300" s="110">
        <f t="shared" si="251"/>
        <v>0</v>
      </c>
      <c r="BA300" s="110">
        <f t="shared" si="251"/>
        <v>0</v>
      </c>
      <c r="BB300" s="110">
        <f t="shared" si="251"/>
        <v>0</v>
      </c>
      <c r="BC300" s="110"/>
      <c r="BD300" s="110"/>
      <c r="BE300" s="110">
        <f t="shared" si="251"/>
        <v>0</v>
      </c>
      <c r="BF300" s="157">
        <f t="shared" si="251"/>
        <v>50000000</v>
      </c>
      <c r="BG300" s="153">
        <f t="shared" si="251"/>
        <v>50829674.909999996</v>
      </c>
      <c r="BH300" s="172">
        <f t="shared" si="250"/>
        <v>829674.90999999642</v>
      </c>
      <c r="BI300" s="5"/>
      <c r="BJ300" s="5"/>
    </row>
    <row r="301" spans="1:62" ht="15" thickBot="1" x14ac:dyDescent="0.25">
      <c r="A301" s="18" t="s">
        <v>507</v>
      </c>
      <c r="B301" s="68" t="s">
        <v>454</v>
      </c>
      <c r="C301" s="26">
        <v>53</v>
      </c>
      <c r="D301" s="125" t="s">
        <v>452</v>
      </c>
      <c r="E301" s="111">
        <v>50000000</v>
      </c>
      <c r="F301" s="112">
        <v>0</v>
      </c>
      <c r="G301" s="113">
        <v>0</v>
      </c>
      <c r="H301" s="113">
        <v>0</v>
      </c>
      <c r="I301" s="113">
        <v>0</v>
      </c>
      <c r="J301" s="113">
        <v>0</v>
      </c>
      <c r="K301" s="113">
        <v>0</v>
      </c>
      <c r="L301" s="113">
        <f>H301+J301-K301</f>
        <v>0</v>
      </c>
      <c r="M301" s="113">
        <v>0</v>
      </c>
      <c r="N301" s="113">
        <v>0</v>
      </c>
      <c r="O301" s="113">
        <v>0</v>
      </c>
      <c r="P301" s="113">
        <v>0</v>
      </c>
      <c r="Q301" s="113">
        <v>0</v>
      </c>
      <c r="R301" s="114">
        <v>0</v>
      </c>
      <c r="S301" s="114">
        <v>0</v>
      </c>
      <c r="T301" s="113">
        <f>P301+R301-S301</f>
        <v>0</v>
      </c>
      <c r="U301" s="114">
        <v>0</v>
      </c>
      <c r="V301" s="114">
        <v>0</v>
      </c>
      <c r="W301" s="114">
        <v>0</v>
      </c>
      <c r="X301" s="113">
        <f>T301+V301-W301</f>
        <v>0</v>
      </c>
      <c r="Y301" s="113">
        <v>0</v>
      </c>
      <c r="Z301" s="113">
        <v>0</v>
      </c>
      <c r="AA301" s="113">
        <v>0</v>
      </c>
      <c r="AB301" s="113">
        <f>X301+Z301-AA301</f>
        <v>0</v>
      </c>
      <c r="AC301" s="113">
        <v>0</v>
      </c>
      <c r="AD301" s="113">
        <v>0</v>
      </c>
      <c r="AE301" s="113">
        <v>0</v>
      </c>
      <c r="AF301" s="113">
        <f>AB301+AD301-AE301</f>
        <v>0</v>
      </c>
      <c r="AG301" s="113">
        <v>0</v>
      </c>
      <c r="AH301" s="113">
        <v>0</v>
      </c>
      <c r="AI301" s="113">
        <v>0</v>
      </c>
      <c r="AJ301" s="113">
        <f>AF301+AH301-AI301</f>
        <v>0</v>
      </c>
      <c r="AK301" s="113">
        <v>0</v>
      </c>
      <c r="AL301" s="113">
        <v>0</v>
      </c>
      <c r="AM301" s="113">
        <v>0</v>
      </c>
      <c r="AN301" s="113">
        <f>AJ301+AL301-AM301</f>
        <v>0</v>
      </c>
      <c r="AO301" s="113">
        <v>0</v>
      </c>
      <c r="AP301" s="114">
        <v>0</v>
      </c>
      <c r="AQ301" s="114">
        <v>0</v>
      </c>
      <c r="AR301" s="113">
        <f>AN301+AP301-AQ301</f>
        <v>0</v>
      </c>
      <c r="AS301" s="113">
        <v>0</v>
      </c>
      <c r="AT301" s="113"/>
      <c r="AU301" s="113"/>
      <c r="AV301" s="113"/>
      <c r="AW301" s="113"/>
      <c r="AX301" s="113"/>
      <c r="AY301" s="113"/>
      <c r="AZ301" s="113"/>
      <c r="BA301" s="113"/>
      <c r="BB301" s="113">
        <f>F301+J301+N301+R301+V301+Z301+AD301+AH301+AL301+AP301</f>
        <v>0</v>
      </c>
      <c r="BC301" s="113"/>
      <c r="BD301" s="113"/>
      <c r="BE301" s="113">
        <f>G301+K301+O301+S301+W301+AA301+AE301+AI301+AM301+AQ301</f>
        <v>0</v>
      </c>
      <c r="BF301" s="154">
        <f>E301+BB301-BE301</f>
        <v>50000000</v>
      </c>
      <c r="BG301" s="155">
        <v>50829674.909999996</v>
      </c>
      <c r="BH301" s="175">
        <f t="shared" si="250"/>
        <v>829674.90999999642</v>
      </c>
    </row>
    <row r="302" spans="1:62" ht="15" thickBot="1" x14ac:dyDescent="0.25">
      <c r="A302" s="18" t="s">
        <v>508</v>
      </c>
      <c r="B302" s="68" t="s">
        <v>456</v>
      </c>
      <c r="C302" s="26">
        <v>53</v>
      </c>
      <c r="D302" s="125" t="s">
        <v>452</v>
      </c>
      <c r="E302" s="111">
        <v>0</v>
      </c>
      <c r="F302" s="112">
        <v>0</v>
      </c>
      <c r="G302" s="113">
        <v>0</v>
      </c>
      <c r="H302" s="113">
        <v>0</v>
      </c>
      <c r="I302" s="113">
        <v>0</v>
      </c>
      <c r="J302" s="113">
        <v>0</v>
      </c>
      <c r="K302" s="113">
        <v>0</v>
      </c>
      <c r="L302" s="113">
        <f>H302+J302-K302</f>
        <v>0</v>
      </c>
      <c r="M302" s="113">
        <v>0</v>
      </c>
      <c r="N302" s="113">
        <v>0</v>
      </c>
      <c r="O302" s="113">
        <v>0</v>
      </c>
      <c r="P302" s="113">
        <v>0</v>
      </c>
      <c r="Q302" s="113">
        <v>0</v>
      </c>
      <c r="R302" s="114">
        <v>0</v>
      </c>
      <c r="S302" s="114">
        <v>0</v>
      </c>
      <c r="T302" s="113">
        <f>P302+R302-S302</f>
        <v>0</v>
      </c>
      <c r="U302" s="114">
        <v>0</v>
      </c>
      <c r="V302" s="114">
        <v>0</v>
      </c>
      <c r="W302" s="114">
        <v>0</v>
      </c>
      <c r="X302" s="113">
        <f>T302+V302-W302</f>
        <v>0</v>
      </c>
      <c r="Y302" s="113">
        <v>0</v>
      </c>
      <c r="Z302" s="113">
        <v>0</v>
      </c>
      <c r="AA302" s="113">
        <v>0</v>
      </c>
      <c r="AB302" s="113">
        <f>X302+Z302-AA302</f>
        <v>0</v>
      </c>
      <c r="AC302" s="113">
        <v>0</v>
      </c>
      <c r="AD302" s="113">
        <v>0</v>
      </c>
      <c r="AE302" s="113">
        <v>0</v>
      </c>
      <c r="AF302" s="113">
        <f>AB302+AD302-AE302</f>
        <v>0</v>
      </c>
      <c r="AG302" s="113">
        <v>0</v>
      </c>
      <c r="AH302" s="113">
        <v>0</v>
      </c>
      <c r="AI302" s="113">
        <v>0</v>
      </c>
      <c r="AJ302" s="113">
        <f>AF302+AH302-AI302</f>
        <v>0</v>
      </c>
      <c r="AK302" s="113">
        <v>0</v>
      </c>
      <c r="AL302" s="113">
        <v>0</v>
      </c>
      <c r="AM302" s="113">
        <v>0</v>
      </c>
      <c r="AN302" s="113">
        <f>AJ302+AL302-AM302</f>
        <v>0</v>
      </c>
      <c r="AO302" s="113">
        <v>0</v>
      </c>
      <c r="AP302" s="114">
        <v>0</v>
      </c>
      <c r="AQ302" s="114">
        <v>0</v>
      </c>
      <c r="AR302" s="113">
        <f>AN302+AP302-AQ302</f>
        <v>0</v>
      </c>
      <c r="AS302" s="113">
        <v>0</v>
      </c>
      <c r="AT302" s="113"/>
      <c r="AU302" s="113"/>
      <c r="AV302" s="113"/>
      <c r="AW302" s="113"/>
      <c r="AX302" s="113"/>
      <c r="AY302" s="113"/>
      <c r="AZ302" s="113"/>
      <c r="BA302" s="113"/>
      <c r="BB302" s="113">
        <f>F302+J302+N302+R302+V302+Z302+AD302+AH302+AL302+AP302</f>
        <v>0</v>
      </c>
      <c r="BC302" s="113"/>
      <c r="BD302" s="113"/>
      <c r="BE302" s="113">
        <f>G302+K302+O302+S302+W302+AA302+AE302+AI302+AM302+AQ302</f>
        <v>0</v>
      </c>
      <c r="BF302" s="154">
        <f>E302+BB302-BE302</f>
        <v>0</v>
      </c>
      <c r="BG302" s="155">
        <v>0</v>
      </c>
      <c r="BH302" s="175">
        <f t="shared" si="250"/>
        <v>0</v>
      </c>
    </row>
    <row r="303" spans="1:62" s="3" customFormat="1" ht="15.75" thickBot="1" x14ac:dyDescent="0.3">
      <c r="A303" s="8" t="s">
        <v>509</v>
      </c>
      <c r="B303" s="67" t="s">
        <v>510</v>
      </c>
      <c r="C303" s="7"/>
      <c r="D303" s="126"/>
      <c r="E303" s="110">
        <f>E304+E305+E306+E312</f>
        <v>3614376295</v>
      </c>
      <c r="F303" s="110">
        <f t="shared" ref="F303:BG303" si="252">F304+F305+F306+F312</f>
        <v>0</v>
      </c>
      <c r="G303" s="110">
        <f t="shared" si="252"/>
        <v>0</v>
      </c>
      <c r="H303" s="110">
        <f t="shared" si="252"/>
        <v>0</v>
      </c>
      <c r="I303" s="110">
        <f t="shared" si="252"/>
        <v>0</v>
      </c>
      <c r="J303" s="110">
        <f t="shared" si="252"/>
        <v>0</v>
      </c>
      <c r="K303" s="110">
        <f t="shared" si="252"/>
        <v>0</v>
      </c>
      <c r="L303" s="110">
        <f t="shared" si="252"/>
        <v>0</v>
      </c>
      <c r="M303" s="110">
        <f t="shared" si="252"/>
        <v>0</v>
      </c>
      <c r="N303" s="110">
        <f t="shared" si="252"/>
        <v>0</v>
      </c>
      <c r="O303" s="110">
        <f t="shared" si="252"/>
        <v>0</v>
      </c>
      <c r="P303" s="110">
        <f t="shared" si="252"/>
        <v>0</v>
      </c>
      <c r="Q303" s="110">
        <f t="shared" si="252"/>
        <v>0</v>
      </c>
      <c r="R303" s="110">
        <f t="shared" si="252"/>
        <v>0</v>
      </c>
      <c r="S303" s="110">
        <f t="shared" si="252"/>
        <v>0</v>
      </c>
      <c r="T303" s="110">
        <f t="shared" si="252"/>
        <v>0</v>
      </c>
      <c r="U303" s="110">
        <f t="shared" si="252"/>
        <v>0</v>
      </c>
      <c r="V303" s="110">
        <f t="shared" si="252"/>
        <v>0</v>
      </c>
      <c r="W303" s="110">
        <f t="shared" si="252"/>
        <v>0</v>
      </c>
      <c r="X303" s="110">
        <f t="shared" si="252"/>
        <v>0</v>
      </c>
      <c r="Y303" s="110">
        <f t="shared" si="252"/>
        <v>0</v>
      </c>
      <c r="Z303" s="110">
        <f t="shared" si="252"/>
        <v>0</v>
      </c>
      <c r="AA303" s="110">
        <f t="shared" si="252"/>
        <v>0</v>
      </c>
      <c r="AB303" s="110">
        <f t="shared" si="252"/>
        <v>0</v>
      </c>
      <c r="AC303" s="110">
        <f t="shared" si="252"/>
        <v>0</v>
      </c>
      <c r="AD303" s="110">
        <f t="shared" si="252"/>
        <v>0</v>
      </c>
      <c r="AE303" s="110">
        <f t="shared" si="252"/>
        <v>0</v>
      </c>
      <c r="AF303" s="110">
        <f t="shared" si="252"/>
        <v>0</v>
      </c>
      <c r="AG303" s="110">
        <f t="shared" si="252"/>
        <v>0</v>
      </c>
      <c r="AH303" s="110">
        <f t="shared" si="252"/>
        <v>0</v>
      </c>
      <c r="AI303" s="110">
        <f t="shared" si="252"/>
        <v>0</v>
      </c>
      <c r="AJ303" s="110">
        <f t="shared" si="252"/>
        <v>0</v>
      </c>
      <c r="AK303" s="110">
        <f t="shared" si="252"/>
        <v>0</v>
      </c>
      <c r="AL303" s="110">
        <f t="shared" si="252"/>
        <v>0</v>
      </c>
      <c r="AM303" s="110">
        <f t="shared" si="252"/>
        <v>0</v>
      </c>
      <c r="AN303" s="110">
        <f t="shared" si="252"/>
        <v>0</v>
      </c>
      <c r="AO303" s="110">
        <f t="shared" si="252"/>
        <v>0</v>
      </c>
      <c r="AP303" s="110">
        <f t="shared" si="252"/>
        <v>0</v>
      </c>
      <c r="AQ303" s="110">
        <f t="shared" si="252"/>
        <v>0</v>
      </c>
      <c r="AR303" s="110">
        <f t="shared" si="252"/>
        <v>0</v>
      </c>
      <c r="AS303" s="110">
        <f t="shared" si="252"/>
        <v>0</v>
      </c>
      <c r="AT303" s="110">
        <f t="shared" si="252"/>
        <v>0</v>
      </c>
      <c r="AU303" s="110">
        <f t="shared" si="252"/>
        <v>0</v>
      </c>
      <c r="AV303" s="110">
        <f t="shared" si="252"/>
        <v>0</v>
      </c>
      <c r="AW303" s="110">
        <f t="shared" si="252"/>
        <v>0</v>
      </c>
      <c r="AX303" s="110">
        <f t="shared" si="252"/>
        <v>0</v>
      </c>
      <c r="AY303" s="110">
        <f t="shared" si="252"/>
        <v>0</v>
      </c>
      <c r="AZ303" s="110">
        <f t="shared" si="252"/>
        <v>0</v>
      </c>
      <c r="BA303" s="110">
        <f t="shared" si="252"/>
        <v>0</v>
      </c>
      <c r="BB303" s="110">
        <f t="shared" si="252"/>
        <v>0</v>
      </c>
      <c r="BC303" s="110"/>
      <c r="BD303" s="110"/>
      <c r="BE303" s="110">
        <f t="shared" si="252"/>
        <v>0</v>
      </c>
      <c r="BF303" s="152">
        <f>+E303+BB303-BE303</f>
        <v>3614376295</v>
      </c>
      <c r="BG303" s="153">
        <f t="shared" si="252"/>
        <v>3704602060.48</v>
      </c>
      <c r="BH303" s="172">
        <f t="shared" si="250"/>
        <v>90225765.480000019</v>
      </c>
      <c r="BI303" s="5"/>
      <c r="BJ303" s="5"/>
    </row>
    <row r="304" spans="1:62" ht="15" thickBot="1" x14ac:dyDescent="0.25">
      <c r="A304" s="18" t="s">
        <v>511</v>
      </c>
      <c r="B304" s="68" t="s">
        <v>435</v>
      </c>
      <c r="C304" s="26">
        <v>52</v>
      </c>
      <c r="D304" s="125" t="s">
        <v>436</v>
      </c>
      <c r="E304" s="111">
        <v>0</v>
      </c>
      <c r="F304" s="112">
        <v>0</v>
      </c>
      <c r="G304" s="113">
        <v>0</v>
      </c>
      <c r="H304" s="113">
        <v>0</v>
      </c>
      <c r="I304" s="113">
        <v>0</v>
      </c>
      <c r="J304" s="113">
        <v>0</v>
      </c>
      <c r="K304" s="113">
        <v>0</v>
      </c>
      <c r="L304" s="113">
        <f>H304+J304-K304</f>
        <v>0</v>
      </c>
      <c r="M304" s="113">
        <v>0</v>
      </c>
      <c r="N304" s="113">
        <v>0</v>
      </c>
      <c r="O304" s="113">
        <v>0</v>
      </c>
      <c r="P304" s="113">
        <v>0</v>
      </c>
      <c r="Q304" s="113">
        <v>0</v>
      </c>
      <c r="R304" s="114">
        <v>0</v>
      </c>
      <c r="S304" s="114">
        <v>0</v>
      </c>
      <c r="T304" s="113">
        <f>P304+R304-S304</f>
        <v>0</v>
      </c>
      <c r="U304" s="114">
        <v>0</v>
      </c>
      <c r="V304" s="114">
        <v>0</v>
      </c>
      <c r="W304" s="114">
        <v>0</v>
      </c>
      <c r="X304" s="113">
        <f>T304+V304-W304</f>
        <v>0</v>
      </c>
      <c r="Y304" s="113">
        <v>0</v>
      </c>
      <c r="Z304" s="113">
        <v>0</v>
      </c>
      <c r="AA304" s="113">
        <v>0</v>
      </c>
      <c r="AB304" s="113">
        <f>X304+Z304-AA304</f>
        <v>0</v>
      </c>
      <c r="AC304" s="113">
        <v>0</v>
      </c>
      <c r="AD304" s="113">
        <v>0</v>
      </c>
      <c r="AE304" s="113">
        <v>0</v>
      </c>
      <c r="AF304" s="113">
        <f>AB304+AD304-AE304</f>
        <v>0</v>
      </c>
      <c r="AG304" s="113">
        <v>0</v>
      </c>
      <c r="AH304" s="113">
        <v>0</v>
      </c>
      <c r="AI304" s="113">
        <v>0</v>
      </c>
      <c r="AJ304" s="113">
        <f>AF304+AH304-AI304</f>
        <v>0</v>
      </c>
      <c r="AK304" s="113">
        <v>0</v>
      </c>
      <c r="AL304" s="113">
        <v>0</v>
      </c>
      <c r="AM304" s="113">
        <v>0</v>
      </c>
      <c r="AN304" s="113">
        <f>AJ304+AL304-AM304</f>
        <v>0</v>
      </c>
      <c r="AO304" s="113">
        <v>0</v>
      </c>
      <c r="AP304" s="114">
        <v>0</v>
      </c>
      <c r="AQ304" s="114">
        <v>0</v>
      </c>
      <c r="AR304" s="113">
        <f>AN304+AP304-AQ304</f>
        <v>0</v>
      </c>
      <c r="AS304" s="113">
        <v>0</v>
      </c>
      <c r="AT304" s="113"/>
      <c r="AU304" s="113"/>
      <c r="AV304" s="113"/>
      <c r="AW304" s="113"/>
      <c r="AX304" s="113"/>
      <c r="AY304" s="113"/>
      <c r="AZ304" s="113"/>
      <c r="BA304" s="113"/>
      <c r="BB304" s="113">
        <f>F304+J304+N304+R304+V304+Z304+AD304+AH304+AL304+AP304</f>
        <v>0</v>
      </c>
      <c r="BC304" s="113"/>
      <c r="BD304" s="113"/>
      <c r="BE304" s="113">
        <f>G304+K304+O304+S304+W304+AA304+AE304+AI304+AM304+AQ304</f>
        <v>0</v>
      </c>
      <c r="BF304" s="154">
        <f>E304+BB304-BE304</f>
        <v>0</v>
      </c>
      <c r="BG304" s="155">
        <f>I304+M304+Q304+U304+Y304+AC304+AG304+AK304+AO304+AS304</f>
        <v>0</v>
      </c>
      <c r="BH304" s="175">
        <f t="shared" si="250"/>
        <v>0</v>
      </c>
    </row>
    <row r="305" spans="1:62" ht="15" thickBot="1" x14ac:dyDescent="0.25">
      <c r="A305" s="18" t="s">
        <v>512</v>
      </c>
      <c r="B305" s="68" t="s">
        <v>513</v>
      </c>
      <c r="C305" s="26">
        <v>52</v>
      </c>
      <c r="D305" s="125" t="s">
        <v>436</v>
      </c>
      <c r="E305" s="111">
        <v>272210398</v>
      </c>
      <c r="F305" s="112">
        <v>0</v>
      </c>
      <c r="G305" s="113">
        <v>0</v>
      </c>
      <c r="H305" s="113">
        <v>0</v>
      </c>
      <c r="I305" s="113">
        <v>0</v>
      </c>
      <c r="J305" s="113">
        <v>0</v>
      </c>
      <c r="K305" s="113">
        <v>0</v>
      </c>
      <c r="L305" s="113">
        <f>H305+J305-K305</f>
        <v>0</v>
      </c>
      <c r="M305" s="113">
        <v>0</v>
      </c>
      <c r="N305" s="113">
        <v>0</v>
      </c>
      <c r="O305" s="113">
        <v>0</v>
      </c>
      <c r="P305" s="113">
        <v>0</v>
      </c>
      <c r="Q305" s="113">
        <v>0</v>
      </c>
      <c r="R305" s="114">
        <v>0</v>
      </c>
      <c r="S305" s="114">
        <v>0</v>
      </c>
      <c r="T305" s="113">
        <f>P305+R305-S305</f>
        <v>0</v>
      </c>
      <c r="U305" s="114">
        <v>0</v>
      </c>
      <c r="V305" s="114">
        <v>0</v>
      </c>
      <c r="W305" s="114">
        <v>0</v>
      </c>
      <c r="X305" s="113">
        <f>T305+V305-W305</f>
        <v>0</v>
      </c>
      <c r="Y305" s="113">
        <v>0</v>
      </c>
      <c r="Z305" s="113">
        <v>0</v>
      </c>
      <c r="AA305" s="113">
        <v>0</v>
      </c>
      <c r="AB305" s="113">
        <f>X305+Z305-AA305</f>
        <v>0</v>
      </c>
      <c r="AC305" s="113">
        <v>0</v>
      </c>
      <c r="AD305" s="113">
        <v>0</v>
      </c>
      <c r="AE305" s="113">
        <v>0</v>
      </c>
      <c r="AF305" s="113">
        <f>AB305+AD305-AE305</f>
        <v>0</v>
      </c>
      <c r="AG305" s="113">
        <v>0</v>
      </c>
      <c r="AH305" s="113">
        <v>0</v>
      </c>
      <c r="AI305" s="113">
        <v>0</v>
      </c>
      <c r="AJ305" s="113">
        <f>AF305+AH305-AI305</f>
        <v>0</v>
      </c>
      <c r="AK305" s="113">
        <v>0</v>
      </c>
      <c r="AL305" s="113">
        <v>0</v>
      </c>
      <c r="AM305" s="113">
        <v>0</v>
      </c>
      <c r="AN305" s="113">
        <f>AJ305+AL305-AM305</f>
        <v>0</v>
      </c>
      <c r="AO305" s="113">
        <v>0</v>
      </c>
      <c r="AP305" s="114">
        <v>0</v>
      </c>
      <c r="AQ305" s="114">
        <v>0</v>
      </c>
      <c r="AR305" s="113">
        <f>AN305+AP305-AQ305</f>
        <v>0</v>
      </c>
      <c r="AS305" s="113">
        <v>0</v>
      </c>
      <c r="AT305" s="113"/>
      <c r="AU305" s="113"/>
      <c r="AV305" s="113"/>
      <c r="AW305" s="113"/>
      <c r="AX305" s="113"/>
      <c r="AY305" s="113"/>
      <c r="AZ305" s="113"/>
      <c r="BA305" s="113"/>
      <c r="BB305" s="113">
        <f>F305+J305+N305+R305+V305+Z305+AD305+AH305+AL305+AP305</f>
        <v>0</v>
      </c>
      <c r="BC305" s="113"/>
      <c r="BD305" s="113"/>
      <c r="BE305" s="113">
        <f>G305+K305+O305+S305+W305+AA305+AE305+AI305+AM305+AQ305</f>
        <v>0</v>
      </c>
      <c r="BF305" s="154">
        <f>E305+BB305-BE305</f>
        <v>272210398</v>
      </c>
      <c r="BG305" s="155">
        <v>293488633.60000002</v>
      </c>
      <c r="BH305" s="175">
        <f t="shared" si="250"/>
        <v>21278235.600000024</v>
      </c>
    </row>
    <row r="306" spans="1:62" s="3" customFormat="1" ht="15.75" thickBot="1" x14ac:dyDescent="0.3">
      <c r="A306" s="8" t="s">
        <v>514</v>
      </c>
      <c r="B306" s="67" t="s">
        <v>56</v>
      </c>
      <c r="C306" s="7"/>
      <c r="D306" s="126"/>
      <c r="E306" s="110">
        <f>E307+E308+E309+E310+E311</f>
        <v>0</v>
      </c>
      <c r="F306" s="110">
        <f t="shared" ref="F306:BE306" si="253">F307+F308+F309+F310+F311</f>
        <v>0</v>
      </c>
      <c r="G306" s="110">
        <f t="shared" si="253"/>
        <v>0</v>
      </c>
      <c r="H306" s="110">
        <f t="shared" si="253"/>
        <v>0</v>
      </c>
      <c r="I306" s="110">
        <f t="shared" si="253"/>
        <v>0</v>
      </c>
      <c r="J306" s="110">
        <f t="shared" si="253"/>
        <v>0</v>
      </c>
      <c r="K306" s="110">
        <f t="shared" si="253"/>
        <v>0</v>
      </c>
      <c r="L306" s="110">
        <f t="shared" si="253"/>
        <v>0</v>
      </c>
      <c r="M306" s="110">
        <f t="shared" si="253"/>
        <v>0</v>
      </c>
      <c r="N306" s="110">
        <f t="shared" si="253"/>
        <v>0</v>
      </c>
      <c r="O306" s="110">
        <f t="shared" si="253"/>
        <v>0</v>
      </c>
      <c r="P306" s="110">
        <f t="shared" si="253"/>
        <v>0</v>
      </c>
      <c r="Q306" s="110">
        <f t="shared" si="253"/>
        <v>0</v>
      </c>
      <c r="R306" s="110">
        <f t="shared" si="253"/>
        <v>0</v>
      </c>
      <c r="S306" s="110">
        <f t="shared" si="253"/>
        <v>0</v>
      </c>
      <c r="T306" s="110">
        <f t="shared" si="253"/>
        <v>0</v>
      </c>
      <c r="U306" s="110">
        <f t="shared" si="253"/>
        <v>0</v>
      </c>
      <c r="V306" s="110">
        <f t="shared" si="253"/>
        <v>0</v>
      </c>
      <c r="W306" s="110">
        <f t="shared" si="253"/>
        <v>0</v>
      </c>
      <c r="X306" s="110">
        <f t="shared" si="253"/>
        <v>0</v>
      </c>
      <c r="Y306" s="110">
        <f t="shared" si="253"/>
        <v>0</v>
      </c>
      <c r="Z306" s="110">
        <f t="shared" si="253"/>
        <v>0</v>
      </c>
      <c r="AA306" s="110">
        <f t="shared" si="253"/>
        <v>0</v>
      </c>
      <c r="AB306" s="110">
        <f t="shared" si="253"/>
        <v>0</v>
      </c>
      <c r="AC306" s="110">
        <f t="shared" si="253"/>
        <v>0</v>
      </c>
      <c r="AD306" s="110">
        <f t="shared" si="253"/>
        <v>0</v>
      </c>
      <c r="AE306" s="110">
        <f t="shared" si="253"/>
        <v>0</v>
      </c>
      <c r="AF306" s="110">
        <f t="shared" si="253"/>
        <v>0</v>
      </c>
      <c r="AG306" s="110">
        <f t="shared" si="253"/>
        <v>0</v>
      </c>
      <c r="AH306" s="110">
        <f t="shared" si="253"/>
        <v>0</v>
      </c>
      <c r="AI306" s="110">
        <f t="shared" si="253"/>
        <v>0</v>
      </c>
      <c r="AJ306" s="110">
        <f t="shared" si="253"/>
        <v>0</v>
      </c>
      <c r="AK306" s="110">
        <f t="shared" si="253"/>
        <v>0</v>
      </c>
      <c r="AL306" s="110">
        <f t="shared" si="253"/>
        <v>0</v>
      </c>
      <c r="AM306" s="110">
        <f t="shared" si="253"/>
        <v>0</v>
      </c>
      <c r="AN306" s="110">
        <f t="shared" si="253"/>
        <v>0</v>
      </c>
      <c r="AO306" s="110">
        <f t="shared" si="253"/>
        <v>0</v>
      </c>
      <c r="AP306" s="110">
        <f t="shared" si="253"/>
        <v>0</v>
      </c>
      <c r="AQ306" s="110">
        <f t="shared" si="253"/>
        <v>0</v>
      </c>
      <c r="AR306" s="110">
        <f t="shared" si="253"/>
        <v>0</v>
      </c>
      <c r="AS306" s="110">
        <f t="shared" si="253"/>
        <v>0</v>
      </c>
      <c r="AT306" s="110">
        <f t="shared" si="253"/>
        <v>0</v>
      </c>
      <c r="AU306" s="110">
        <f t="shared" si="253"/>
        <v>0</v>
      </c>
      <c r="AV306" s="110">
        <f t="shared" si="253"/>
        <v>0</v>
      </c>
      <c r="AW306" s="110">
        <f t="shared" si="253"/>
        <v>0</v>
      </c>
      <c r="AX306" s="110">
        <f t="shared" si="253"/>
        <v>0</v>
      </c>
      <c r="AY306" s="110">
        <f t="shared" si="253"/>
        <v>0</v>
      </c>
      <c r="AZ306" s="110">
        <f t="shared" si="253"/>
        <v>0</v>
      </c>
      <c r="BA306" s="110">
        <f t="shared" si="253"/>
        <v>0</v>
      </c>
      <c r="BB306" s="110">
        <f t="shared" si="253"/>
        <v>0</v>
      </c>
      <c r="BC306" s="110"/>
      <c r="BD306" s="110"/>
      <c r="BE306" s="110">
        <f t="shared" si="253"/>
        <v>0</v>
      </c>
      <c r="BF306" s="152">
        <f>+E306+BB306-BE306</f>
        <v>0</v>
      </c>
      <c r="BG306" s="152">
        <f>+F306+BC306-BF306</f>
        <v>0</v>
      </c>
      <c r="BH306" s="172">
        <f t="shared" si="250"/>
        <v>0</v>
      </c>
      <c r="BI306" s="5"/>
      <c r="BJ306" s="5"/>
    </row>
    <row r="307" spans="1:62" ht="15" thickBot="1" x14ac:dyDescent="0.25">
      <c r="A307" s="18" t="s">
        <v>515</v>
      </c>
      <c r="B307" s="68" t="s">
        <v>441</v>
      </c>
      <c r="C307" s="26">
        <v>54</v>
      </c>
      <c r="D307" s="125" t="s">
        <v>442</v>
      </c>
      <c r="E307" s="111">
        <v>0</v>
      </c>
      <c r="F307" s="112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4"/>
      <c r="S307" s="114"/>
      <c r="T307" s="113"/>
      <c r="U307" s="114"/>
      <c r="V307" s="114"/>
      <c r="W307" s="114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4"/>
      <c r="AQ307" s="114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>
        <f>G307+K307+O307+S307+W307+AA307+AE307+AI307+AM307+AQ307</f>
        <v>0</v>
      </c>
      <c r="BF307" s="154">
        <f>E307+BB307-BE307</f>
        <v>0</v>
      </c>
      <c r="BG307" s="155">
        <v>0</v>
      </c>
      <c r="BH307" s="175">
        <f t="shared" si="250"/>
        <v>0</v>
      </c>
    </row>
    <row r="308" spans="1:62" ht="15" thickBot="1" x14ac:dyDescent="0.25">
      <c r="A308" s="18" t="s">
        <v>516</v>
      </c>
      <c r="B308" s="68" t="s">
        <v>465</v>
      </c>
      <c r="C308" s="26">
        <v>54</v>
      </c>
      <c r="D308" s="125" t="s">
        <v>442</v>
      </c>
      <c r="E308" s="111">
        <v>0</v>
      </c>
      <c r="F308" s="112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4"/>
      <c r="S308" s="114"/>
      <c r="T308" s="113"/>
      <c r="U308" s="114"/>
      <c r="V308" s="114"/>
      <c r="W308" s="114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4"/>
      <c r="AQ308" s="114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>
        <f>G308+K308+O308+S308+W308+AA308+AE308+AI308+AM308+AQ308</f>
        <v>0</v>
      </c>
      <c r="BF308" s="154">
        <f>E308+BB308-BE308</f>
        <v>0</v>
      </c>
      <c r="BG308" s="155">
        <v>0</v>
      </c>
      <c r="BH308" s="175">
        <f t="shared" si="250"/>
        <v>0</v>
      </c>
    </row>
    <row r="309" spans="1:62" ht="15" thickBot="1" x14ac:dyDescent="0.25">
      <c r="A309" s="18" t="s">
        <v>517</v>
      </c>
      <c r="B309" s="68" t="s">
        <v>446</v>
      </c>
      <c r="C309" s="26">
        <v>54</v>
      </c>
      <c r="D309" s="125" t="s">
        <v>442</v>
      </c>
      <c r="E309" s="111">
        <v>0</v>
      </c>
      <c r="F309" s="112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4"/>
      <c r="S309" s="114"/>
      <c r="T309" s="113"/>
      <c r="U309" s="114"/>
      <c r="V309" s="114"/>
      <c r="W309" s="114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4"/>
      <c r="AQ309" s="114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>
        <f>G309+K309+O309+S309+W309+AA309+AE309+AI309+AM309+AQ309</f>
        <v>0</v>
      </c>
      <c r="BF309" s="154">
        <f>E309+BB309-BE309</f>
        <v>0</v>
      </c>
      <c r="BG309" s="155">
        <v>0</v>
      </c>
      <c r="BH309" s="175">
        <f t="shared" si="250"/>
        <v>0</v>
      </c>
    </row>
    <row r="310" spans="1:62" ht="15" thickBot="1" x14ac:dyDescent="0.25">
      <c r="A310" s="18" t="s">
        <v>518</v>
      </c>
      <c r="B310" s="68" t="s">
        <v>468</v>
      </c>
      <c r="C310" s="26">
        <v>54</v>
      </c>
      <c r="D310" s="125" t="s">
        <v>442</v>
      </c>
      <c r="E310" s="111">
        <v>0</v>
      </c>
      <c r="F310" s="112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4"/>
      <c r="S310" s="114"/>
      <c r="T310" s="113"/>
      <c r="U310" s="114"/>
      <c r="V310" s="114"/>
      <c r="W310" s="114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4"/>
      <c r="AQ310" s="114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>
        <f>G310+K310+O310+S310+W310+AA310+AE310+AI310+AM310+AQ310</f>
        <v>0</v>
      </c>
      <c r="BF310" s="154">
        <f>E310+BB310-BE310</f>
        <v>0</v>
      </c>
      <c r="BG310" s="155">
        <v>0</v>
      </c>
      <c r="BH310" s="175">
        <f t="shared" si="250"/>
        <v>0</v>
      </c>
    </row>
    <row r="311" spans="1:62" ht="15" thickBot="1" x14ac:dyDescent="0.25">
      <c r="A311" s="18" t="s">
        <v>519</v>
      </c>
      <c r="B311" s="68" t="s">
        <v>470</v>
      </c>
      <c r="C311" s="26">
        <v>54</v>
      </c>
      <c r="D311" s="125" t="s">
        <v>442</v>
      </c>
      <c r="E311" s="111">
        <v>0</v>
      </c>
      <c r="F311" s="112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4"/>
      <c r="S311" s="114"/>
      <c r="T311" s="113"/>
      <c r="U311" s="114"/>
      <c r="V311" s="114"/>
      <c r="W311" s="114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4"/>
      <c r="AQ311" s="114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>
        <f>G311+K311+O311+S311+W311+AA311+AE311+AI311+AM311+AQ311</f>
        <v>0</v>
      </c>
      <c r="BF311" s="154">
        <f>E311+BB311-BE311</f>
        <v>0</v>
      </c>
      <c r="BG311" s="155">
        <v>0</v>
      </c>
      <c r="BH311" s="175">
        <f t="shared" si="250"/>
        <v>0</v>
      </c>
    </row>
    <row r="312" spans="1:62" s="3" customFormat="1" ht="15.75" thickBot="1" x14ac:dyDescent="0.3">
      <c r="A312" s="8" t="s">
        <v>520</v>
      </c>
      <c r="B312" s="67" t="s">
        <v>452</v>
      </c>
      <c r="C312" s="7"/>
      <c r="D312" s="126"/>
      <c r="E312" s="110">
        <f>E313+E314</f>
        <v>3342165897</v>
      </c>
      <c r="F312" s="110">
        <f t="shared" ref="F312:BG312" si="254">F313+F314</f>
        <v>0</v>
      </c>
      <c r="G312" s="110">
        <f t="shared" si="254"/>
        <v>0</v>
      </c>
      <c r="H312" s="110">
        <f t="shared" si="254"/>
        <v>0</v>
      </c>
      <c r="I312" s="110">
        <f t="shared" si="254"/>
        <v>0</v>
      </c>
      <c r="J312" s="110">
        <f t="shared" si="254"/>
        <v>0</v>
      </c>
      <c r="K312" s="110">
        <f t="shared" si="254"/>
        <v>0</v>
      </c>
      <c r="L312" s="110">
        <f t="shared" si="254"/>
        <v>0</v>
      </c>
      <c r="M312" s="110">
        <f t="shared" si="254"/>
        <v>0</v>
      </c>
      <c r="N312" s="110">
        <f t="shared" si="254"/>
        <v>0</v>
      </c>
      <c r="O312" s="110">
        <f t="shared" si="254"/>
        <v>0</v>
      </c>
      <c r="P312" s="110">
        <f t="shared" si="254"/>
        <v>0</v>
      </c>
      <c r="Q312" s="110">
        <f t="shared" si="254"/>
        <v>0</v>
      </c>
      <c r="R312" s="110">
        <f t="shared" si="254"/>
        <v>0</v>
      </c>
      <c r="S312" s="110">
        <f t="shared" si="254"/>
        <v>0</v>
      </c>
      <c r="T312" s="110">
        <f t="shared" si="254"/>
        <v>0</v>
      </c>
      <c r="U312" s="110">
        <f t="shared" si="254"/>
        <v>0</v>
      </c>
      <c r="V312" s="110">
        <f t="shared" si="254"/>
        <v>0</v>
      </c>
      <c r="W312" s="110">
        <f t="shared" si="254"/>
        <v>0</v>
      </c>
      <c r="X312" s="110">
        <f t="shared" si="254"/>
        <v>0</v>
      </c>
      <c r="Y312" s="110">
        <f t="shared" si="254"/>
        <v>0</v>
      </c>
      <c r="Z312" s="110">
        <f t="shared" si="254"/>
        <v>0</v>
      </c>
      <c r="AA312" s="110">
        <f t="shared" si="254"/>
        <v>0</v>
      </c>
      <c r="AB312" s="110">
        <f t="shared" si="254"/>
        <v>0</v>
      </c>
      <c r="AC312" s="110">
        <f t="shared" si="254"/>
        <v>0</v>
      </c>
      <c r="AD312" s="110">
        <f t="shared" si="254"/>
        <v>0</v>
      </c>
      <c r="AE312" s="110">
        <f t="shared" si="254"/>
        <v>0</v>
      </c>
      <c r="AF312" s="110">
        <f t="shared" si="254"/>
        <v>0</v>
      </c>
      <c r="AG312" s="110">
        <f t="shared" si="254"/>
        <v>0</v>
      </c>
      <c r="AH312" s="110">
        <f t="shared" si="254"/>
        <v>0</v>
      </c>
      <c r="AI312" s="110">
        <f t="shared" si="254"/>
        <v>0</v>
      </c>
      <c r="AJ312" s="110">
        <f t="shared" si="254"/>
        <v>0</v>
      </c>
      <c r="AK312" s="110">
        <f t="shared" si="254"/>
        <v>0</v>
      </c>
      <c r="AL312" s="110">
        <f t="shared" si="254"/>
        <v>0</v>
      </c>
      <c r="AM312" s="110">
        <f t="shared" si="254"/>
        <v>0</v>
      </c>
      <c r="AN312" s="110">
        <f t="shared" si="254"/>
        <v>0</v>
      </c>
      <c r="AO312" s="110">
        <f t="shared" si="254"/>
        <v>0</v>
      </c>
      <c r="AP312" s="110">
        <f t="shared" si="254"/>
        <v>0</v>
      </c>
      <c r="AQ312" s="110">
        <f t="shared" si="254"/>
        <v>0</v>
      </c>
      <c r="AR312" s="110">
        <f t="shared" si="254"/>
        <v>0</v>
      </c>
      <c r="AS312" s="110">
        <f t="shared" si="254"/>
        <v>0</v>
      </c>
      <c r="AT312" s="110">
        <f t="shared" si="254"/>
        <v>0</v>
      </c>
      <c r="AU312" s="110">
        <f t="shared" si="254"/>
        <v>0</v>
      </c>
      <c r="AV312" s="110">
        <f t="shared" si="254"/>
        <v>0</v>
      </c>
      <c r="AW312" s="110">
        <f t="shared" si="254"/>
        <v>0</v>
      </c>
      <c r="AX312" s="110">
        <f t="shared" si="254"/>
        <v>0</v>
      </c>
      <c r="AY312" s="110">
        <f t="shared" si="254"/>
        <v>0</v>
      </c>
      <c r="AZ312" s="110">
        <f t="shared" si="254"/>
        <v>0</v>
      </c>
      <c r="BA312" s="110">
        <f t="shared" si="254"/>
        <v>0</v>
      </c>
      <c r="BB312" s="110">
        <f t="shared" si="254"/>
        <v>0</v>
      </c>
      <c r="BC312" s="110"/>
      <c r="BD312" s="110"/>
      <c r="BE312" s="110">
        <f t="shared" si="254"/>
        <v>0</v>
      </c>
      <c r="BF312" s="152">
        <f>+E312+BB312-BE312</f>
        <v>3342165897</v>
      </c>
      <c r="BG312" s="153">
        <f t="shared" si="254"/>
        <v>3411113426.8800001</v>
      </c>
      <c r="BH312" s="172">
        <f t="shared" si="250"/>
        <v>68947529.880000114</v>
      </c>
      <c r="BI312" s="5"/>
      <c r="BJ312" s="5"/>
    </row>
    <row r="313" spans="1:62" ht="15" thickBot="1" x14ac:dyDescent="0.25">
      <c r="A313" s="18" t="s">
        <v>521</v>
      </c>
      <c r="B313" s="68" t="s">
        <v>454</v>
      </c>
      <c r="C313" s="26">
        <v>53</v>
      </c>
      <c r="D313" s="125" t="s">
        <v>452</v>
      </c>
      <c r="E313" s="111">
        <v>3319152897</v>
      </c>
      <c r="F313" s="112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4"/>
      <c r="S313" s="114"/>
      <c r="T313" s="113"/>
      <c r="U313" s="114"/>
      <c r="V313" s="114"/>
      <c r="W313" s="114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4"/>
      <c r="AQ313" s="114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>
        <f>G313+K313+O313+S313+W313+AA313+AE313+AI313+AM313+AQ313</f>
        <v>0</v>
      </c>
      <c r="BF313" s="154">
        <f>E313+BB313-BE313</f>
        <v>3319152897</v>
      </c>
      <c r="BG313" s="155">
        <v>3374229255.29</v>
      </c>
      <c r="BH313" s="175">
        <f t="shared" si="250"/>
        <v>55076358.289999962</v>
      </c>
    </row>
    <row r="314" spans="1:62" ht="15" thickBot="1" x14ac:dyDescent="0.25">
      <c r="A314" s="18" t="s">
        <v>522</v>
      </c>
      <c r="B314" s="68" t="s">
        <v>456</v>
      </c>
      <c r="C314" s="26">
        <v>53</v>
      </c>
      <c r="D314" s="125" t="s">
        <v>452</v>
      </c>
      <c r="E314" s="111">
        <v>23013000</v>
      </c>
      <c r="F314" s="112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4"/>
      <c r="S314" s="114"/>
      <c r="T314" s="113"/>
      <c r="U314" s="114"/>
      <c r="V314" s="114"/>
      <c r="W314" s="114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4"/>
      <c r="AQ314" s="114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>
        <f>G314+K314+O314+S314+W314+AA314+AE314+AI314+AM314+AQ314</f>
        <v>0</v>
      </c>
      <c r="BF314" s="154">
        <f>E314+BB314-BE314</f>
        <v>23013000</v>
      </c>
      <c r="BG314" s="155">
        <v>36884171.590000004</v>
      </c>
      <c r="BH314" s="175">
        <f t="shared" si="250"/>
        <v>13871171.590000004</v>
      </c>
    </row>
    <row r="315" spans="1:62" s="3" customFormat="1" ht="26.25" thickBot="1" x14ac:dyDescent="0.3">
      <c r="A315" s="8" t="s">
        <v>523</v>
      </c>
      <c r="B315" s="67" t="s">
        <v>524</v>
      </c>
      <c r="C315" s="7"/>
      <c r="D315" s="110">
        <f t="shared" ref="D315:AI315" si="255">D316+D331+D354+D381</f>
        <v>0</v>
      </c>
      <c r="E315" s="110">
        <f>E316+E331+E354+E381+E324</f>
        <v>35649718000</v>
      </c>
      <c r="F315" s="110" t="e">
        <f t="shared" si="255"/>
        <v>#REF!</v>
      </c>
      <c r="G315" s="110" t="e">
        <f t="shared" si="255"/>
        <v>#REF!</v>
      </c>
      <c r="H315" s="110" t="e">
        <f t="shared" si="255"/>
        <v>#REF!</v>
      </c>
      <c r="I315" s="110" t="e">
        <f t="shared" si="255"/>
        <v>#REF!</v>
      </c>
      <c r="J315" s="110" t="e">
        <f t="shared" si="255"/>
        <v>#REF!</v>
      </c>
      <c r="K315" s="110" t="e">
        <f t="shared" si="255"/>
        <v>#REF!</v>
      </c>
      <c r="L315" s="110" t="e">
        <f t="shared" si="255"/>
        <v>#REF!</v>
      </c>
      <c r="M315" s="110" t="e">
        <f t="shared" si="255"/>
        <v>#REF!</v>
      </c>
      <c r="N315" s="110" t="e">
        <f t="shared" si="255"/>
        <v>#REF!</v>
      </c>
      <c r="O315" s="110" t="e">
        <f t="shared" si="255"/>
        <v>#REF!</v>
      </c>
      <c r="P315" s="110" t="e">
        <f t="shared" si="255"/>
        <v>#REF!</v>
      </c>
      <c r="Q315" s="110" t="e">
        <f t="shared" si="255"/>
        <v>#REF!</v>
      </c>
      <c r="R315" s="110" t="e">
        <f t="shared" si="255"/>
        <v>#REF!</v>
      </c>
      <c r="S315" s="110" t="e">
        <f t="shared" si="255"/>
        <v>#REF!</v>
      </c>
      <c r="T315" s="110" t="e">
        <f t="shared" si="255"/>
        <v>#REF!</v>
      </c>
      <c r="U315" s="110" t="e">
        <f t="shared" si="255"/>
        <v>#REF!</v>
      </c>
      <c r="V315" s="110" t="e">
        <f t="shared" si="255"/>
        <v>#REF!</v>
      </c>
      <c r="W315" s="110" t="e">
        <f t="shared" si="255"/>
        <v>#REF!</v>
      </c>
      <c r="X315" s="110" t="e">
        <f t="shared" si="255"/>
        <v>#REF!</v>
      </c>
      <c r="Y315" s="110" t="e">
        <f t="shared" si="255"/>
        <v>#REF!</v>
      </c>
      <c r="Z315" s="110" t="e">
        <f t="shared" si="255"/>
        <v>#REF!</v>
      </c>
      <c r="AA315" s="110" t="e">
        <f t="shared" si="255"/>
        <v>#REF!</v>
      </c>
      <c r="AB315" s="110" t="e">
        <f t="shared" si="255"/>
        <v>#REF!</v>
      </c>
      <c r="AC315" s="110" t="e">
        <f t="shared" si="255"/>
        <v>#REF!</v>
      </c>
      <c r="AD315" s="110" t="e">
        <f t="shared" si="255"/>
        <v>#REF!</v>
      </c>
      <c r="AE315" s="110" t="e">
        <f t="shared" si="255"/>
        <v>#REF!</v>
      </c>
      <c r="AF315" s="110" t="e">
        <f t="shared" si="255"/>
        <v>#REF!</v>
      </c>
      <c r="AG315" s="110" t="e">
        <f t="shared" si="255"/>
        <v>#REF!</v>
      </c>
      <c r="AH315" s="110" t="e">
        <f t="shared" si="255"/>
        <v>#REF!</v>
      </c>
      <c r="AI315" s="110" t="e">
        <f t="shared" si="255"/>
        <v>#REF!</v>
      </c>
      <c r="AJ315" s="110" t="e">
        <f t="shared" ref="AJ315:BC315" si="256">AJ316+AJ331+AJ354+AJ381</f>
        <v>#REF!</v>
      </c>
      <c r="AK315" s="110" t="e">
        <f t="shared" si="256"/>
        <v>#REF!</v>
      </c>
      <c r="AL315" s="110" t="e">
        <f t="shared" si="256"/>
        <v>#REF!</v>
      </c>
      <c r="AM315" s="110" t="e">
        <f t="shared" si="256"/>
        <v>#REF!</v>
      </c>
      <c r="AN315" s="110" t="e">
        <f t="shared" si="256"/>
        <v>#REF!</v>
      </c>
      <c r="AO315" s="110" t="e">
        <f t="shared" si="256"/>
        <v>#REF!</v>
      </c>
      <c r="AP315" s="110" t="e">
        <f t="shared" si="256"/>
        <v>#REF!</v>
      </c>
      <c r="AQ315" s="110" t="e">
        <f t="shared" si="256"/>
        <v>#REF!</v>
      </c>
      <c r="AR315" s="110" t="e">
        <f t="shared" si="256"/>
        <v>#REF!</v>
      </c>
      <c r="AS315" s="110" t="e">
        <f t="shared" si="256"/>
        <v>#REF!</v>
      </c>
      <c r="AT315" s="110" t="e">
        <f t="shared" si="256"/>
        <v>#REF!</v>
      </c>
      <c r="AU315" s="110" t="e">
        <f t="shared" si="256"/>
        <v>#REF!</v>
      </c>
      <c r="AV315" s="110" t="e">
        <f t="shared" si="256"/>
        <v>#REF!</v>
      </c>
      <c r="AW315" s="110" t="e">
        <f t="shared" si="256"/>
        <v>#REF!</v>
      </c>
      <c r="AX315" s="110" t="e">
        <f t="shared" si="256"/>
        <v>#REF!</v>
      </c>
      <c r="AY315" s="110" t="e">
        <f t="shared" si="256"/>
        <v>#REF!</v>
      </c>
      <c r="AZ315" s="110" t="e">
        <f t="shared" si="256"/>
        <v>#REF!</v>
      </c>
      <c r="BA315" s="110" t="e">
        <f t="shared" si="256"/>
        <v>#REF!</v>
      </c>
      <c r="BB315" s="110">
        <f t="shared" si="256"/>
        <v>27594965335</v>
      </c>
      <c r="BC315" s="110">
        <f t="shared" si="256"/>
        <v>0</v>
      </c>
      <c r="BD315" s="110"/>
      <c r="BE315" s="110">
        <f>BE316+BE331+BE354+BE381</f>
        <v>0</v>
      </c>
      <c r="BF315" s="152">
        <f>+E315+BB315-BE315</f>
        <v>63244683335</v>
      </c>
      <c r="BG315" s="153">
        <f>BG316+BG331+BG354+BG381</f>
        <v>59991138515.050003</v>
      </c>
      <c r="BH315" s="172">
        <f t="shared" si="250"/>
        <v>-3253544819.9499969</v>
      </c>
      <c r="BI315" s="5"/>
      <c r="BJ315" s="5"/>
    </row>
    <row r="316" spans="1:62" s="3" customFormat="1" ht="15.75" thickBot="1" x14ac:dyDescent="0.3">
      <c r="A316" s="8" t="s">
        <v>525</v>
      </c>
      <c r="B316" s="67" t="s">
        <v>433</v>
      </c>
      <c r="C316" s="7"/>
      <c r="D316" s="110">
        <f t="shared" ref="D316:AI316" si="257">D317+D322+D329</f>
        <v>0</v>
      </c>
      <c r="E316" s="110">
        <f t="shared" si="257"/>
        <v>3110700600</v>
      </c>
      <c r="F316" s="110">
        <f t="shared" si="257"/>
        <v>0</v>
      </c>
      <c r="G316" s="110">
        <f t="shared" si="257"/>
        <v>0</v>
      </c>
      <c r="H316" s="110">
        <f t="shared" si="257"/>
        <v>0</v>
      </c>
      <c r="I316" s="110">
        <f t="shared" si="257"/>
        <v>106980000</v>
      </c>
      <c r="J316" s="110">
        <f t="shared" si="257"/>
        <v>0</v>
      </c>
      <c r="K316" s="110">
        <f t="shared" si="257"/>
        <v>0</v>
      </c>
      <c r="L316" s="110">
        <f t="shared" si="257"/>
        <v>0</v>
      </c>
      <c r="M316" s="110">
        <f t="shared" si="257"/>
        <v>93827109.189999998</v>
      </c>
      <c r="N316" s="110">
        <f t="shared" si="257"/>
        <v>0</v>
      </c>
      <c r="O316" s="110">
        <f t="shared" si="257"/>
        <v>0</v>
      </c>
      <c r="P316" s="110">
        <f t="shared" si="257"/>
        <v>0</v>
      </c>
      <c r="Q316" s="110">
        <f t="shared" si="257"/>
        <v>134228621</v>
      </c>
      <c r="R316" s="110">
        <f t="shared" si="257"/>
        <v>0</v>
      </c>
      <c r="S316" s="110">
        <f t="shared" si="257"/>
        <v>0</v>
      </c>
      <c r="T316" s="110">
        <f t="shared" si="257"/>
        <v>0</v>
      </c>
      <c r="U316" s="110">
        <f t="shared" si="257"/>
        <v>111944880</v>
      </c>
      <c r="V316" s="110">
        <f t="shared" si="257"/>
        <v>0</v>
      </c>
      <c r="W316" s="110">
        <f t="shared" si="257"/>
        <v>0</v>
      </c>
      <c r="X316" s="110">
        <f t="shared" si="257"/>
        <v>0</v>
      </c>
      <c r="Y316" s="110">
        <f t="shared" si="257"/>
        <v>93370080</v>
      </c>
      <c r="Z316" s="110">
        <f t="shared" si="257"/>
        <v>0</v>
      </c>
      <c r="AA316" s="110">
        <f t="shared" si="257"/>
        <v>0</v>
      </c>
      <c r="AB316" s="110">
        <f t="shared" si="257"/>
        <v>0</v>
      </c>
      <c r="AC316" s="110">
        <f t="shared" si="257"/>
        <v>113241840</v>
      </c>
      <c r="AD316" s="110">
        <f t="shared" si="257"/>
        <v>0</v>
      </c>
      <c r="AE316" s="110">
        <f t="shared" si="257"/>
        <v>0</v>
      </c>
      <c r="AF316" s="110">
        <f t="shared" si="257"/>
        <v>0</v>
      </c>
      <c r="AG316" s="110">
        <f t="shared" si="257"/>
        <v>79677120</v>
      </c>
      <c r="AH316" s="110">
        <f t="shared" si="257"/>
        <v>0</v>
      </c>
      <c r="AI316" s="110">
        <f t="shared" si="257"/>
        <v>0</v>
      </c>
      <c r="AJ316" s="110">
        <f t="shared" ref="AJ316:BB316" si="258">AJ317+AJ322+AJ329</f>
        <v>0</v>
      </c>
      <c r="AK316" s="110">
        <f t="shared" si="258"/>
        <v>49812669.810000002</v>
      </c>
      <c r="AL316" s="110">
        <f t="shared" si="258"/>
        <v>0</v>
      </c>
      <c r="AM316" s="110">
        <f t="shared" si="258"/>
        <v>0</v>
      </c>
      <c r="AN316" s="110">
        <f t="shared" si="258"/>
        <v>0</v>
      </c>
      <c r="AO316" s="110">
        <f t="shared" si="258"/>
        <v>107701680</v>
      </c>
      <c r="AP316" s="110">
        <f t="shared" si="258"/>
        <v>0</v>
      </c>
      <c r="AQ316" s="110">
        <f t="shared" si="258"/>
        <v>0</v>
      </c>
      <c r="AR316" s="110">
        <f t="shared" si="258"/>
        <v>0</v>
      </c>
      <c r="AS316" s="110">
        <f t="shared" si="258"/>
        <v>145411255.34</v>
      </c>
      <c r="AT316" s="110">
        <f t="shared" si="258"/>
        <v>0</v>
      </c>
      <c r="AU316" s="110">
        <f t="shared" si="258"/>
        <v>0</v>
      </c>
      <c r="AV316" s="110">
        <f t="shared" si="258"/>
        <v>0</v>
      </c>
      <c r="AW316" s="110">
        <f t="shared" si="258"/>
        <v>0</v>
      </c>
      <c r="AX316" s="110">
        <f t="shared" si="258"/>
        <v>0</v>
      </c>
      <c r="AY316" s="110">
        <f t="shared" si="258"/>
        <v>0</v>
      </c>
      <c r="AZ316" s="110">
        <f t="shared" si="258"/>
        <v>0</v>
      </c>
      <c r="BA316" s="110">
        <f t="shared" si="258"/>
        <v>0</v>
      </c>
      <c r="BB316" s="110">
        <f t="shared" si="258"/>
        <v>0</v>
      </c>
      <c r="BC316" s="110"/>
      <c r="BD316" s="110"/>
      <c r="BE316" s="110">
        <f>BE317+BE322+BE329</f>
        <v>0</v>
      </c>
      <c r="BF316" s="152">
        <f>+E316+BB316-BE316</f>
        <v>3110700600</v>
      </c>
      <c r="BG316" s="153">
        <f>BG317+BG322+BG324+BG329</f>
        <v>3709342233.4499998</v>
      </c>
      <c r="BH316" s="172">
        <f t="shared" si="250"/>
        <v>598641633.44999981</v>
      </c>
      <c r="BI316" s="5"/>
      <c r="BJ316" s="5"/>
    </row>
    <row r="317" spans="1:62" s="3" customFormat="1" ht="15.75" thickBot="1" x14ac:dyDescent="0.3">
      <c r="A317" s="8" t="s">
        <v>526</v>
      </c>
      <c r="B317" s="67" t="s">
        <v>109</v>
      </c>
      <c r="C317" s="7"/>
      <c r="D317" s="110">
        <f>D318</f>
        <v>0</v>
      </c>
      <c r="E317" s="110">
        <f>E318</f>
        <v>3110700600</v>
      </c>
      <c r="F317" s="110">
        <f t="shared" ref="F317:BG317" si="259">F318</f>
        <v>0</v>
      </c>
      <c r="G317" s="110">
        <f t="shared" si="259"/>
        <v>0</v>
      </c>
      <c r="H317" s="110">
        <f t="shared" si="259"/>
        <v>0</v>
      </c>
      <c r="I317" s="110">
        <f t="shared" si="259"/>
        <v>106980000</v>
      </c>
      <c r="J317" s="110">
        <f t="shared" si="259"/>
        <v>0</v>
      </c>
      <c r="K317" s="110">
        <f t="shared" si="259"/>
        <v>0</v>
      </c>
      <c r="L317" s="110">
        <f t="shared" si="259"/>
        <v>0</v>
      </c>
      <c r="M317" s="110">
        <f t="shared" si="259"/>
        <v>93827109.189999998</v>
      </c>
      <c r="N317" s="110">
        <f t="shared" si="259"/>
        <v>0</v>
      </c>
      <c r="O317" s="110">
        <f t="shared" si="259"/>
        <v>0</v>
      </c>
      <c r="P317" s="110">
        <f t="shared" si="259"/>
        <v>0</v>
      </c>
      <c r="Q317" s="110">
        <f t="shared" si="259"/>
        <v>134228621</v>
      </c>
      <c r="R317" s="110">
        <f t="shared" si="259"/>
        <v>0</v>
      </c>
      <c r="S317" s="110">
        <f t="shared" si="259"/>
        <v>0</v>
      </c>
      <c r="T317" s="110">
        <f t="shared" si="259"/>
        <v>0</v>
      </c>
      <c r="U317" s="110">
        <f t="shared" si="259"/>
        <v>111944880</v>
      </c>
      <c r="V317" s="110">
        <f t="shared" si="259"/>
        <v>0</v>
      </c>
      <c r="W317" s="110">
        <f t="shared" si="259"/>
        <v>0</v>
      </c>
      <c r="X317" s="110">
        <f t="shared" si="259"/>
        <v>0</v>
      </c>
      <c r="Y317" s="110">
        <f t="shared" si="259"/>
        <v>93370080</v>
      </c>
      <c r="Z317" s="110">
        <f t="shared" si="259"/>
        <v>0</v>
      </c>
      <c r="AA317" s="110">
        <f t="shared" si="259"/>
        <v>0</v>
      </c>
      <c r="AB317" s="110">
        <f t="shared" si="259"/>
        <v>0</v>
      </c>
      <c r="AC317" s="110">
        <f t="shared" si="259"/>
        <v>113241840</v>
      </c>
      <c r="AD317" s="110">
        <f t="shared" si="259"/>
        <v>0</v>
      </c>
      <c r="AE317" s="110">
        <f t="shared" si="259"/>
        <v>0</v>
      </c>
      <c r="AF317" s="110">
        <f t="shared" si="259"/>
        <v>0</v>
      </c>
      <c r="AG317" s="110">
        <f t="shared" si="259"/>
        <v>79677120</v>
      </c>
      <c r="AH317" s="110">
        <f t="shared" si="259"/>
        <v>0</v>
      </c>
      <c r="AI317" s="110">
        <f t="shared" si="259"/>
        <v>0</v>
      </c>
      <c r="AJ317" s="110">
        <f t="shared" si="259"/>
        <v>0</v>
      </c>
      <c r="AK317" s="110">
        <f t="shared" si="259"/>
        <v>49812669.810000002</v>
      </c>
      <c r="AL317" s="110">
        <f t="shared" si="259"/>
        <v>0</v>
      </c>
      <c r="AM317" s="110">
        <f t="shared" si="259"/>
        <v>0</v>
      </c>
      <c r="AN317" s="110">
        <f t="shared" si="259"/>
        <v>0</v>
      </c>
      <c r="AO317" s="110">
        <f t="shared" si="259"/>
        <v>107701680</v>
      </c>
      <c r="AP317" s="110">
        <f t="shared" si="259"/>
        <v>0</v>
      </c>
      <c r="AQ317" s="110">
        <f t="shared" si="259"/>
        <v>0</v>
      </c>
      <c r="AR317" s="110">
        <f t="shared" si="259"/>
        <v>0</v>
      </c>
      <c r="AS317" s="110">
        <f t="shared" si="259"/>
        <v>145411255.34</v>
      </c>
      <c r="AT317" s="110">
        <f t="shared" si="259"/>
        <v>0</v>
      </c>
      <c r="AU317" s="110">
        <f t="shared" si="259"/>
        <v>0</v>
      </c>
      <c r="AV317" s="110">
        <f t="shared" si="259"/>
        <v>0</v>
      </c>
      <c r="AW317" s="110">
        <f t="shared" si="259"/>
        <v>0</v>
      </c>
      <c r="AX317" s="110">
        <f t="shared" si="259"/>
        <v>0</v>
      </c>
      <c r="AY317" s="110">
        <f t="shared" si="259"/>
        <v>0</v>
      </c>
      <c r="AZ317" s="110">
        <f t="shared" si="259"/>
        <v>0</v>
      </c>
      <c r="BA317" s="110">
        <f t="shared" si="259"/>
        <v>0</v>
      </c>
      <c r="BB317" s="110">
        <f t="shared" si="259"/>
        <v>0</v>
      </c>
      <c r="BC317" s="110"/>
      <c r="BD317" s="110"/>
      <c r="BE317" s="110">
        <f t="shared" si="259"/>
        <v>0</v>
      </c>
      <c r="BF317" s="152">
        <f>+E317+BB317-BE317</f>
        <v>3110700600</v>
      </c>
      <c r="BG317" s="153">
        <f t="shared" si="259"/>
        <v>3409210988.5299997</v>
      </c>
      <c r="BH317" s="172">
        <f t="shared" si="250"/>
        <v>298510388.52999973</v>
      </c>
      <c r="BI317" s="5"/>
      <c r="BJ317" s="5"/>
    </row>
    <row r="318" spans="1:62" s="3" customFormat="1" ht="26.25" thickBot="1" x14ac:dyDescent="0.3">
      <c r="A318" s="8" t="s">
        <v>527</v>
      </c>
      <c r="B318" s="67" t="s">
        <v>528</v>
      </c>
      <c r="C318" s="7"/>
      <c r="D318" s="110">
        <f>SUM(D319:D321)</f>
        <v>0</v>
      </c>
      <c r="E318" s="110">
        <f>SUM(E319:E321)</f>
        <v>3110700600</v>
      </c>
      <c r="F318" s="110">
        <f t="shared" ref="F318:U318" si="260">SUM(F319:F321)</f>
        <v>0</v>
      </c>
      <c r="G318" s="110">
        <f t="shared" si="260"/>
        <v>0</v>
      </c>
      <c r="H318" s="110">
        <f t="shared" si="260"/>
        <v>0</v>
      </c>
      <c r="I318" s="110">
        <f t="shared" si="260"/>
        <v>106980000</v>
      </c>
      <c r="J318" s="110">
        <f t="shared" si="260"/>
        <v>0</v>
      </c>
      <c r="K318" s="110">
        <f t="shared" si="260"/>
        <v>0</v>
      </c>
      <c r="L318" s="110">
        <f t="shared" si="260"/>
        <v>0</v>
      </c>
      <c r="M318" s="110">
        <f t="shared" si="260"/>
        <v>93827109.189999998</v>
      </c>
      <c r="N318" s="110">
        <f t="shared" si="260"/>
        <v>0</v>
      </c>
      <c r="O318" s="110">
        <f t="shared" si="260"/>
        <v>0</v>
      </c>
      <c r="P318" s="110">
        <f t="shared" si="260"/>
        <v>0</v>
      </c>
      <c r="Q318" s="110">
        <f t="shared" si="260"/>
        <v>134228621</v>
      </c>
      <c r="R318" s="110">
        <f t="shared" si="260"/>
        <v>0</v>
      </c>
      <c r="S318" s="110">
        <f t="shared" si="260"/>
        <v>0</v>
      </c>
      <c r="T318" s="110">
        <f t="shared" si="260"/>
        <v>0</v>
      </c>
      <c r="U318" s="110">
        <f t="shared" si="260"/>
        <v>111944880</v>
      </c>
      <c r="V318" s="110">
        <f t="shared" ref="V318:AW318" si="261">SUM(V319:V321)</f>
        <v>0</v>
      </c>
      <c r="W318" s="110">
        <f t="shared" si="261"/>
        <v>0</v>
      </c>
      <c r="X318" s="110">
        <f t="shared" si="261"/>
        <v>0</v>
      </c>
      <c r="Y318" s="110">
        <f t="shared" si="261"/>
        <v>93370080</v>
      </c>
      <c r="Z318" s="110">
        <f t="shared" si="261"/>
        <v>0</v>
      </c>
      <c r="AA318" s="110">
        <f t="shared" si="261"/>
        <v>0</v>
      </c>
      <c r="AB318" s="110">
        <f t="shared" si="261"/>
        <v>0</v>
      </c>
      <c r="AC318" s="110">
        <f t="shared" si="261"/>
        <v>113241840</v>
      </c>
      <c r="AD318" s="110">
        <f t="shared" si="261"/>
        <v>0</v>
      </c>
      <c r="AE318" s="110">
        <f t="shared" si="261"/>
        <v>0</v>
      </c>
      <c r="AF318" s="110">
        <f t="shared" si="261"/>
        <v>0</v>
      </c>
      <c r="AG318" s="110">
        <f t="shared" si="261"/>
        <v>79677120</v>
      </c>
      <c r="AH318" s="110">
        <f t="shared" si="261"/>
        <v>0</v>
      </c>
      <c r="AI318" s="110">
        <f t="shared" si="261"/>
        <v>0</v>
      </c>
      <c r="AJ318" s="110">
        <f t="shared" si="261"/>
        <v>0</v>
      </c>
      <c r="AK318" s="110">
        <f t="shared" ref="AK318:AT318" si="262">SUM(AK319:AK321)</f>
        <v>49812669.810000002</v>
      </c>
      <c r="AL318" s="110">
        <f t="shared" si="262"/>
        <v>0</v>
      </c>
      <c r="AM318" s="110">
        <f t="shared" si="262"/>
        <v>0</v>
      </c>
      <c r="AN318" s="110">
        <f t="shared" si="262"/>
        <v>0</v>
      </c>
      <c r="AO318" s="110">
        <f t="shared" si="262"/>
        <v>107701680</v>
      </c>
      <c r="AP318" s="110">
        <f t="shared" si="262"/>
        <v>0</v>
      </c>
      <c r="AQ318" s="110">
        <f t="shared" si="262"/>
        <v>0</v>
      </c>
      <c r="AR318" s="110">
        <f t="shared" si="262"/>
        <v>0</v>
      </c>
      <c r="AS318" s="110">
        <f t="shared" si="262"/>
        <v>145411255.34</v>
      </c>
      <c r="AT318" s="110">
        <f t="shared" si="262"/>
        <v>0</v>
      </c>
      <c r="AU318" s="110">
        <f t="shared" si="261"/>
        <v>0</v>
      </c>
      <c r="AV318" s="110">
        <f t="shared" si="261"/>
        <v>0</v>
      </c>
      <c r="AW318" s="110">
        <f t="shared" si="261"/>
        <v>0</v>
      </c>
      <c r="AX318" s="110">
        <f t="shared" ref="AX318:BG318" si="263">SUM(AX319:AX321)</f>
        <v>0</v>
      </c>
      <c r="AY318" s="110">
        <f t="shared" si="263"/>
        <v>0</v>
      </c>
      <c r="AZ318" s="110">
        <f t="shared" si="263"/>
        <v>0</v>
      </c>
      <c r="BA318" s="110">
        <f t="shared" si="263"/>
        <v>0</v>
      </c>
      <c r="BB318" s="110">
        <f t="shared" si="263"/>
        <v>0</v>
      </c>
      <c r="BC318" s="110"/>
      <c r="BD318" s="110"/>
      <c r="BE318" s="110">
        <f t="shared" si="263"/>
        <v>0</v>
      </c>
      <c r="BF318" s="152">
        <f>+E318+BB318-BE318</f>
        <v>3110700600</v>
      </c>
      <c r="BG318" s="153">
        <f t="shared" si="263"/>
        <v>3409210988.5299997</v>
      </c>
      <c r="BH318" s="172">
        <f t="shared" si="250"/>
        <v>298510388.52999973</v>
      </c>
      <c r="BI318" s="5"/>
      <c r="BJ318" s="5"/>
    </row>
    <row r="319" spans="1:62" ht="15" thickBot="1" x14ac:dyDescent="0.25">
      <c r="A319" s="18" t="s">
        <v>530</v>
      </c>
      <c r="B319" s="68" t="s">
        <v>529</v>
      </c>
      <c r="C319" s="26">
        <v>52</v>
      </c>
      <c r="D319" s="125" t="s">
        <v>436</v>
      </c>
      <c r="E319" s="111">
        <v>1221800600</v>
      </c>
      <c r="F319" s="112">
        <v>0</v>
      </c>
      <c r="G319" s="113">
        <v>0</v>
      </c>
      <c r="H319" s="113">
        <v>0</v>
      </c>
      <c r="I319" s="113">
        <v>106980000</v>
      </c>
      <c r="J319" s="113">
        <v>0</v>
      </c>
      <c r="K319" s="113">
        <v>0</v>
      </c>
      <c r="L319" s="113">
        <f>H319+J319-K319</f>
        <v>0</v>
      </c>
      <c r="M319" s="113">
        <v>92021760</v>
      </c>
      <c r="N319" s="113">
        <v>0</v>
      </c>
      <c r="O319" s="113">
        <v>0</v>
      </c>
      <c r="P319" s="113">
        <v>0</v>
      </c>
      <c r="Q319" s="113">
        <v>98142720</v>
      </c>
      <c r="R319" s="114">
        <v>0</v>
      </c>
      <c r="S319" s="114">
        <v>0</v>
      </c>
      <c r="T319" s="113">
        <f>P319+R319-S319</f>
        <v>0</v>
      </c>
      <c r="U319" s="114">
        <v>111944880</v>
      </c>
      <c r="V319" s="114">
        <v>0</v>
      </c>
      <c r="W319" s="114">
        <v>0</v>
      </c>
      <c r="X319" s="113">
        <f>T319+V319-W319</f>
        <v>0</v>
      </c>
      <c r="Y319" s="113">
        <v>93370080</v>
      </c>
      <c r="Z319" s="113">
        <v>0</v>
      </c>
      <c r="AA319" s="113">
        <v>0</v>
      </c>
      <c r="AB319" s="113">
        <f>X319+Z319-AA319</f>
        <v>0</v>
      </c>
      <c r="AC319" s="113">
        <v>113241840</v>
      </c>
      <c r="AD319" s="113">
        <v>0</v>
      </c>
      <c r="AE319" s="113">
        <v>0</v>
      </c>
      <c r="AF319" s="113">
        <f>AB319+AD319-AE319</f>
        <v>0</v>
      </c>
      <c r="AG319" s="113">
        <v>79677120</v>
      </c>
      <c r="AH319" s="113">
        <v>0</v>
      </c>
      <c r="AI319" s="113">
        <v>0</v>
      </c>
      <c r="AJ319" s="113">
        <f>AF319+AH319-AI319</f>
        <v>0</v>
      </c>
      <c r="AK319" s="113">
        <v>87703920</v>
      </c>
      <c r="AL319" s="113">
        <v>0</v>
      </c>
      <c r="AM319" s="113">
        <v>0</v>
      </c>
      <c r="AN319" s="113">
        <f>AJ319+AL319-AM319</f>
        <v>0</v>
      </c>
      <c r="AO319" s="113">
        <v>107701680</v>
      </c>
      <c r="AP319" s="114">
        <v>0</v>
      </c>
      <c r="AQ319" s="114">
        <v>0</v>
      </c>
      <c r="AR319" s="113">
        <f>AN319+AP319-AQ319</f>
        <v>0</v>
      </c>
      <c r="AS319" s="113">
        <v>145411255.34</v>
      </c>
      <c r="AT319" s="113"/>
      <c r="AU319" s="113"/>
      <c r="AV319" s="113"/>
      <c r="AW319" s="113"/>
      <c r="AX319" s="113"/>
      <c r="AY319" s="113"/>
      <c r="AZ319" s="113"/>
      <c r="BA319" s="113"/>
      <c r="BB319" s="113">
        <f>F319+J319+N319+R319+V319+Z319+AD319+AH319+AL319+AP319</f>
        <v>0</v>
      </c>
      <c r="BC319" s="113"/>
      <c r="BD319" s="113"/>
      <c r="BE319" s="113">
        <f>G319+K319+O319+S319+W319+AA319+AE319+AI319+AM319+AQ319</f>
        <v>0</v>
      </c>
      <c r="BF319" s="154">
        <f>E319+BB319-BE319</f>
        <v>1221800600</v>
      </c>
      <c r="BG319" s="155">
        <v>1126929729.53</v>
      </c>
      <c r="BH319" s="175">
        <f t="shared" si="250"/>
        <v>-94870870.470000029</v>
      </c>
    </row>
    <row r="320" spans="1:62" ht="15" thickBot="1" x14ac:dyDescent="0.25">
      <c r="A320" s="18" t="s">
        <v>991</v>
      </c>
      <c r="B320" s="68" t="s">
        <v>531</v>
      </c>
      <c r="C320" s="26">
        <v>52</v>
      </c>
      <c r="D320" s="125" t="s">
        <v>436</v>
      </c>
      <c r="E320" s="111">
        <v>1888900000</v>
      </c>
      <c r="F320" s="112">
        <v>0</v>
      </c>
      <c r="G320" s="113">
        <v>0</v>
      </c>
      <c r="H320" s="113">
        <v>0</v>
      </c>
      <c r="I320" s="113">
        <v>0</v>
      </c>
      <c r="J320" s="113">
        <v>0</v>
      </c>
      <c r="K320" s="113">
        <v>0</v>
      </c>
      <c r="L320" s="113">
        <f>H320+J320-K320</f>
        <v>0</v>
      </c>
      <c r="M320" s="113">
        <v>0</v>
      </c>
      <c r="N320" s="113">
        <v>0</v>
      </c>
      <c r="O320" s="113">
        <v>0</v>
      </c>
      <c r="P320" s="113">
        <v>0</v>
      </c>
      <c r="Q320" s="113">
        <v>0</v>
      </c>
      <c r="R320" s="114">
        <v>0</v>
      </c>
      <c r="S320" s="114">
        <v>0</v>
      </c>
      <c r="T320" s="113">
        <f>P320+R320-S320</f>
        <v>0</v>
      </c>
      <c r="U320" s="114">
        <v>0</v>
      </c>
      <c r="V320" s="114">
        <v>0</v>
      </c>
      <c r="W320" s="114">
        <v>0</v>
      </c>
      <c r="X320" s="113">
        <f>T320+V320-W320</f>
        <v>0</v>
      </c>
      <c r="Y320" s="113">
        <v>0</v>
      </c>
      <c r="Z320" s="113">
        <v>0</v>
      </c>
      <c r="AA320" s="113">
        <v>0</v>
      </c>
      <c r="AB320" s="113">
        <f>X320+Z320-AA320</f>
        <v>0</v>
      </c>
      <c r="AC320" s="113">
        <v>0</v>
      </c>
      <c r="AD320" s="113">
        <v>0</v>
      </c>
      <c r="AE320" s="113">
        <v>0</v>
      </c>
      <c r="AF320" s="113">
        <f>AB320+AD320-AE320</f>
        <v>0</v>
      </c>
      <c r="AG320" s="113">
        <v>0</v>
      </c>
      <c r="AH320" s="113">
        <v>0</v>
      </c>
      <c r="AI320" s="113">
        <v>0</v>
      </c>
      <c r="AJ320" s="113">
        <f>AF320+AH320-AI320</f>
        <v>0</v>
      </c>
      <c r="AK320" s="113">
        <v>0</v>
      </c>
      <c r="AL320" s="113">
        <v>0</v>
      </c>
      <c r="AM320" s="113">
        <v>0</v>
      </c>
      <c r="AN320" s="113">
        <f>AJ320+AL320-AM320</f>
        <v>0</v>
      </c>
      <c r="AO320" s="113">
        <v>0</v>
      </c>
      <c r="AP320" s="114">
        <v>0</v>
      </c>
      <c r="AQ320" s="114">
        <v>0</v>
      </c>
      <c r="AR320" s="113">
        <f>AN320+AP320-AQ320</f>
        <v>0</v>
      </c>
      <c r="AS320" s="113">
        <v>0</v>
      </c>
      <c r="AT320" s="113"/>
      <c r="AU320" s="113"/>
      <c r="AV320" s="113"/>
      <c r="AW320" s="113"/>
      <c r="AX320" s="113"/>
      <c r="AY320" s="113"/>
      <c r="AZ320" s="113"/>
      <c r="BA320" s="113"/>
      <c r="BB320" s="113">
        <f>F320+J320+N320+R320+V320+Z320+AD320+AH320+AL320+AP320</f>
        <v>0</v>
      </c>
      <c r="BC320" s="113"/>
      <c r="BD320" s="113"/>
      <c r="BE320" s="113">
        <f>G320+K320+O320+S320+W320+AA320+AE320+AI320+AM320+AQ320</f>
        <v>0</v>
      </c>
      <c r="BF320" s="154">
        <f>E320+BB320-BE320</f>
        <v>1888900000</v>
      </c>
      <c r="BG320" s="155">
        <v>2282281259</v>
      </c>
      <c r="BH320" s="175">
        <f t="shared" si="250"/>
        <v>393381259</v>
      </c>
    </row>
    <row r="321" spans="1:62" ht="15" thickBot="1" x14ac:dyDescent="0.25">
      <c r="A321" s="18" t="s">
        <v>532</v>
      </c>
      <c r="B321" s="68" t="s">
        <v>533</v>
      </c>
      <c r="C321" s="26">
        <v>52</v>
      </c>
      <c r="D321" s="125" t="s">
        <v>436</v>
      </c>
      <c r="E321" s="111">
        <v>0</v>
      </c>
      <c r="F321" s="112">
        <v>0</v>
      </c>
      <c r="G321" s="113">
        <v>0</v>
      </c>
      <c r="H321" s="113">
        <v>0</v>
      </c>
      <c r="I321" s="113">
        <v>0</v>
      </c>
      <c r="J321" s="113">
        <v>0</v>
      </c>
      <c r="K321" s="113">
        <v>0</v>
      </c>
      <c r="L321" s="113">
        <f>H321+J321-K321</f>
        <v>0</v>
      </c>
      <c r="M321" s="113">
        <v>1805349.19</v>
      </c>
      <c r="N321" s="113">
        <v>0</v>
      </c>
      <c r="O321" s="113">
        <v>0</v>
      </c>
      <c r="P321" s="113">
        <v>0</v>
      </c>
      <c r="Q321" s="113">
        <v>36085901</v>
      </c>
      <c r="R321" s="114">
        <v>0</v>
      </c>
      <c r="S321" s="114">
        <v>0</v>
      </c>
      <c r="T321" s="113">
        <f>P321+R321-S321</f>
        <v>0</v>
      </c>
      <c r="U321" s="114">
        <v>0</v>
      </c>
      <c r="V321" s="114">
        <v>0</v>
      </c>
      <c r="W321" s="114">
        <v>0</v>
      </c>
      <c r="X321" s="113">
        <f>T321+V321-W321</f>
        <v>0</v>
      </c>
      <c r="Y321" s="113">
        <v>0</v>
      </c>
      <c r="Z321" s="113">
        <v>0</v>
      </c>
      <c r="AA321" s="113">
        <v>0</v>
      </c>
      <c r="AB321" s="113">
        <f>X321+Z321-AA321</f>
        <v>0</v>
      </c>
      <c r="AC321" s="113">
        <v>0</v>
      </c>
      <c r="AD321" s="113">
        <v>0</v>
      </c>
      <c r="AE321" s="113">
        <v>0</v>
      </c>
      <c r="AF321" s="113">
        <f>AB321+AD321-AE321</f>
        <v>0</v>
      </c>
      <c r="AG321" s="113">
        <v>0</v>
      </c>
      <c r="AH321" s="113">
        <v>0</v>
      </c>
      <c r="AI321" s="113">
        <v>0</v>
      </c>
      <c r="AJ321" s="113">
        <f>AF321+AH321-AI321</f>
        <v>0</v>
      </c>
      <c r="AK321" s="113">
        <v>-37891250.189999998</v>
      </c>
      <c r="AL321" s="113">
        <v>0</v>
      </c>
      <c r="AM321" s="113">
        <v>0</v>
      </c>
      <c r="AN321" s="113">
        <f>AJ321+AL321-AM321</f>
        <v>0</v>
      </c>
      <c r="AO321" s="113">
        <v>0</v>
      </c>
      <c r="AP321" s="114">
        <v>0</v>
      </c>
      <c r="AQ321" s="114">
        <v>0</v>
      </c>
      <c r="AR321" s="113">
        <f>AN321+AP321-AQ321</f>
        <v>0</v>
      </c>
      <c r="AS321" s="113">
        <v>0</v>
      </c>
      <c r="AT321" s="113"/>
      <c r="AU321" s="113"/>
      <c r="AV321" s="113"/>
      <c r="AW321" s="113"/>
      <c r="AX321" s="113"/>
      <c r="AY321" s="113"/>
      <c r="AZ321" s="113"/>
      <c r="BA321" s="113"/>
      <c r="BB321" s="113">
        <f>F321+J321+N321+R321+V321+Z321+AD321+AH321+AL321+AP321</f>
        <v>0</v>
      </c>
      <c r="BC321" s="113"/>
      <c r="BD321" s="113"/>
      <c r="BE321" s="113">
        <f>G321+K321+O321+S321+W321+AA321+AE321+AI321+AM321+AQ321</f>
        <v>0</v>
      </c>
      <c r="BF321" s="154">
        <f>E321+BB321-BE321</f>
        <v>0</v>
      </c>
      <c r="BG321" s="155">
        <f>I321+M321+Q321+U321+Y321+AC321+AG321+AK321+AO321+AS321</f>
        <v>0</v>
      </c>
      <c r="BH321" s="175">
        <f t="shared" si="250"/>
        <v>0</v>
      </c>
    </row>
    <row r="322" spans="1:62" s="3" customFormat="1" ht="15.75" thickBot="1" x14ac:dyDescent="0.3">
      <c r="A322" s="8" t="s">
        <v>534</v>
      </c>
      <c r="B322" s="67" t="s">
        <v>121</v>
      </c>
      <c r="C322" s="7"/>
      <c r="D322" s="126"/>
      <c r="E322" s="110">
        <f>E323</f>
        <v>0</v>
      </c>
      <c r="F322" s="110">
        <f t="shared" ref="F322:BG322" si="264">F323</f>
        <v>0</v>
      </c>
      <c r="G322" s="110">
        <f t="shared" si="264"/>
        <v>0</v>
      </c>
      <c r="H322" s="110">
        <f t="shared" si="264"/>
        <v>0</v>
      </c>
      <c r="I322" s="110">
        <f t="shared" si="264"/>
        <v>0</v>
      </c>
      <c r="J322" s="110">
        <f t="shared" si="264"/>
        <v>0</v>
      </c>
      <c r="K322" s="110">
        <f t="shared" si="264"/>
        <v>0</v>
      </c>
      <c r="L322" s="110">
        <f t="shared" si="264"/>
        <v>0</v>
      </c>
      <c r="M322" s="110">
        <f t="shared" si="264"/>
        <v>0</v>
      </c>
      <c r="N322" s="110">
        <f t="shared" si="264"/>
        <v>0</v>
      </c>
      <c r="O322" s="110">
        <f t="shared" si="264"/>
        <v>0</v>
      </c>
      <c r="P322" s="110">
        <f t="shared" si="264"/>
        <v>0</v>
      </c>
      <c r="Q322" s="110">
        <f t="shared" si="264"/>
        <v>0</v>
      </c>
      <c r="R322" s="110">
        <f t="shared" si="264"/>
        <v>0</v>
      </c>
      <c r="S322" s="110">
        <f t="shared" si="264"/>
        <v>0</v>
      </c>
      <c r="T322" s="110">
        <f t="shared" si="264"/>
        <v>0</v>
      </c>
      <c r="U322" s="110">
        <f t="shared" si="264"/>
        <v>0</v>
      </c>
      <c r="V322" s="110">
        <f t="shared" si="264"/>
        <v>0</v>
      </c>
      <c r="W322" s="110">
        <f t="shared" si="264"/>
        <v>0</v>
      </c>
      <c r="X322" s="110">
        <f t="shared" si="264"/>
        <v>0</v>
      </c>
      <c r="Y322" s="110">
        <f t="shared" si="264"/>
        <v>0</v>
      </c>
      <c r="Z322" s="110">
        <f t="shared" si="264"/>
        <v>0</v>
      </c>
      <c r="AA322" s="110">
        <f t="shared" si="264"/>
        <v>0</v>
      </c>
      <c r="AB322" s="110">
        <f t="shared" si="264"/>
        <v>0</v>
      </c>
      <c r="AC322" s="110">
        <f t="shared" si="264"/>
        <v>0</v>
      </c>
      <c r="AD322" s="110">
        <f t="shared" si="264"/>
        <v>0</v>
      </c>
      <c r="AE322" s="110">
        <f t="shared" si="264"/>
        <v>0</v>
      </c>
      <c r="AF322" s="110">
        <f t="shared" si="264"/>
        <v>0</v>
      </c>
      <c r="AG322" s="110">
        <f t="shared" si="264"/>
        <v>0</v>
      </c>
      <c r="AH322" s="110">
        <f t="shared" si="264"/>
        <v>0</v>
      </c>
      <c r="AI322" s="110">
        <f t="shared" si="264"/>
        <v>0</v>
      </c>
      <c r="AJ322" s="110">
        <f t="shared" si="264"/>
        <v>0</v>
      </c>
      <c r="AK322" s="110">
        <f t="shared" si="264"/>
        <v>0</v>
      </c>
      <c r="AL322" s="110">
        <f t="shared" si="264"/>
        <v>0</v>
      </c>
      <c r="AM322" s="110">
        <f t="shared" si="264"/>
        <v>0</v>
      </c>
      <c r="AN322" s="110">
        <f t="shared" si="264"/>
        <v>0</v>
      </c>
      <c r="AO322" s="110">
        <f t="shared" si="264"/>
        <v>0</v>
      </c>
      <c r="AP322" s="110">
        <f t="shared" si="264"/>
        <v>0</v>
      </c>
      <c r="AQ322" s="110">
        <f t="shared" si="264"/>
        <v>0</v>
      </c>
      <c r="AR322" s="110">
        <f t="shared" si="264"/>
        <v>0</v>
      </c>
      <c r="AS322" s="110">
        <f t="shared" si="264"/>
        <v>0</v>
      </c>
      <c r="AT322" s="110">
        <f t="shared" si="264"/>
        <v>0</v>
      </c>
      <c r="AU322" s="110">
        <f t="shared" si="264"/>
        <v>0</v>
      </c>
      <c r="AV322" s="110">
        <f t="shared" si="264"/>
        <v>0</v>
      </c>
      <c r="AW322" s="110">
        <f t="shared" si="264"/>
        <v>0</v>
      </c>
      <c r="AX322" s="110">
        <f t="shared" si="264"/>
        <v>0</v>
      </c>
      <c r="AY322" s="110">
        <f t="shared" si="264"/>
        <v>0</v>
      </c>
      <c r="AZ322" s="110">
        <f t="shared" si="264"/>
        <v>0</v>
      </c>
      <c r="BA322" s="110">
        <f t="shared" si="264"/>
        <v>0</v>
      </c>
      <c r="BB322" s="110">
        <f t="shared" si="264"/>
        <v>0</v>
      </c>
      <c r="BC322" s="110"/>
      <c r="BD322" s="110"/>
      <c r="BE322" s="110">
        <f t="shared" si="264"/>
        <v>0</v>
      </c>
      <c r="BF322" s="152">
        <f>+E322+BB322-BE322</f>
        <v>0</v>
      </c>
      <c r="BG322" s="153">
        <f t="shared" si="264"/>
        <v>0</v>
      </c>
      <c r="BH322" s="175">
        <f t="shared" si="250"/>
        <v>0</v>
      </c>
      <c r="BI322" s="5"/>
      <c r="BJ322" s="5"/>
    </row>
    <row r="323" spans="1:62" ht="26.25" thickBot="1" x14ac:dyDescent="0.25">
      <c r="A323" s="18" t="s">
        <v>535</v>
      </c>
      <c r="B323" s="68" t="s">
        <v>536</v>
      </c>
      <c r="C323" s="26">
        <v>55</v>
      </c>
      <c r="D323" s="125" t="s">
        <v>121</v>
      </c>
      <c r="E323" s="111">
        <v>0</v>
      </c>
      <c r="F323" s="112">
        <v>0</v>
      </c>
      <c r="G323" s="113">
        <v>0</v>
      </c>
      <c r="H323" s="113">
        <v>0</v>
      </c>
      <c r="I323" s="113">
        <v>0</v>
      </c>
      <c r="J323" s="113">
        <v>0</v>
      </c>
      <c r="K323" s="113">
        <v>0</v>
      </c>
      <c r="L323" s="113">
        <f>H323+J323-K323</f>
        <v>0</v>
      </c>
      <c r="M323" s="113">
        <v>0</v>
      </c>
      <c r="N323" s="113">
        <v>0</v>
      </c>
      <c r="O323" s="113">
        <v>0</v>
      </c>
      <c r="P323" s="113">
        <v>0</v>
      </c>
      <c r="Q323" s="113">
        <v>0</v>
      </c>
      <c r="R323" s="114">
        <v>0</v>
      </c>
      <c r="S323" s="114">
        <v>0</v>
      </c>
      <c r="T323" s="113">
        <f>P323+R323-S323</f>
        <v>0</v>
      </c>
      <c r="U323" s="114">
        <v>0</v>
      </c>
      <c r="V323" s="114">
        <v>0</v>
      </c>
      <c r="W323" s="114">
        <v>0</v>
      </c>
      <c r="X323" s="113">
        <f>T323+V323-W323</f>
        <v>0</v>
      </c>
      <c r="Y323" s="113">
        <v>0</v>
      </c>
      <c r="Z323" s="113">
        <v>0</v>
      </c>
      <c r="AA323" s="113">
        <v>0</v>
      </c>
      <c r="AB323" s="113">
        <f>X323+Z323-AA323</f>
        <v>0</v>
      </c>
      <c r="AC323" s="113">
        <v>0</v>
      </c>
      <c r="AD323" s="113">
        <v>0</v>
      </c>
      <c r="AE323" s="113">
        <v>0</v>
      </c>
      <c r="AF323" s="113">
        <f>AB323+AD323-AE323</f>
        <v>0</v>
      </c>
      <c r="AG323" s="113">
        <v>0</v>
      </c>
      <c r="AH323" s="113">
        <v>0</v>
      </c>
      <c r="AI323" s="113">
        <v>0</v>
      </c>
      <c r="AJ323" s="113">
        <f>AF323+AH323-AI323</f>
        <v>0</v>
      </c>
      <c r="AK323" s="113">
        <v>0</v>
      </c>
      <c r="AL323" s="113">
        <v>0</v>
      </c>
      <c r="AM323" s="113">
        <v>0</v>
      </c>
      <c r="AN323" s="113">
        <f>AJ323+AL323-AM323</f>
        <v>0</v>
      </c>
      <c r="AO323" s="113">
        <v>0</v>
      </c>
      <c r="AP323" s="114">
        <v>0</v>
      </c>
      <c r="AQ323" s="114">
        <v>0</v>
      </c>
      <c r="AR323" s="113">
        <f>AN323+AP323-AQ323</f>
        <v>0</v>
      </c>
      <c r="AS323" s="113">
        <v>0</v>
      </c>
      <c r="AT323" s="113"/>
      <c r="AU323" s="113"/>
      <c r="AV323" s="113"/>
      <c r="AW323" s="113"/>
      <c r="AX323" s="113"/>
      <c r="AY323" s="113"/>
      <c r="AZ323" s="113"/>
      <c r="BA323" s="113"/>
      <c r="BB323" s="113">
        <f>F323+J323+N323+R323+V323+Z323+AD323+AH323+AL323+AP323</f>
        <v>0</v>
      </c>
      <c r="BC323" s="113"/>
      <c r="BD323" s="113"/>
      <c r="BE323" s="113">
        <f>G323+K323+O323+S323+W323+AA323+AE323+AI323+AM323+AQ323</f>
        <v>0</v>
      </c>
      <c r="BF323" s="154">
        <f>E323+BB323-BE323</f>
        <v>0</v>
      </c>
      <c r="BG323" s="155">
        <f>I323+M323+Q323+U323+Y323+AC323+AG323+AK323+AO323+AS323</f>
        <v>0</v>
      </c>
      <c r="BH323" s="175">
        <f t="shared" si="250"/>
        <v>0</v>
      </c>
    </row>
    <row r="324" spans="1:62" ht="15.75" thickBot="1" x14ac:dyDescent="0.3">
      <c r="A324" s="8" t="s">
        <v>992</v>
      </c>
      <c r="B324" s="67" t="s">
        <v>132</v>
      </c>
      <c r="C324" s="7"/>
      <c r="D324" s="126"/>
      <c r="E324" s="110">
        <f>+E325</f>
        <v>28418000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44"/>
      <c r="S324" s="144"/>
      <c r="T324" s="134"/>
      <c r="U324" s="144"/>
      <c r="V324" s="144"/>
      <c r="W324" s="14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44"/>
      <c r="AQ324" s="14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10">
        <f t="shared" ref="BB324:BE324" si="265">+BB325</f>
        <v>0</v>
      </c>
      <c r="BC324" s="110">
        <f t="shared" si="265"/>
        <v>0</v>
      </c>
      <c r="BD324" s="110">
        <f t="shared" si="265"/>
        <v>0</v>
      </c>
      <c r="BE324" s="110">
        <f t="shared" si="265"/>
        <v>0</v>
      </c>
      <c r="BF324" s="152">
        <f>+E324+BB324-BE324</f>
        <v>28418000</v>
      </c>
      <c r="BG324" s="152">
        <f>+BG325</f>
        <v>132142040.92</v>
      </c>
      <c r="BH324" s="172">
        <f t="shared" si="250"/>
        <v>103724040.92</v>
      </c>
    </row>
    <row r="325" spans="1:62" ht="15.75" thickBot="1" x14ac:dyDescent="0.3">
      <c r="A325" s="8" t="s">
        <v>993</v>
      </c>
      <c r="B325" s="68" t="s">
        <v>1150</v>
      </c>
      <c r="C325" s="26"/>
      <c r="D325" s="125"/>
      <c r="E325" s="110">
        <f>+E326</f>
        <v>28418000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44"/>
      <c r="S325" s="144"/>
      <c r="T325" s="134"/>
      <c r="U325" s="144"/>
      <c r="V325" s="144"/>
      <c r="W325" s="14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44"/>
      <c r="AQ325" s="14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09"/>
      <c r="BC325" s="109"/>
      <c r="BD325" s="109"/>
      <c r="BE325" s="109"/>
      <c r="BF325" s="152">
        <f>E325+BB325-BE325</f>
        <v>28418000</v>
      </c>
      <c r="BG325" s="152">
        <f>+BG326</f>
        <v>132142040.92</v>
      </c>
      <c r="BH325" s="172">
        <f t="shared" si="250"/>
        <v>103724040.92</v>
      </c>
    </row>
    <row r="326" spans="1:62" ht="15.75" thickBot="1" x14ac:dyDescent="0.3">
      <c r="A326" s="8" t="s">
        <v>994</v>
      </c>
      <c r="B326" s="68" t="s">
        <v>136</v>
      </c>
      <c r="C326" s="26"/>
      <c r="D326" s="125"/>
      <c r="E326" s="110">
        <f>+E327</f>
        <v>28418000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44"/>
      <c r="S326" s="144"/>
      <c r="T326" s="134"/>
      <c r="U326" s="144"/>
      <c r="V326" s="144"/>
      <c r="W326" s="14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44"/>
      <c r="AQ326" s="14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09"/>
      <c r="BC326" s="109"/>
      <c r="BD326" s="109"/>
      <c r="BE326" s="109"/>
      <c r="BF326" s="152">
        <f t="shared" ref="BF326:BF328" si="266">E326+BB326-BE326</f>
        <v>28418000</v>
      </c>
      <c r="BG326" s="152">
        <f>+BG327</f>
        <v>132142040.92</v>
      </c>
      <c r="BH326" s="172">
        <f t="shared" si="250"/>
        <v>103724040.92</v>
      </c>
    </row>
    <row r="327" spans="1:62" ht="15.75" thickBot="1" x14ac:dyDescent="0.3">
      <c r="A327" s="8" t="s">
        <v>995</v>
      </c>
      <c r="B327" s="68" t="s">
        <v>1151</v>
      </c>
      <c r="C327" s="26"/>
      <c r="D327" s="125"/>
      <c r="E327" s="110">
        <f>+E328</f>
        <v>28418000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44"/>
      <c r="S327" s="144"/>
      <c r="T327" s="134"/>
      <c r="U327" s="144"/>
      <c r="V327" s="144"/>
      <c r="W327" s="14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44"/>
      <c r="AQ327" s="14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09"/>
      <c r="BC327" s="109"/>
      <c r="BD327" s="109"/>
      <c r="BE327" s="109"/>
      <c r="BF327" s="152">
        <f t="shared" si="266"/>
        <v>28418000</v>
      </c>
      <c r="BG327" s="152">
        <f>+BG328</f>
        <v>132142040.92</v>
      </c>
      <c r="BH327" s="172">
        <f t="shared" si="250"/>
        <v>103724040.92</v>
      </c>
    </row>
    <row r="328" spans="1:62" ht="15" thickBot="1" x14ac:dyDescent="0.25">
      <c r="A328" s="18" t="s">
        <v>996</v>
      </c>
      <c r="B328" s="68" t="s">
        <v>1151</v>
      </c>
      <c r="C328" s="26">
        <v>47</v>
      </c>
      <c r="D328" s="125" t="s">
        <v>997</v>
      </c>
      <c r="E328" s="111">
        <v>28418000</v>
      </c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3"/>
      <c r="S328" s="133"/>
      <c r="T328" s="132"/>
      <c r="U328" s="133"/>
      <c r="V328" s="133"/>
      <c r="W328" s="133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3"/>
      <c r="AQ328" s="133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13"/>
      <c r="BC328" s="113"/>
      <c r="BD328" s="113"/>
      <c r="BE328" s="113"/>
      <c r="BF328" s="154">
        <f t="shared" si="266"/>
        <v>28418000</v>
      </c>
      <c r="BG328" s="156">
        <v>132142040.92</v>
      </c>
      <c r="BH328" s="175">
        <f t="shared" si="250"/>
        <v>103724040.92</v>
      </c>
    </row>
    <row r="329" spans="1:62" s="3" customFormat="1" ht="15.75" thickBot="1" x14ac:dyDescent="0.3">
      <c r="A329" s="8" t="s">
        <v>537</v>
      </c>
      <c r="B329" s="67" t="s">
        <v>383</v>
      </c>
      <c r="C329" s="7"/>
      <c r="D329" s="126"/>
      <c r="E329" s="110">
        <f>E330</f>
        <v>0</v>
      </c>
      <c r="F329" s="110">
        <f>F330</f>
        <v>0</v>
      </c>
      <c r="G329" s="110">
        <f t="shared" ref="G329:BG329" si="267">G330</f>
        <v>0</v>
      </c>
      <c r="H329" s="110">
        <f t="shared" si="267"/>
        <v>0</v>
      </c>
      <c r="I329" s="110">
        <f t="shared" si="267"/>
        <v>0</v>
      </c>
      <c r="J329" s="110">
        <f t="shared" si="267"/>
        <v>0</v>
      </c>
      <c r="K329" s="110">
        <f t="shared" si="267"/>
        <v>0</v>
      </c>
      <c r="L329" s="110">
        <f t="shared" si="267"/>
        <v>0</v>
      </c>
      <c r="M329" s="110">
        <f t="shared" si="267"/>
        <v>0</v>
      </c>
      <c r="N329" s="110">
        <f t="shared" si="267"/>
        <v>0</v>
      </c>
      <c r="O329" s="110">
        <f t="shared" si="267"/>
        <v>0</v>
      </c>
      <c r="P329" s="110">
        <f t="shared" si="267"/>
        <v>0</v>
      </c>
      <c r="Q329" s="110">
        <f t="shared" si="267"/>
        <v>0</v>
      </c>
      <c r="R329" s="110">
        <f t="shared" si="267"/>
        <v>0</v>
      </c>
      <c r="S329" s="110">
        <f t="shared" si="267"/>
        <v>0</v>
      </c>
      <c r="T329" s="110">
        <f t="shared" si="267"/>
        <v>0</v>
      </c>
      <c r="U329" s="110">
        <f t="shared" si="267"/>
        <v>0</v>
      </c>
      <c r="V329" s="110">
        <f t="shared" si="267"/>
        <v>0</v>
      </c>
      <c r="W329" s="110">
        <f t="shared" si="267"/>
        <v>0</v>
      </c>
      <c r="X329" s="110">
        <f t="shared" si="267"/>
        <v>0</v>
      </c>
      <c r="Y329" s="110">
        <f t="shared" si="267"/>
        <v>0</v>
      </c>
      <c r="Z329" s="110">
        <f t="shared" si="267"/>
        <v>0</v>
      </c>
      <c r="AA329" s="110">
        <f t="shared" si="267"/>
        <v>0</v>
      </c>
      <c r="AB329" s="110">
        <f t="shared" si="267"/>
        <v>0</v>
      </c>
      <c r="AC329" s="110">
        <f t="shared" si="267"/>
        <v>0</v>
      </c>
      <c r="AD329" s="110">
        <f t="shared" si="267"/>
        <v>0</v>
      </c>
      <c r="AE329" s="110">
        <f t="shared" si="267"/>
        <v>0</v>
      </c>
      <c r="AF329" s="110">
        <f t="shared" si="267"/>
        <v>0</v>
      </c>
      <c r="AG329" s="110">
        <f t="shared" si="267"/>
        <v>0</v>
      </c>
      <c r="AH329" s="110">
        <f t="shared" si="267"/>
        <v>0</v>
      </c>
      <c r="AI329" s="110">
        <f t="shared" si="267"/>
        <v>0</v>
      </c>
      <c r="AJ329" s="110">
        <f t="shared" si="267"/>
        <v>0</v>
      </c>
      <c r="AK329" s="110">
        <f t="shared" si="267"/>
        <v>0</v>
      </c>
      <c r="AL329" s="110">
        <f t="shared" si="267"/>
        <v>0</v>
      </c>
      <c r="AM329" s="110">
        <f t="shared" si="267"/>
        <v>0</v>
      </c>
      <c r="AN329" s="110">
        <f t="shared" si="267"/>
        <v>0</v>
      </c>
      <c r="AO329" s="110">
        <f t="shared" si="267"/>
        <v>0</v>
      </c>
      <c r="AP329" s="110">
        <f t="shared" si="267"/>
        <v>0</v>
      </c>
      <c r="AQ329" s="110">
        <f t="shared" si="267"/>
        <v>0</v>
      </c>
      <c r="AR329" s="110">
        <f t="shared" si="267"/>
        <v>0</v>
      </c>
      <c r="AS329" s="110">
        <f t="shared" si="267"/>
        <v>0</v>
      </c>
      <c r="AT329" s="110">
        <f t="shared" si="267"/>
        <v>0</v>
      </c>
      <c r="AU329" s="110">
        <f t="shared" si="267"/>
        <v>0</v>
      </c>
      <c r="AV329" s="110">
        <f t="shared" si="267"/>
        <v>0</v>
      </c>
      <c r="AW329" s="110">
        <f t="shared" si="267"/>
        <v>0</v>
      </c>
      <c r="AX329" s="110">
        <f t="shared" si="267"/>
        <v>0</v>
      </c>
      <c r="AY329" s="110">
        <f t="shared" si="267"/>
        <v>0</v>
      </c>
      <c r="AZ329" s="110">
        <f t="shared" si="267"/>
        <v>0</v>
      </c>
      <c r="BA329" s="110">
        <f t="shared" si="267"/>
        <v>0</v>
      </c>
      <c r="BB329" s="110">
        <f t="shared" si="267"/>
        <v>0</v>
      </c>
      <c r="BC329" s="110"/>
      <c r="BD329" s="110"/>
      <c r="BE329" s="110">
        <f t="shared" si="267"/>
        <v>0</v>
      </c>
      <c r="BF329" s="152">
        <f>+E329+BB329-BE329</f>
        <v>0</v>
      </c>
      <c r="BG329" s="153">
        <f t="shared" si="267"/>
        <v>167989204</v>
      </c>
      <c r="BH329" s="175">
        <f t="shared" si="250"/>
        <v>167989204</v>
      </c>
      <c r="BI329" s="5"/>
      <c r="BJ329" s="5"/>
    </row>
    <row r="330" spans="1:62" ht="51.75" thickBot="1" x14ac:dyDescent="0.25">
      <c r="A330" s="18" t="s">
        <v>538</v>
      </c>
      <c r="B330" s="68" t="s">
        <v>539</v>
      </c>
      <c r="C330" s="26">
        <v>87</v>
      </c>
      <c r="D330" s="127" t="s">
        <v>540</v>
      </c>
      <c r="E330" s="111">
        <v>0</v>
      </c>
      <c r="F330" s="112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4"/>
      <c r="AQ330" s="114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>
        <v>0</v>
      </c>
      <c r="BC330" s="113"/>
      <c r="BD330" s="113"/>
      <c r="BE330" s="113">
        <f>G330+K330+O330+S330+W330+AA330+AE330+AI330+AM330+AQ330</f>
        <v>0</v>
      </c>
      <c r="BF330" s="154">
        <f>E330+BB330-BE330</f>
        <v>0</v>
      </c>
      <c r="BG330" s="155">
        <v>167989204</v>
      </c>
      <c r="BH330" s="175">
        <f t="shared" si="250"/>
        <v>167989204</v>
      </c>
    </row>
    <row r="331" spans="1:62" s="4" customFormat="1" ht="26.25" thickBot="1" x14ac:dyDescent="0.3">
      <c r="A331" s="8" t="s">
        <v>541</v>
      </c>
      <c r="B331" s="67" t="s">
        <v>458</v>
      </c>
      <c r="C331" s="7"/>
      <c r="D331" s="126"/>
      <c r="E331" s="110">
        <f>E332+E337+E339</f>
        <v>25775493000</v>
      </c>
      <c r="F331" s="110" t="e">
        <f t="shared" ref="F331:U331" si="268">F332+F337+F339</f>
        <v>#REF!</v>
      </c>
      <c r="G331" s="110" t="e">
        <f t="shared" si="268"/>
        <v>#REF!</v>
      </c>
      <c r="H331" s="110" t="e">
        <f t="shared" si="268"/>
        <v>#REF!</v>
      </c>
      <c r="I331" s="110" t="e">
        <f t="shared" si="268"/>
        <v>#REF!</v>
      </c>
      <c r="J331" s="110" t="e">
        <f t="shared" si="268"/>
        <v>#REF!</v>
      </c>
      <c r="K331" s="110" t="e">
        <f t="shared" si="268"/>
        <v>#REF!</v>
      </c>
      <c r="L331" s="110" t="e">
        <f t="shared" si="268"/>
        <v>#REF!</v>
      </c>
      <c r="M331" s="110" t="e">
        <f t="shared" si="268"/>
        <v>#REF!</v>
      </c>
      <c r="N331" s="110" t="e">
        <f t="shared" si="268"/>
        <v>#REF!</v>
      </c>
      <c r="O331" s="110" t="e">
        <f t="shared" si="268"/>
        <v>#REF!</v>
      </c>
      <c r="P331" s="110" t="e">
        <f t="shared" si="268"/>
        <v>#REF!</v>
      </c>
      <c r="Q331" s="110" t="e">
        <f t="shared" si="268"/>
        <v>#REF!</v>
      </c>
      <c r="R331" s="110" t="e">
        <f t="shared" si="268"/>
        <v>#REF!</v>
      </c>
      <c r="S331" s="110" t="e">
        <f t="shared" si="268"/>
        <v>#REF!</v>
      </c>
      <c r="T331" s="110" t="e">
        <f t="shared" si="268"/>
        <v>#REF!</v>
      </c>
      <c r="U331" s="110" t="e">
        <f t="shared" si="268"/>
        <v>#REF!</v>
      </c>
      <c r="V331" s="110" t="e">
        <f t="shared" ref="V331:AJ331" si="269">V332+V337+V339</f>
        <v>#REF!</v>
      </c>
      <c r="W331" s="110" t="e">
        <f t="shared" si="269"/>
        <v>#REF!</v>
      </c>
      <c r="X331" s="110" t="e">
        <f t="shared" si="269"/>
        <v>#REF!</v>
      </c>
      <c r="Y331" s="110" t="e">
        <f t="shared" si="269"/>
        <v>#REF!</v>
      </c>
      <c r="Z331" s="110" t="e">
        <f t="shared" si="269"/>
        <v>#REF!</v>
      </c>
      <c r="AA331" s="110" t="e">
        <f t="shared" si="269"/>
        <v>#REF!</v>
      </c>
      <c r="AB331" s="110" t="e">
        <f t="shared" si="269"/>
        <v>#REF!</v>
      </c>
      <c r="AC331" s="110" t="e">
        <f t="shared" si="269"/>
        <v>#REF!</v>
      </c>
      <c r="AD331" s="110" t="e">
        <f t="shared" si="269"/>
        <v>#REF!</v>
      </c>
      <c r="AE331" s="110" t="e">
        <f t="shared" si="269"/>
        <v>#REF!</v>
      </c>
      <c r="AF331" s="110" t="e">
        <f t="shared" si="269"/>
        <v>#REF!</v>
      </c>
      <c r="AG331" s="110" t="e">
        <f t="shared" si="269"/>
        <v>#REF!</v>
      </c>
      <c r="AH331" s="110" t="e">
        <f t="shared" si="269"/>
        <v>#REF!</v>
      </c>
      <c r="AI331" s="110" t="e">
        <f t="shared" si="269"/>
        <v>#REF!</v>
      </c>
      <c r="AJ331" s="110" t="e">
        <f t="shared" si="269"/>
        <v>#REF!</v>
      </c>
      <c r="AK331" s="110" t="e">
        <f>AK332+AK337+AK339</f>
        <v>#REF!</v>
      </c>
      <c r="AL331" s="110" t="e">
        <f>AL332+AL337+AL339</f>
        <v>#REF!</v>
      </c>
      <c r="AM331" s="110" t="e">
        <f>AM332+AM337+AM339</f>
        <v>#REF!</v>
      </c>
      <c r="AN331" s="110" t="e">
        <f>AN332+AN337+AN339</f>
        <v>#REF!</v>
      </c>
      <c r="AO331" s="110" t="e">
        <f t="shared" ref="AO331:BB331" si="270">AO332+AO337+AO339+AO352</f>
        <v>#REF!</v>
      </c>
      <c r="AP331" s="110" t="e">
        <f t="shared" si="270"/>
        <v>#REF!</v>
      </c>
      <c r="AQ331" s="110" t="e">
        <f t="shared" si="270"/>
        <v>#REF!</v>
      </c>
      <c r="AR331" s="110" t="e">
        <f t="shared" si="270"/>
        <v>#REF!</v>
      </c>
      <c r="AS331" s="110" t="e">
        <f t="shared" si="270"/>
        <v>#REF!</v>
      </c>
      <c r="AT331" s="110" t="e">
        <f t="shared" si="270"/>
        <v>#REF!</v>
      </c>
      <c r="AU331" s="110" t="e">
        <f t="shared" si="270"/>
        <v>#REF!</v>
      </c>
      <c r="AV331" s="110" t="e">
        <f t="shared" si="270"/>
        <v>#REF!</v>
      </c>
      <c r="AW331" s="110" t="e">
        <f t="shared" si="270"/>
        <v>#REF!</v>
      </c>
      <c r="AX331" s="110" t="e">
        <f t="shared" si="270"/>
        <v>#REF!</v>
      </c>
      <c r="AY331" s="110" t="e">
        <f t="shared" si="270"/>
        <v>#REF!</v>
      </c>
      <c r="AZ331" s="110" t="e">
        <f t="shared" si="270"/>
        <v>#REF!</v>
      </c>
      <c r="BA331" s="110" t="e">
        <f t="shared" si="270"/>
        <v>#REF!</v>
      </c>
      <c r="BB331" s="110">
        <f t="shared" si="270"/>
        <v>25354495863</v>
      </c>
      <c r="BC331" s="110"/>
      <c r="BD331" s="110"/>
      <c r="BE331" s="110">
        <f>BE332+BE337+BE339+BE352</f>
        <v>0</v>
      </c>
      <c r="BF331" s="152">
        <f>+E331+BB331-BE331</f>
        <v>51129988863</v>
      </c>
      <c r="BG331" s="153">
        <f>BG332+BG337+BG339+BG352</f>
        <v>46965072937</v>
      </c>
      <c r="BH331" s="172">
        <f t="shared" si="250"/>
        <v>-4164915926</v>
      </c>
      <c r="BI331" s="6"/>
      <c r="BJ331" s="6"/>
    </row>
    <row r="332" spans="1:62" s="3" customFormat="1" ht="15.75" thickBot="1" x14ac:dyDescent="0.3">
      <c r="A332" s="8" t="s">
        <v>542</v>
      </c>
      <c r="B332" s="67" t="s">
        <v>109</v>
      </c>
      <c r="C332" s="7"/>
      <c r="D332" s="126"/>
      <c r="E332" s="110">
        <f>E333</f>
        <v>0</v>
      </c>
      <c r="F332" s="110">
        <f t="shared" ref="F332:BG332" si="271">F333</f>
        <v>0</v>
      </c>
      <c r="G332" s="110">
        <f t="shared" si="271"/>
        <v>0</v>
      </c>
      <c r="H332" s="110">
        <f t="shared" si="271"/>
        <v>0</v>
      </c>
      <c r="I332" s="110">
        <f t="shared" si="271"/>
        <v>0</v>
      </c>
      <c r="J332" s="110">
        <f t="shared" si="271"/>
        <v>0</v>
      </c>
      <c r="K332" s="110">
        <f t="shared" si="271"/>
        <v>0</v>
      </c>
      <c r="L332" s="110">
        <f t="shared" si="271"/>
        <v>0</v>
      </c>
      <c r="M332" s="110">
        <f t="shared" si="271"/>
        <v>0</v>
      </c>
      <c r="N332" s="110">
        <f t="shared" si="271"/>
        <v>0</v>
      </c>
      <c r="O332" s="110">
        <f t="shared" si="271"/>
        <v>0</v>
      </c>
      <c r="P332" s="110">
        <f t="shared" si="271"/>
        <v>0</v>
      </c>
      <c r="Q332" s="110">
        <f t="shared" si="271"/>
        <v>0</v>
      </c>
      <c r="R332" s="110">
        <f t="shared" si="271"/>
        <v>0</v>
      </c>
      <c r="S332" s="110">
        <f t="shared" si="271"/>
        <v>0</v>
      </c>
      <c r="T332" s="110">
        <f t="shared" si="271"/>
        <v>0</v>
      </c>
      <c r="U332" s="110">
        <f t="shared" si="271"/>
        <v>0</v>
      </c>
      <c r="V332" s="110">
        <f t="shared" si="271"/>
        <v>0</v>
      </c>
      <c r="W332" s="110">
        <f t="shared" si="271"/>
        <v>0</v>
      </c>
      <c r="X332" s="110">
        <f t="shared" si="271"/>
        <v>0</v>
      </c>
      <c r="Y332" s="110">
        <f t="shared" si="271"/>
        <v>0</v>
      </c>
      <c r="Z332" s="110">
        <f t="shared" si="271"/>
        <v>0</v>
      </c>
      <c r="AA332" s="110">
        <f t="shared" si="271"/>
        <v>0</v>
      </c>
      <c r="AB332" s="110">
        <f t="shared" si="271"/>
        <v>0</v>
      </c>
      <c r="AC332" s="110">
        <f t="shared" si="271"/>
        <v>0</v>
      </c>
      <c r="AD332" s="110">
        <f t="shared" si="271"/>
        <v>0</v>
      </c>
      <c r="AE332" s="110">
        <f t="shared" si="271"/>
        <v>0</v>
      </c>
      <c r="AF332" s="110">
        <f t="shared" si="271"/>
        <v>0</v>
      </c>
      <c r="AG332" s="110">
        <f t="shared" si="271"/>
        <v>0</v>
      </c>
      <c r="AH332" s="110">
        <f t="shared" si="271"/>
        <v>0</v>
      </c>
      <c r="AI332" s="110">
        <f t="shared" si="271"/>
        <v>0</v>
      </c>
      <c r="AJ332" s="110">
        <f t="shared" si="271"/>
        <v>0</v>
      </c>
      <c r="AK332" s="110">
        <f t="shared" si="271"/>
        <v>0</v>
      </c>
      <c r="AL332" s="110">
        <f t="shared" si="271"/>
        <v>0</v>
      </c>
      <c r="AM332" s="110">
        <f t="shared" si="271"/>
        <v>0</v>
      </c>
      <c r="AN332" s="110">
        <f t="shared" si="271"/>
        <v>0</v>
      </c>
      <c r="AO332" s="110">
        <f t="shared" si="271"/>
        <v>0</v>
      </c>
      <c r="AP332" s="110">
        <f t="shared" si="271"/>
        <v>0</v>
      </c>
      <c r="AQ332" s="110">
        <f t="shared" si="271"/>
        <v>0</v>
      </c>
      <c r="AR332" s="110">
        <f t="shared" si="271"/>
        <v>0</v>
      </c>
      <c r="AS332" s="110">
        <f t="shared" si="271"/>
        <v>0</v>
      </c>
      <c r="AT332" s="110">
        <f t="shared" si="271"/>
        <v>0</v>
      </c>
      <c r="AU332" s="110">
        <f t="shared" si="271"/>
        <v>0</v>
      </c>
      <c r="AV332" s="110">
        <f t="shared" si="271"/>
        <v>0</v>
      </c>
      <c r="AW332" s="110">
        <f t="shared" si="271"/>
        <v>0</v>
      </c>
      <c r="AX332" s="110">
        <f t="shared" si="271"/>
        <v>0</v>
      </c>
      <c r="AY332" s="110">
        <f t="shared" si="271"/>
        <v>0</v>
      </c>
      <c r="AZ332" s="110">
        <f t="shared" si="271"/>
        <v>0</v>
      </c>
      <c r="BA332" s="110">
        <f t="shared" si="271"/>
        <v>0</v>
      </c>
      <c r="BB332" s="110">
        <f t="shared" si="271"/>
        <v>0</v>
      </c>
      <c r="BC332" s="110"/>
      <c r="BD332" s="110"/>
      <c r="BE332" s="110">
        <f t="shared" si="271"/>
        <v>0</v>
      </c>
      <c r="BF332" s="152">
        <f>+E332+BB332-BE332</f>
        <v>0</v>
      </c>
      <c r="BG332" s="153">
        <f t="shared" si="271"/>
        <v>0</v>
      </c>
      <c r="BH332" s="175">
        <f t="shared" si="250"/>
        <v>0</v>
      </c>
      <c r="BI332" s="5"/>
      <c r="BJ332" s="5"/>
    </row>
    <row r="333" spans="1:62" s="3" customFormat="1" ht="26.25" thickBot="1" x14ac:dyDescent="0.3">
      <c r="A333" s="8" t="s">
        <v>543</v>
      </c>
      <c r="B333" s="67" t="s">
        <v>528</v>
      </c>
      <c r="C333" s="7"/>
      <c r="D333" s="126"/>
      <c r="E333" s="110">
        <f>SUM(E334:E336)</f>
        <v>0</v>
      </c>
      <c r="F333" s="110">
        <f t="shared" ref="F333:U333" si="272">SUM(F334:F336)</f>
        <v>0</v>
      </c>
      <c r="G333" s="110">
        <f t="shared" si="272"/>
        <v>0</v>
      </c>
      <c r="H333" s="110">
        <f t="shared" si="272"/>
        <v>0</v>
      </c>
      <c r="I333" s="110">
        <f t="shared" si="272"/>
        <v>0</v>
      </c>
      <c r="J333" s="110">
        <f t="shared" si="272"/>
        <v>0</v>
      </c>
      <c r="K333" s="110">
        <f t="shared" si="272"/>
        <v>0</v>
      </c>
      <c r="L333" s="110">
        <f t="shared" si="272"/>
        <v>0</v>
      </c>
      <c r="M333" s="110">
        <f t="shared" si="272"/>
        <v>0</v>
      </c>
      <c r="N333" s="110">
        <f t="shared" si="272"/>
        <v>0</v>
      </c>
      <c r="O333" s="110">
        <f t="shared" si="272"/>
        <v>0</v>
      </c>
      <c r="P333" s="110">
        <f t="shared" si="272"/>
        <v>0</v>
      </c>
      <c r="Q333" s="110">
        <f t="shared" si="272"/>
        <v>0</v>
      </c>
      <c r="R333" s="110">
        <f t="shared" si="272"/>
        <v>0</v>
      </c>
      <c r="S333" s="110">
        <f t="shared" si="272"/>
        <v>0</v>
      </c>
      <c r="T333" s="110">
        <f t="shared" si="272"/>
        <v>0</v>
      </c>
      <c r="U333" s="110">
        <f t="shared" si="272"/>
        <v>0</v>
      </c>
      <c r="V333" s="110">
        <f t="shared" ref="V333:AW333" si="273">SUM(V334:V336)</f>
        <v>0</v>
      </c>
      <c r="W333" s="110">
        <f t="shared" si="273"/>
        <v>0</v>
      </c>
      <c r="X333" s="110">
        <f t="shared" si="273"/>
        <v>0</v>
      </c>
      <c r="Y333" s="110">
        <f t="shared" si="273"/>
        <v>0</v>
      </c>
      <c r="Z333" s="110">
        <f t="shared" si="273"/>
        <v>0</v>
      </c>
      <c r="AA333" s="110">
        <f t="shared" si="273"/>
        <v>0</v>
      </c>
      <c r="AB333" s="110">
        <f t="shared" si="273"/>
        <v>0</v>
      </c>
      <c r="AC333" s="110">
        <f t="shared" si="273"/>
        <v>0</v>
      </c>
      <c r="AD333" s="110">
        <f t="shared" si="273"/>
        <v>0</v>
      </c>
      <c r="AE333" s="110">
        <f t="shared" si="273"/>
        <v>0</v>
      </c>
      <c r="AF333" s="110">
        <f t="shared" si="273"/>
        <v>0</v>
      </c>
      <c r="AG333" s="110">
        <f t="shared" si="273"/>
        <v>0</v>
      </c>
      <c r="AH333" s="110">
        <f t="shared" si="273"/>
        <v>0</v>
      </c>
      <c r="AI333" s="110">
        <f t="shared" si="273"/>
        <v>0</v>
      </c>
      <c r="AJ333" s="110">
        <f t="shared" si="273"/>
        <v>0</v>
      </c>
      <c r="AK333" s="110">
        <f t="shared" ref="AK333:AT333" si="274">SUM(AK334:AK336)</f>
        <v>0</v>
      </c>
      <c r="AL333" s="110">
        <f t="shared" si="274"/>
        <v>0</v>
      </c>
      <c r="AM333" s="110">
        <f t="shared" si="274"/>
        <v>0</v>
      </c>
      <c r="AN333" s="110">
        <f t="shared" si="274"/>
        <v>0</v>
      </c>
      <c r="AO333" s="110">
        <f t="shared" si="274"/>
        <v>0</v>
      </c>
      <c r="AP333" s="110">
        <f t="shared" si="274"/>
        <v>0</v>
      </c>
      <c r="AQ333" s="110">
        <f t="shared" si="274"/>
        <v>0</v>
      </c>
      <c r="AR333" s="110">
        <f t="shared" si="274"/>
        <v>0</v>
      </c>
      <c r="AS333" s="110">
        <f t="shared" si="274"/>
        <v>0</v>
      </c>
      <c r="AT333" s="110">
        <f t="shared" si="274"/>
        <v>0</v>
      </c>
      <c r="AU333" s="110">
        <f t="shared" si="273"/>
        <v>0</v>
      </c>
      <c r="AV333" s="110">
        <f t="shared" si="273"/>
        <v>0</v>
      </c>
      <c r="AW333" s="110">
        <f t="shared" si="273"/>
        <v>0</v>
      </c>
      <c r="AX333" s="110">
        <f t="shared" ref="AX333:BG333" si="275">SUM(AX334:AX336)</f>
        <v>0</v>
      </c>
      <c r="AY333" s="110">
        <f t="shared" si="275"/>
        <v>0</v>
      </c>
      <c r="AZ333" s="110">
        <f t="shared" si="275"/>
        <v>0</v>
      </c>
      <c r="BA333" s="110">
        <f t="shared" si="275"/>
        <v>0</v>
      </c>
      <c r="BB333" s="110">
        <f t="shared" si="275"/>
        <v>0</v>
      </c>
      <c r="BC333" s="110"/>
      <c r="BD333" s="110"/>
      <c r="BE333" s="110">
        <f t="shared" si="275"/>
        <v>0</v>
      </c>
      <c r="BF333" s="152">
        <f>+E333+BB333-BE333</f>
        <v>0</v>
      </c>
      <c r="BG333" s="153">
        <f t="shared" si="275"/>
        <v>0</v>
      </c>
      <c r="BH333" s="172">
        <f t="shared" si="250"/>
        <v>0</v>
      </c>
      <c r="BI333" s="5"/>
      <c r="BJ333" s="5"/>
    </row>
    <row r="334" spans="1:62" ht="15" thickBot="1" x14ac:dyDescent="0.25">
      <c r="A334" s="18" t="s">
        <v>544</v>
      </c>
      <c r="B334" s="68" t="s">
        <v>529</v>
      </c>
      <c r="C334" s="26">
        <v>52</v>
      </c>
      <c r="D334" s="125" t="s">
        <v>436</v>
      </c>
      <c r="E334" s="111">
        <v>0</v>
      </c>
      <c r="F334" s="112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4"/>
      <c r="S334" s="114"/>
      <c r="T334" s="113"/>
      <c r="U334" s="114"/>
      <c r="V334" s="114"/>
      <c r="W334" s="114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4"/>
      <c r="AQ334" s="114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>
        <f>G334+K334+O334+S334+W334+AA334+AE334+AI334+AM334+AQ334</f>
        <v>0</v>
      </c>
      <c r="BF334" s="154">
        <f>E334+BB334-BE334</f>
        <v>0</v>
      </c>
      <c r="BG334" s="155">
        <v>0</v>
      </c>
      <c r="BH334" s="175">
        <f t="shared" si="250"/>
        <v>0</v>
      </c>
    </row>
    <row r="335" spans="1:62" ht="15" thickBot="1" x14ac:dyDescent="0.25">
      <c r="A335" s="18" t="s">
        <v>545</v>
      </c>
      <c r="B335" s="68" t="s">
        <v>531</v>
      </c>
      <c r="C335" s="26">
        <v>52</v>
      </c>
      <c r="D335" s="125" t="s">
        <v>436</v>
      </c>
      <c r="E335" s="111">
        <v>0</v>
      </c>
      <c r="F335" s="112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4"/>
      <c r="S335" s="114"/>
      <c r="T335" s="113"/>
      <c r="U335" s="114"/>
      <c r="V335" s="114"/>
      <c r="W335" s="114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4"/>
      <c r="AQ335" s="114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>
        <f>G335+K335+O335+S335+W335+AA335+AE335+AI335+AM335+AQ335</f>
        <v>0</v>
      </c>
      <c r="BF335" s="154">
        <f>E335+BB335-BE335</f>
        <v>0</v>
      </c>
      <c r="BG335" s="155">
        <v>0</v>
      </c>
      <c r="BH335" s="175">
        <f t="shared" si="250"/>
        <v>0</v>
      </c>
    </row>
    <row r="336" spans="1:62" ht="15" thickBot="1" x14ac:dyDescent="0.25">
      <c r="A336" s="18" t="s">
        <v>546</v>
      </c>
      <c r="B336" s="68" t="s">
        <v>547</v>
      </c>
      <c r="C336" s="26">
        <v>52</v>
      </c>
      <c r="D336" s="125" t="s">
        <v>436</v>
      </c>
      <c r="E336" s="111">
        <v>0</v>
      </c>
      <c r="F336" s="112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4"/>
      <c r="S336" s="114"/>
      <c r="T336" s="113"/>
      <c r="U336" s="114"/>
      <c r="V336" s="114"/>
      <c r="W336" s="114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4"/>
      <c r="AQ336" s="114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>
        <f>G336+K336+O336+S336+W336+AA336+AE336+AI336+AM336+AQ336</f>
        <v>0</v>
      </c>
      <c r="BF336" s="154">
        <f>E336+BB336-BE336</f>
        <v>0</v>
      </c>
      <c r="BG336" s="155">
        <v>0</v>
      </c>
      <c r="BH336" s="175">
        <f t="shared" si="250"/>
        <v>0</v>
      </c>
    </row>
    <row r="337" spans="1:62" s="3" customFormat="1" ht="15.75" thickBot="1" x14ac:dyDescent="0.3">
      <c r="A337" s="8" t="s">
        <v>548</v>
      </c>
      <c r="B337" s="67" t="s">
        <v>121</v>
      </c>
      <c r="C337" s="7"/>
      <c r="D337" s="126"/>
      <c r="E337" s="110">
        <f>E338</f>
        <v>0</v>
      </c>
      <c r="F337" s="110">
        <f t="shared" ref="F337:BG337" si="276">F338</f>
        <v>0</v>
      </c>
      <c r="G337" s="110">
        <f t="shared" si="276"/>
        <v>0</v>
      </c>
      <c r="H337" s="110">
        <f t="shared" si="276"/>
        <v>0</v>
      </c>
      <c r="I337" s="110">
        <f t="shared" si="276"/>
        <v>0</v>
      </c>
      <c r="J337" s="110">
        <f t="shared" si="276"/>
        <v>0</v>
      </c>
      <c r="K337" s="110">
        <f t="shared" si="276"/>
        <v>0</v>
      </c>
      <c r="L337" s="110">
        <f t="shared" si="276"/>
        <v>0</v>
      </c>
      <c r="M337" s="110">
        <f t="shared" si="276"/>
        <v>0</v>
      </c>
      <c r="N337" s="110">
        <f t="shared" si="276"/>
        <v>0</v>
      </c>
      <c r="O337" s="110">
        <f t="shared" si="276"/>
        <v>0</v>
      </c>
      <c r="P337" s="110">
        <f t="shared" si="276"/>
        <v>0</v>
      </c>
      <c r="Q337" s="110">
        <f t="shared" si="276"/>
        <v>0</v>
      </c>
      <c r="R337" s="110">
        <f t="shared" si="276"/>
        <v>0</v>
      </c>
      <c r="S337" s="110">
        <f t="shared" si="276"/>
        <v>0</v>
      </c>
      <c r="T337" s="110">
        <f t="shared" si="276"/>
        <v>0</v>
      </c>
      <c r="U337" s="110">
        <f t="shared" si="276"/>
        <v>0</v>
      </c>
      <c r="V337" s="110">
        <f t="shared" si="276"/>
        <v>0</v>
      </c>
      <c r="W337" s="110">
        <f t="shared" si="276"/>
        <v>0</v>
      </c>
      <c r="X337" s="110">
        <f t="shared" si="276"/>
        <v>0</v>
      </c>
      <c r="Y337" s="110">
        <f t="shared" si="276"/>
        <v>0</v>
      </c>
      <c r="Z337" s="110">
        <f t="shared" si="276"/>
        <v>0</v>
      </c>
      <c r="AA337" s="110">
        <f t="shared" si="276"/>
        <v>0</v>
      </c>
      <c r="AB337" s="110">
        <f t="shared" si="276"/>
        <v>0</v>
      </c>
      <c r="AC337" s="110">
        <f t="shared" si="276"/>
        <v>0</v>
      </c>
      <c r="AD337" s="110">
        <f t="shared" si="276"/>
        <v>0</v>
      </c>
      <c r="AE337" s="110">
        <f t="shared" si="276"/>
        <v>0</v>
      </c>
      <c r="AF337" s="110">
        <f t="shared" si="276"/>
        <v>0</v>
      </c>
      <c r="AG337" s="110">
        <f t="shared" si="276"/>
        <v>0</v>
      </c>
      <c r="AH337" s="110">
        <f t="shared" si="276"/>
        <v>0</v>
      </c>
      <c r="AI337" s="110">
        <f t="shared" si="276"/>
        <v>0</v>
      </c>
      <c r="AJ337" s="110">
        <f t="shared" si="276"/>
        <v>0</v>
      </c>
      <c r="AK337" s="110">
        <f t="shared" si="276"/>
        <v>0</v>
      </c>
      <c r="AL337" s="110">
        <f t="shared" si="276"/>
        <v>0</v>
      </c>
      <c r="AM337" s="110">
        <f t="shared" si="276"/>
        <v>0</v>
      </c>
      <c r="AN337" s="110">
        <f t="shared" si="276"/>
        <v>0</v>
      </c>
      <c r="AO337" s="110">
        <f t="shared" si="276"/>
        <v>0</v>
      </c>
      <c r="AP337" s="110">
        <f t="shared" si="276"/>
        <v>0</v>
      </c>
      <c r="AQ337" s="110">
        <f t="shared" si="276"/>
        <v>0</v>
      </c>
      <c r="AR337" s="110">
        <f t="shared" si="276"/>
        <v>0</v>
      </c>
      <c r="AS337" s="110">
        <f t="shared" si="276"/>
        <v>0</v>
      </c>
      <c r="AT337" s="110">
        <f t="shared" si="276"/>
        <v>0</v>
      </c>
      <c r="AU337" s="110">
        <f t="shared" si="276"/>
        <v>0</v>
      </c>
      <c r="AV337" s="110">
        <f t="shared" si="276"/>
        <v>0</v>
      </c>
      <c r="AW337" s="110">
        <f t="shared" si="276"/>
        <v>0</v>
      </c>
      <c r="AX337" s="110">
        <f t="shared" si="276"/>
        <v>0</v>
      </c>
      <c r="AY337" s="110">
        <f t="shared" si="276"/>
        <v>0</v>
      </c>
      <c r="AZ337" s="110">
        <f t="shared" si="276"/>
        <v>0</v>
      </c>
      <c r="BA337" s="110">
        <f t="shared" si="276"/>
        <v>0</v>
      </c>
      <c r="BB337" s="110">
        <f t="shared" si="276"/>
        <v>0</v>
      </c>
      <c r="BC337" s="110"/>
      <c r="BD337" s="110"/>
      <c r="BE337" s="110">
        <f t="shared" si="276"/>
        <v>0</v>
      </c>
      <c r="BF337" s="157">
        <f t="shared" si="276"/>
        <v>0</v>
      </c>
      <c r="BG337" s="153">
        <f t="shared" si="276"/>
        <v>0</v>
      </c>
      <c r="BH337" s="172">
        <f t="shared" si="250"/>
        <v>0</v>
      </c>
      <c r="BI337" s="5"/>
      <c r="BJ337" s="5"/>
    </row>
    <row r="338" spans="1:62" ht="26.25" thickBot="1" x14ac:dyDescent="0.25">
      <c r="A338" s="18" t="s">
        <v>549</v>
      </c>
      <c r="B338" s="68" t="s">
        <v>536</v>
      </c>
      <c r="C338" s="26">
        <v>55</v>
      </c>
      <c r="D338" s="125" t="s">
        <v>121</v>
      </c>
      <c r="E338" s="111">
        <v>0</v>
      </c>
      <c r="F338" s="112">
        <v>0</v>
      </c>
      <c r="G338" s="113">
        <v>0</v>
      </c>
      <c r="H338" s="113">
        <v>0</v>
      </c>
      <c r="I338" s="113">
        <v>0</v>
      </c>
      <c r="J338" s="113">
        <v>0</v>
      </c>
      <c r="K338" s="113">
        <v>0</v>
      </c>
      <c r="L338" s="113">
        <f>H338+J338-K338</f>
        <v>0</v>
      </c>
      <c r="M338" s="113">
        <v>0</v>
      </c>
      <c r="N338" s="113">
        <v>0</v>
      </c>
      <c r="O338" s="113">
        <v>0</v>
      </c>
      <c r="P338" s="113">
        <v>0</v>
      </c>
      <c r="Q338" s="113">
        <v>0</v>
      </c>
      <c r="R338" s="114">
        <v>0</v>
      </c>
      <c r="S338" s="114">
        <v>0</v>
      </c>
      <c r="T338" s="113">
        <f>P338+R338-S338</f>
        <v>0</v>
      </c>
      <c r="U338" s="114">
        <v>0</v>
      </c>
      <c r="V338" s="114">
        <v>0</v>
      </c>
      <c r="W338" s="114">
        <v>0</v>
      </c>
      <c r="X338" s="113">
        <f>T338+V338-W338</f>
        <v>0</v>
      </c>
      <c r="Y338" s="113">
        <v>0</v>
      </c>
      <c r="Z338" s="113">
        <v>0</v>
      </c>
      <c r="AA338" s="113">
        <v>0</v>
      </c>
      <c r="AB338" s="113">
        <f>X338+Z338-AA338</f>
        <v>0</v>
      </c>
      <c r="AC338" s="113">
        <v>0</v>
      </c>
      <c r="AD338" s="113">
        <v>0</v>
      </c>
      <c r="AE338" s="113">
        <v>0</v>
      </c>
      <c r="AF338" s="113">
        <f>AB338+AD338-AE338</f>
        <v>0</v>
      </c>
      <c r="AG338" s="113">
        <v>0</v>
      </c>
      <c r="AH338" s="113">
        <v>0</v>
      </c>
      <c r="AI338" s="113">
        <v>0</v>
      </c>
      <c r="AJ338" s="113">
        <f>AF338+AH338-AI338</f>
        <v>0</v>
      </c>
      <c r="AK338" s="113">
        <v>0</v>
      </c>
      <c r="AL338" s="113">
        <v>0</v>
      </c>
      <c r="AM338" s="113">
        <v>0</v>
      </c>
      <c r="AN338" s="113">
        <f>AJ338+AL338-AM338</f>
        <v>0</v>
      </c>
      <c r="AO338" s="113">
        <v>0</v>
      </c>
      <c r="AP338" s="114">
        <v>0</v>
      </c>
      <c r="AQ338" s="114">
        <v>0</v>
      </c>
      <c r="AR338" s="113">
        <f>AN338+AP338-AQ338</f>
        <v>0</v>
      </c>
      <c r="AS338" s="113">
        <v>0</v>
      </c>
      <c r="AT338" s="113"/>
      <c r="AU338" s="113"/>
      <c r="AV338" s="113"/>
      <c r="AW338" s="113"/>
      <c r="AX338" s="113"/>
      <c r="AY338" s="113"/>
      <c r="AZ338" s="113"/>
      <c r="BA338" s="113"/>
      <c r="BB338" s="113">
        <f>F338+J338+N338+R338+V338+Z338+AD338+AH338+AL338+AP338</f>
        <v>0</v>
      </c>
      <c r="BC338" s="113"/>
      <c r="BD338" s="113"/>
      <c r="BE338" s="113">
        <f>G338+K338+O338+S338+W338+AA338+AE338+AI338+AM338+AQ338</f>
        <v>0</v>
      </c>
      <c r="BF338" s="154">
        <f>E338+BB338-BE338</f>
        <v>0</v>
      </c>
      <c r="BG338" s="155">
        <v>0</v>
      </c>
      <c r="BH338" s="175">
        <f t="shared" si="250"/>
        <v>0</v>
      </c>
    </row>
    <row r="339" spans="1:62" s="3" customFormat="1" ht="15.75" thickBot="1" x14ac:dyDescent="0.3">
      <c r="A339" s="8" t="s">
        <v>550</v>
      </c>
      <c r="B339" s="67" t="s">
        <v>132</v>
      </c>
      <c r="C339" s="7"/>
      <c r="D339" s="126"/>
      <c r="E339" s="110">
        <f>E340</f>
        <v>25775493000</v>
      </c>
      <c r="F339" s="110" t="e">
        <f t="shared" ref="F339:V340" si="277">F340</f>
        <v>#REF!</v>
      </c>
      <c r="G339" s="110" t="e">
        <f t="shared" si="277"/>
        <v>#REF!</v>
      </c>
      <c r="H339" s="110" t="e">
        <f t="shared" si="277"/>
        <v>#REF!</v>
      </c>
      <c r="I339" s="110" t="e">
        <f t="shared" si="277"/>
        <v>#REF!</v>
      </c>
      <c r="J339" s="110" t="e">
        <f t="shared" si="277"/>
        <v>#REF!</v>
      </c>
      <c r="K339" s="110" t="e">
        <f t="shared" si="277"/>
        <v>#REF!</v>
      </c>
      <c r="L339" s="110" t="e">
        <f t="shared" si="277"/>
        <v>#REF!</v>
      </c>
      <c r="M339" s="110" t="e">
        <f t="shared" si="277"/>
        <v>#REF!</v>
      </c>
      <c r="N339" s="110" t="e">
        <f t="shared" si="277"/>
        <v>#REF!</v>
      </c>
      <c r="O339" s="110" t="e">
        <f t="shared" si="277"/>
        <v>#REF!</v>
      </c>
      <c r="P339" s="110" t="e">
        <f t="shared" si="277"/>
        <v>#REF!</v>
      </c>
      <c r="Q339" s="110" t="e">
        <f t="shared" si="277"/>
        <v>#REF!</v>
      </c>
      <c r="R339" s="110" t="e">
        <f t="shared" si="277"/>
        <v>#REF!</v>
      </c>
      <c r="S339" s="110" t="e">
        <f t="shared" si="277"/>
        <v>#REF!</v>
      </c>
      <c r="T339" s="110" t="e">
        <f t="shared" si="277"/>
        <v>#REF!</v>
      </c>
      <c r="U339" s="110" t="e">
        <f t="shared" si="277"/>
        <v>#REF!</v>
      </c>
      <c r="V339" s="110" t="e">
        <f t="shared" si="277"/>
        <v>#REF!</v>
      </c>
      <c r="W339" s="110" t="e">
        <f t="shared" ref="V339:AW340" si="278">W340</f>
        <v>#REF!</v>
      </c>
      <c r="X339" s="110" t="e">
        <f t="shared" si="278"/>
        <v>#REF!</v>
      </c>
      <c r="Y339" s="110" t="e">
        <f t="shared" si="278"/>
        <v>#REF!</v>
      </c>
      <c r="Z339" s="110" t="e">
        <f t="shared" si="278"/>
        <v>#REF!</v>
      </c>
      <c r="AA339" s="110" t="e">
        <f t="shared" si="278"/>
        <v>#REF!</v>
      </c>
      <c r="AB339" s="110" t="e">
        <f t="shared" si="278"/>
        <v>#REF!</v>
      </c>
      <c r="AC339" s="110" t="e">
        <f t="shared" si="278"/>
        <v>#REF!</v>
      </c>
      <c r="AD339" s="110" t="e">
        <f t="shared" si="278"/>
        <v>#REF!</v>
      </c>
      <c r="AE339" s="110" t="e">
        <f t="shared" si="278"/>
        <v>#REF!</v>
      </c>
      <c r="AF339" s="110" t="e">
        <f t="shared" si="278"/>
        <v>#REF!</v>
      </c>
      <c r="AG339" s="110" t="e">
        <f t="shared" si="278"/>
        <v>#REF!</v>
      </c>
      <c r="AH339" s="110" t="e">
        <f t="shared" si="278"/>
        <v>#REF!</v>
      </c>
      <c r="AI339" s="110" t="e">
        <f t="shared" si="278"/>
        <v>#REF!</v>
      </c>
      <c r="AJ339" s="110" t="e">
        <f t="shared" si="278"/>
        <v>#REF!</v>
      </c>
      <c r="AK339" s="110" t="e">
        <f t="shared" si="278"/>
        <v>#REF!</v>
      </c>
      <c r="AL339" s="110" t="e">
        <f t="shared" si="278"/>
        <v>#REF!</v>
      </c>
      <c r="AM339" s="110" t="e">
        <f t="shared" si="278"/>
        <v>#REF!</v>
      </c>
      <c r="AN339" s="110" t="e">
        <f t="shared" si="278"/>
        <v>#REF!</v>
      </c>
      <c r="AO339" s="110" t="e">
        <f t="shared" si="278"/>
        <v>#REF!</v>
      </c>
      <c r="AP339" s="110" t="e">
        <f t="shared" si="278"/>
        <v>#REF!</v>
      </c>
      <c r="AQ339" s="110" t="e">
        <f t="shared" si="278"/>
        <v>#REF!</v>
      </c>
      <c r="AR339" s="110" t="e">
        <f t="shared" si="278"/>
        <v>#REF!</v>
      </c>
      <c r="AS339" s="110" t="e">
        <f t="shared" si="278"/>
        <v>#REF!</v>
      </c>
      <c r="AT339" s="110" t="e">
        <f t="shared" si="278"/>
        <v>#REF!</v>
      </c>
      <c r="AU339" s="110" t="e">
        <f t="shared" si="278"/>
        <v>#REF!</v>
      </c>
      <c r="AV339" s="110" t="e">
        <f t="shared" si="278"/>
        <v>#REF!</v>
      </c>
      <c r="AW339" s="110" t="e">
        <f t="shared" si="278"/>
        <v>#REF!</v>
      </c>
      <c r="AX339" s="110" t="e">
        <f t="shared" ref="AX339:BG340" si="279">AX340</f>
        <v>#REF!</v>
      </c>
      <c r="AY339" s="110" t="e">
        <f t="shared" si="279"/>
        <v>#REF!</v>
      </c>
      <c r="AZ339" s="110" t="e">
        <f t="shared" si="279"/>
        <v>#REF!</v>
      </c>
      <c r="BA339" s="110" t="e">
        <f t="shared" si="279"/>
        <v>#REF!</v>
      </c>
      <c r="BB339" s="110">
        <f t="shared" si="279"/>
        <v>25354495863</v>
      </c>
      <c r="BC339" s="110"/>
      <c r="BD339" s="110"/>
      <c r="BE339" s="110">
        <f t="shared" si="279"/>
        <v>0</v>
      </c>
      <c r="BF339" s="152">
        <f>+E339+BB339-BE339</f>
        <v>51129988863</v>
      </c>
      <c r="BG339" s="153">
        <f t="shared" si="279"/>
        <v>46965072937</v>
      </c>
      <c r="BH339" s="172">
        <f t="shared" si="250"/>
        <v>-4164915926</v>
      </c>
      <c r="BI339" s="5"/>
      <c r="BJ339" s="5"/>
    </row>
    <row r="340" spans="1:62" s="3" customFormat="1" ht="15.75" thickBot="1" x14ac:dyDescent="0.3">
      <c r="A340" s="8" t="s">
        <v>551</v>
      </c>
      <c r="B340" s="67" t="s">
        <v>369</v>
      </c>
      <c r="C340" s="7"/>
      <c r="D340" s="126"/>
      <c r="E340" s="110">
        <f>E341</f>
        <v>25775493000</v>
      </c>
      <c r="F340" s="110" t="e">
        <f t="shared" si="277"/>
        <v>#REF!</v>
      </c>
      <c r="G340" s="110" t="e">
        <f t="shared" si="277"/>
        <v>#REF!</v>
      </c>
      <c r="H340" s="110" t="e">
        <f t="shared" si="277"/>
        <v>#REF!</v>
      </c>
      <c r="I340" s="110" t="e">
        <f t="shared" si="277"/>
        <v>#REF!</v>
      </c>
      <c r="J340" s="110" t="e">
        <f t="shared" si="277"/>
        <v>#REF!</v>
      </c>
      <c r="K340" s="110" t="e">
        <f t="shared" si="277"/>
        <v>#REF!</v>
      </c>
      <c r="L340" s="110" t="e">
        <f t="shared" si="277"/>
        <v>#REF!</v>
      </c>
      <c r="M340" s="110" t="e">
        <f t="shared" si="277"/>
        <v>#REF!</v>
      </c>
      <c r="N340" s="110" t="e">
        <f t="shared" si="277"/>
        <v>#REF!</v>
      </c>
      <c r="O340" s="110" t="e">
        <f t="shared" si="277"/>
        <v>#REF!</v>
      </c>
      <c r="P340" s="110" t="e">
        <f t="shared" si="277"/>
        <v>#REF!</v>
      </c>
      <c r="Q340" s="110" t="e">
        <f t="shared" si="277"/>
        <v>#REF!</v>
      </c>
      <c r="R340" s="110" t="e">
        <f t="shared" si="277"/>
        <v>#REF!</v>
      </c>
      <c r="S340" s="110" t="e">
        <f t="shared" si="277"/>
        <v>#REF!</v>
      </c>
      <c r="T340" s="110" t="e">
        <f t="shared" si="277"/>
        <v>#REF!</v>
      </c>
      <c r="U340" s="110" t="e">
        <f t="shared" si="277"/>
        <v>#REF!</v>
      </c>
      <c r="V340" s="110" t="e">
        <f t="shared" si="278"/>
        <v>#REF!</v>
      </c>
      <c r="W340" s="110" t="e">
        <f t="shared" si="278"/>
        <v>#REF!</v>
      </c>
      <c r="X340" s="110" t="e">
        <f t="shared" si="278"/>
        <v>#REF!</v>
      </c>
      <c r="Y340" s="110" t="e">
        <f t="shared" si="278"/>
        <v>#REF!</v>
      </c>
      <c r="Z340" s="110" t="e">
        <f t="shared" si="278"/>
        <v>#REF!</v>
      </c>
      <c r="AA340" s="110" t="e">
        <f t="shared" si="278"/>
        <v>#REF!</v>
      </c>
      <c r="AB340" s="110" t="e">
        <f t="shared" si="278"/>
        <v>#REF!</v>
      </c>
      <c r="AC340" s="110" t="e">
        <f t="shared" si="278"/>
        <v>#REF!</v>
      </c>
      <c r="AD340" s="110" t="e">
        <f t="shared" si="278"/>
        <v>#REF!</v>
      </c>
      <c r="AE340" s="110" t="e">
        <f t="shared" si="278"/>
        <v>#REF!</v>
      </c>
      <c r="AF340" s="110" t="e">
        <f t="shared" si="278"/>
        <v>#REF!</v>
      </c>
      <c r="AG340" s="110" t="e">
        <f t="shared" si="278"/>
        <v>#REF!</v>
      </c>
      <c r="AH340" s="110" t="e">
        <f t="shared" si="278"/>
        <v>#REF!</v>
      </c>
      <c r="AI340" s="110" t="e">
        <f t="shared" si="278"/>
        <v>#REF!</v>
      </c>
      <c r="AJ340" s="110" t="e">
        <f t="shared" si="278"/>
        <v>#REF!</v>
      </c>
      <c r="AK340" s="110" t="e">
        <f t="shared" si="278"/>
        <v>#REF!</v>
      </c>
      <c r="AL340" s="110" t="e">
        <f t="shared" si="278"/>
        <v>#REF!</v>
      </c>
      <c r="AM340" s="110" t="e">
        <f t="shared" si="278"/>
        <v>#REF!</v>
      </c>
      <c r="AN340" s="110" t="e">
        <f t="shared" si="278"/>
        <v>#REF!</v>
      </c>
      <c r="AO340" s="110" t="e">
        <f t="shared" si="278"/>
        <v>#REF!</v>
      </c>
      <c r="AP340" s="110" t="e">
        <f t="shared" si="278"/>
        <v>#REF!</v>
      </c>
      <c r="AQ340" s="110" t="e">
        <f t="shared" si="278"/>
        <v>#REF!</v>
      </c>
      <c r="AR340" s="110" t="e">
        <f t="shared" si="278"/>
        <v>#REF!</v>
      </c>
      <c r="AS340" s="110" t="e">
        <f t="shared" si="278"/>
        <v>#REF!</v>
      </c>
      <c r="AT340" s="110" t="e">
        <f t="shared" si="278"/>
        <v>#REF!</v>
      </c>
      <c r="AU340" s="110" t="e">
        <f t="shared" si="278"/>
        <v>#REF!</v>
      </c>
      <c r="AV340" s="110" t="e">
        <f t="shared" si="278"/>
        <v>#REF!</v>
      </c>
      <c r="AW340" s="110" t="e">
        <f t="shared" si="278"/>
        <v>#REF!</v>
      </c>
      <c r="AX340" s="110" t="e">
        <f t="shared" si="279"/>
        <v>#REF!</v>
      </c>
      <c r="AY340" s="110" t="e">
        <f t="shared" si="279"/>
        <v>#REF!</v>
      </c>
      <c r="AZ340" s="110" t="e">
        <f t="shared" si="279"/>
        <v>#REF!</v>
      </c>
      <c r="BA340" s="110" t="e">
        <f t="shared" si="279"/>
        <v>#REF!</v>
      </c>
      <c r="BB340" s="110">
        <f t="shared" si="279"/>
        <v>25354495863</v>
      </c>
      <c r="BC340" s="110"/>
      <c r="BD340" s="110"/>
      <c r="BE340" s="110">
        <f t="shared" si="279"/>
        <v>0</v>
      </c>
      <c r="BF340" s="152">
        <f>+E340+BB340-BE340</f>
        <v>51129988863</v>
      </c>
      <c r="BG340" s="153">
        <f t="shared" si="279"/>
        <v>46965072937</v>
      </c>
      <c r="BH340" s="172">
        <f t="shared" si="250"/>
        <v>-4164915926</v>
      </c>
      <c r="BI340" s="5"/>
      <c r="BJ340" s="5"/>
    </row>
    <row r="341" spans="1:62" s="3" customFormat="1" ht="15.75" thickBot="1" x14ac:dyDescent="0.3">
      <c r="A341" s="8" t="s">
        <v>552</v>
      </c>
      <c r="B341" s="67" t="s">
        <v>136</v>
      </c>
      <c r="C341" s="7"/>
      <c r="D341" s="126"/>
      <c r="E341" s="110">
        <f>E342+E346+E348</f>
        <v>25775493000</v>
      </c>
      <c r="F341" s="110" t="e">
        <f>F342+F346+#REF!+F348</f>
        <v>#REF!</v>
      </c>
      <c r="G341" s="110" t="e">
        <f>G342+G346+#REF!+G348</f>
        <v>#REF!</v>
      </c>
      <c r="H341" s="110" t="e">
        <f>H342+H346+#REF!+H348</f>
        <v>#REF!</v>
      </c>
      <c r="I341" s="110" t="e">
        <f>I342+I346+#REF!+I348</f>
        <v>#REF!</v>
      </c>
      <c r="J341" s="110" t="e">
        <f>J342+J346+#REF!+J348</f>
        <v>#REF!</v>
      </c>
      <c r="K341" s="110" t="e">
        <f>K342+K346+#REF!+K348</f>
        <v>#REF!</v>
      </c>
      <c r="L341" s="110" t="e">
        <f>L342+L346+#REF!+L348</f>
        <v>#REF!</v>
      </c>
      <c r="M341" s="110" t="e">
        <f>M342+M346+#REF!+M348</f>
        <v>#REF!</v>
      </c>
      <c r="N341" s="110" t="e">
        <f>N342+N346+#REF!+N348</f>
        <v>#REF!</v>
      </c>
      <c r="O341" s="110" t="e">
        <f>O342+O346+#REF!+O348</f>
        <v>#REF!</v>
      </c>
      <c r="P341" s="110" t="e">
        <f>P342+P346+#REF!+P348</f>
        <v>#REF!</v>
      </c>
      <c r="Q341" s="110" t="e">
        <f>Q342+Q346+#REF!+Q348</f>
        <v>#REF!</v>
      </c>
      <c r="R341" s="110" t="e">
        <f>R342+R346+#REF!+R348</f>
        <v>#REF!</v>
      </c>
      <c r="S341" s="110" t="e">
        <f>S342+S346+#REF!+S348</f>
        <v>#REF!</v>
      </c>
      <c r="T341" s="110" t="e">
        <f>T342+T346+#REF!+T348</f>
        <v>#REF!</v>
      </c>
      <c r="U341" s="110" t="e">
        <f>U342+U346+#REF!+U348</f>
        <v>#REF!</v>
      </c>
      <c r="V341" s="110" t="e">
        <f>V342+V346+#REF!+V348</f>
        <v>#REF!</v>
      </c>
      <c r="W341" s="110" t="e">
        <f>W342+W346+#REF!+W348</f>
        <v>#REF!</v>
      </c>
      <c r="X341" s="110" t="e">
        <f>X342+X346+#REF!+X348</f>
        <v>#REF!</v>
      </c>
      <c r="Y341" s="110" t="e">
        <f>Y342+Y346+#REF!+Y348</f>
        <v>#REF!</v>
      </c>
      <c r="Z341" s="110" t="e">
        <f>Z342+Z346+#REF!+Z348</f>
        <v>#REF!</v>
      </c>
      <c r="AA341" s="110" t="e">
        <f>AA342+AA346+#REF!+AA348</f>
        <v>#REF!</v>
      </c>
      <c r="AB341" s="110" t="e">
        <f>AB342+AB346+#REF!+AB348</f>
        <v>#REF!</v>
      </c>
      <c r="AC341" s="110" t="e">
        <f>AC342+AC346+#REF!+AC348</f>
        <v>#REF!</v>
      </c>
      <c r="AD341" s="110" t="e">
        <f>AD342+AD346+#REF!+AD348</f>
        <v>#REF!</v>
      </c>
      <c r="AE341" s="110" t="e">
        <f>AE342+AE346+#REF!+AE348</f>
        <v>#REF!</v>
      </c>
      <c r="AF341" s="110" t="e">
        <f>AF342+AF346+#REF!+AF348</f>
        <v>#REF!</v>
      </c>
      <c r="AG341" s="110" t="e">
        <f>AG342+AG346+#REF!+AG348</f>
        <v>#REF!</v>
      </c>
      <c r="AH341" s="110" t="e">
        <f>AH342+AH346+#REF!+AH348</f>
        <v>#REF!</v>
      </c>
      <c r="AI341" s="110" t="e">
        <f>AI342+AI346+#REF!+AI348</f>
        <v>#REF!</v>
      </c>
      <c r="AJ341" s="110" t="e">
        <f>AJ342+AJ346+#REF!+AJ348</f>
        <v>#REF!</v>
      </c>
      <c r="AK341" s="110" t="e">
        <f>AK342+AK346+#REF!+AK348</f>
        <v>#REF!</v>
      </c>
      <c r="AL341" s="110" t="e">
        <f>AL342+AL346+#REF!+AL348</f>
        <v>#REF!</v>
      </c>
      <c r="AM341" s="110" t="e">
        <f>AM342+AM346+#REF!+AM348</f>
        <v>#REF!</v>
      </c>
      <c r="AN341" s="110" t="e">
        <f>AN342+AN346+#REF!+AN348</f>
        <v>#REF!</v>
      </c>
      <c r="AO341" s="110" t="e">
        <f>AO342+AO346+#REF!+AO348</f>
        <v>#REF!</v>
      </c>
      <c r="AP341" s="110" t="e">
        <f>AP342+AP346+#REF!+AP348</f>
        <v>#REF!</v>
      </c>
      <c r="AQ341" s="110" t="e">
        <f>AQ342+AQ346+#REF!+AQ348</f>
        <v>#REF!</v>
      </c>
      <c r="AR341" s="110" t="e">
        <f>AR342+AR346+#REF!+AR348</f>
        <v>#REF!</v>
      </c>
      <c r="AS341" s="110" t="e">
        <f>AS342+AS346+#REF!+AS348</f>
        <v>#REF!</v>
      </c>
      <c r="AT341" s="110" t="e">
        <f>AT342+AT346+#REF!+AT348</f>
        <v>#REF!</v>
      </c>
      <c r="AU341" s="110" t="e">
        <f>AU342+AU346+#REF!+AU348</f>
        <v>#REF!</v>
      </c>
      <c r="AV341" s="110" t="e">
        <f>AV342+AV346+#REF!+AV348</f>
        <v>#REF!</v>
      </c>
      <c r="AW341" s="110" t="e">
        <f>AW342+AW346+#REF!+AW348</f>
        <v>#REF!</v>
      </c>
      <c r="AX341" s="110" t="e">
        <f>AX342+AX346+#REF!+AX348</f>
        <v>#REF!</v>
      </c>
      <c r="AY341" s="110" t="e">
        <f>AY342+AY346+#REF!+AY348</f>
        <v>#REF!</v>
      </c>
      <c r="AZ341" s="110" t="e">
        <f>AZ342+AZ346+#REF!+AZ348</f>
        <v>#REF!</v>
      </c>
      <c r="BA341" s="110" t="e">
        <f>BA342+BA346+#REF!+BA348</f>
        <v>#REF!</v>
      </c>
      <c r="BB341" s="110">
        <f>BB342+BB346+BB348</f>
        <v>25354495863</v>
      </c>
      <c r="BC341" s="110"/>
      <c r="BD341" s="110"/>
      <c r="BE341" s="110">
        <f>BE342+BE346+BE348</f>
        <v>0</v>
      </c>
      <c r="BF341" s="152">
        <f>+E341+BB341-BE341</f>
        <v>51129988863</v>
      </c>
      <c r="BG341" s="153">
        <f>BG342+BG346+BG348</f>
        <v>46965072937</v>
      </c>
      <c r="BH341" s="172">
        <f t="shared" si="250"/>
        <v>-4164915926</v>
      </c>
      <c r="BI341" s="5"/>
      <c r="BJ341" s="5"/>
    </row>
    <row r="342" spans="1:62" s="3" customFormat="1" ht="15.75" thickBot="1" x14ac:dyDescent="0.3">
      <c r="A342" s="8" t="s">
        <v>553</v>
      </c>
      <c r="B342" s="67" t="s">
        <v>152</v>
      </c>
      <c r="C342" s="7"/>
      <c r="D342" s="126"/>
      <c r="E342" s="110">
        <f>E343</f>
        <v>25775493000</v>
      </c>
      <c r="F342" s="110">
        <f t="shared" ref="F342:BG342" si="280">F343</f>
        <v>0</v>
      </c>
      <c r="G342" s="110">
        <f t="shared" si="280"/>
        <v>0</v>
      </c>
      <c r="H342" s="110">
        <f t="shared" si="280"/>
        <v>0</v>
      </c>
      <c r="I342" s="110">
        <f t="shared" si="280"/>
        <v>0</v>
      </c>
      <c r="J342" s="110">
        <f t="shared" si="280"/>
        <v>0</v>
      </c>
      <c r="K342" s="110">
        <f t="shared" si="280"/>
        <v>0</v>
      </c>
      <c r="L342" s="110">
        <f t="shared" si="280"/>
        <v>0</v>
      </c>
      <c r="M342" s="110">
        <f t="shared" si="280"/>
        <v>0</v>
      </c>
      <c r="N342" s="110">
        <f t="shared" si="280"/>
        <v>0</v>
      </c>
      <c r="O342" s="110">
        <f t="shared" si="280"/>
        <v>0</v>
      </c>
      <c r="P342" s="110">
        <f t="shared" si="280"/>
        <v>0</v>
      </c>
      <c r="Q342" s="110">
        <f t="shared" si="280"/>
        <v>0</v>
      </c>
      <c r="R342" s="110">
        <f t="shared" si="280"/>
        <v>0</v>
      </c>
      <c r="S342" s="110">
        <f t="shared" si="280"/>
        <v>0</v>
      </c>
      <c r="T342" s="110">
        <f t="shared" si="280"/>
        <v>0</v>
      </c>
      <c r="U342" s="110">
        <f t="shared" si="280"/>
        <v>0</v>
      </c>
      <c r="V342" s="110">
        <f t="shared" si="280"/>
        <v>0</v>
      </c>
      <c r="W342" s="110">
        <f t="shared" si="280"/>
        <v>0</v>
      </c>
      <c r="X342" s="110">
        <f t="shared" si="280"/>
        <v>0</v>
      </c>
      <c r="Y342" s="110">
        <f t="shared" si="280"/>
        <v>0</v>
      </c>
      <c r="Z342" s="110">
        <f t="shared" si="280"/>
        <v>0</v>
      </c>
      <c r="AA342" s="110">
        <f t="shared" si="280"/>
        <v>0</v>
      </c>
      <c r="AB342" s="110">
        <f t="shared" si="280"/>
        <v>0</v>
      </c>
      <c r="AC342" s="110">
        <f t="shared" si="280"/>
        <v>0</v>
      </c>
      <c r="AD342" s="110">
        <f t="shared" si="280"/>
        <v>0</v>
      </c>
      <c r="AE342" s="110">
        <f t="shared" si="280"/>
        <v>0</v>
      </c>
      <c r="AF342" s="110">
        <f t="shared" si="280"/>
        <v>0</v>
      </c>
      <c r="AG342" s="110">
        <f t="shared" si="280"/>
        <v>0</v>
      </c>
      <c r="AH342" s="110">
        <f t="shared" si="280"/>
        <v>0</v>
      </c>
      <c r="AI342" s="110">
        <f t="shared" si="280"/>
        <v>0</v>
      </c>
      <c r="AJ342" s="110">
        <f t="shared" si="280"/>
        <v>0</v>
      </c>
      <c r="AK342" s="110">
        <f t="shared" si="280"/>
        <v>0</v>
      </c>
      <c r="AL342" s="110">
        <f t="shared" si="280"/>
        <v>0</v>
      </c>
      <c r="AM342" s="110">
        <f t="shared" si="280"/>
        <v>0</v>
      </c>
      <c r="AN342" s="110">
        <f t="shared" si="280"/>
        <v>0</v>
      </c>
      <c r="AO342" s="110">
        <f t="shared" si="280"/>
        <v>0</v>
      </c>
      <c r="AP342" s="110">
        <f t="shared" si="280"/>
        <v>0</v>
      </c>
      <c r="AQ342" s="110">
        <f t="shared" si="280"/>
        <v>0</v>
      </c>
      <c r="AR342" s="110">
        <f t="shared" si="280"/>
        <v>0</v>
      </c>
      <c r="AS342" s="110">
        <f t="shared" si="280"/>
        <v>0</v>
      </c>
      <c r="AT342" s="110">
        <f t="shared" si="280"/>
        <v>0</v>
      </c>
      <c r="AU342" s="110">
        <f t="shared" si="280"/>
        <v>0</v>
      </c>
      <c r="AV342" s="110">
        <f t="shared" si="280"/>
        <v>0</v>
      </c>
      <c r="AW342" s="110">
        <f t="shared" si="280"/>
        <v>0</v>
      </c>
      <c r="AX342" s="110">
        <f t="shared" si="280"/>
        <v>0</v>
      </c>
      <c r="AY342" s="110">
        <f t="shared" si="280"/>
        <v>0</v>
      </c>
      <c r="AZ342" s="110">
        <f t="shared" si="280"/>
        <v>0</v>
      </c>
      <c r="BA342" s="110">
        <f t="shared" si="280"/>
        <v>0</v>
      </c>
      <c r="BB342" s="110">
        <f t="shared" si="280"/>
        <v>4400315953</v>
      </c>
      <c r="BC342" s="110"/>
      <c r="BD342" s="110"/>
      <c r="BE342" s="110">
        <f t="shared" si="280"/>
        <v>0</v>
      </c>
      <c r="BF342" s="152">
        <f>+E342+BB342-BE342</f>
        <v>30175808953</v>
      </c>
      <c r="BG342" s="153">
        <f t="shared" si="280"/>
        <v>29414590868</v>
      </c>
      <c r="BH342" s="172">
        <f t="shared" si="250"/>
        <v>-761218085</v>
      </c>
      <c r="BI342" s="5"/>
      <c r="BJ342" s="5"/>
    </row>
    <row r="343" spans="1:62" s="3" customFormat="1" ht="15.75" thickBot="1" x14ac:dyDescent="0.3">
      <c r="A343" s="8" t="s">
        <v>554</v>
      </c>
      <c r="B343" s="67" t="s">
        <v>555</v>
      </c>
      <c r="C343" s="7"/>
      <c r="D343" s="126"/>
      <c r="E343" s="110">
        <f>E344+E345</f>
        <v>25775493000</v>
      </c>
      <c r="F343" s="110">
        <f t="shared" ref="F343:U343" si="281">F344+F345</f>
        <v>0</v>
      </c>
      <c r="G343" s="110">
        <f t="shared" si="281"/>
        <v>0</v>
      </c>
      <c r="H343" s="110">
        <f t="shared" si="281"/>
        <v>0</v>
      </c>
      <c r="I343" s="110">
        <f t="shared" si="281"/>
        <v>0</v>
      </c>
      <c r="J343" s="110">
        <f t="shared" si="281"/>
        <v>0</v>
      </c>
      <c r="K343" s="110">
        <f t="shared" si="281"/>
        <v>0</v>
      </c>
      <c r="L343" s="110">
        <f t="shared" si="281"/>
        <v>0</v>
      </c>
      <c r="M343" s="110">
        <f t="shared" si="281"/>
        <v>0</v>
      </c>
      <c r="N343" s="110">
        <f t="shared" si="281"/>
        <v>0</v>
      </c>
      <c r="O343" s="110">
        <f t="shared" si="281"/>
        <v>0</v>
      </c>
      <c r="P343" s="110">
        <f t="shared" si="281"/>
        <v>0</v>
      </c>
      <c r="Q343" s="110">
        <f t="shared" si="281"/>
        <v>0</v>
      </c>
      <c r="R343" s="110">
        <f t="shared" si="281"/>
        <v>0</v>
      </c>
      <c r="S343" s="110">
        <f t="shared" si="281"/>
        <v>0</v>
      </c>
      <c r="T343" s="110">
        <f t="shared" si="281"/>
        <v>0</v>
      </c>
      <c r="U343" s="110">
        <f t="shared" si="281"/>
        <v>0</v>
      </c>
      <c r="V343" s="110">
        <f t="shared" ref="V343:AW343" si="282">V344+V345</f>
        <v>0</v>
      </c>
      <c r="W343" s="110">
        <f t="shared" si="282"/>
        <v>0</v>
      </c>
      <c r="X343" s="110">
        <f t="shared" si="282"/>
        <v>0</v>
      </c>
      <c r="Y343" s="110">
        <f t="shared" si="282"/>
        <v>0</v>
      </c>
      <c r="Z343" s="110">
        <f t="shared" si="282"/>
        <v>0</v>
      </c>
      <c r="AA343" s="110">
        <f t="shared" si="282"/>
        <v>0</v>
      </c>
      <c r="AB343" s="110">
        <f t="shared" si="282"/>
        <v>0</v>
      </c>
      <c r="AC343" s="110">
        <f t="shared" si="282"/>
        <v>0</v>
      </c>
      <c r="AD343" s="110">
        <f t="shared" si="282"/>
        <v>0</v>
      </c>
      <c r="AE343" s="110">
        <f t="shared" si="282"/>
        <v>0</v>
      </c>
      <c r="AF343" s="110">
        <f t="shared" si="282"/>
        <v>0</v>
      </c>
      <c r="AG343" s="110">
        <f t="shared" si="282"/>
        <v>0</v>
      </c>
      <c r="AH343" s="110">
        <f t="shared" si="282"/>
        <v>0</v>
      </c>
      <c r="AI343" s="110">
        <f t="shared" si="282"/>
        <v>0</v>
      </c>
      <c r="AJ343" s="110">
        <f t="shared" si="282"/>
        <v>0</v>
      </c>
      <c r="AK343" s="110">
        <f t="shared" ref="AK343:AT343" si="283">AK344+AK345</f>
        <v>0</v>
      </c>
      <c r="AL343" s="110">
        <f t="shared" si="283"/>
        <v>0</v>
      </c>
      <c r="AM343" s="110">
        <f t="shared" si="283"/>
        <v>0</v>
      </c>
      <c r="AN343" s="110">
        <f t="shared" si="283"/>
        <v>0</v>
      </c>
      <c r="AO343" s="110">
        <f t="shared" si="283"/>
        <v>0</v>
      </c>
      <c r="AP343" s="110">
        <f t="shared" si="283"/>
        <v>0</v>
      </c>
      <c r="AQ343" s="110">
        <f t="shared" si="283"/>
        <v>0</v>
      </c>
      <c r="AR343" s="110">
        <f t="shared" si="283"/>
        <v>0</v>
      </c>
      <c r="AS343" s="110">
        <f t="shared" si="283"/>
        <v>0</v>
      </c>
      <c r="AT343" s="110">
        <f t="shared" si="283"/>
        <v>0</v>
      </c>
      <c r="AU343" s="110">
        <f t="shared" si="282"/>
        <v>0</v>
      </c>
      <c r="AV343" s="110">
        <f t="shared" si="282"/>
        <v>0</v>
      </c>
      <c r="AW343" s="110">
        <f t="shared" si="282"/>
        <v>0</v>
      </c>
      <c r="AX343" s="110">
        <f t="shared" ref="AX343:BG343" si="284">AX344+AX345</f>
        <v>0</v>
      </c>
      <c r="AY343" s="110">
        <f t="shared" si="284"/>
        <v>0</v>
      </c>
      <c r="AZ343" s="110">
        <f t="shared" si="284"/>
        <v>0</v>
      </c>
      <c r="BA343" s="110">
        <f t="shared" si="284"/>
        <v>0</v>
      </c>
      <c r="BB343" s="110">
        <f t="shared" si="284"/>
        <v>4400315953</v>
      </c>
      <c r="BC343" s="110"/>
      <c r="BD343" s="110"/>
      <c r="BE343" s="110">
        <f t="shared" si="284"/>
        <v>0</v>
      </c>
      <c r="BF343" s="152">
        <f>+E343+BB343-BE343</f>
        <v>30175808953</v>
      </c>
      <c r="BG343" s="153">
        <f t="shared" si="284"/>
        <v>29414590868</v>
      </c>
      <c r="BH343" s="172">
        <f t="shared" si="250"/>
        <v>-761218085</v>
      </c>
      <c r="BI343" s="5"/>
      <c r="BJ343" s="5"/>
    </row>
    <row r="344" spans="1:62" ht="51.75" thickBot="1" x14ac:dyDescent="0.25">
      <c r="A344" s="18" t="s">
        <v>556</v>
      </c>
      <c r="B344" s="68" t="s">
        <v>557</v>
      </c>
      <c r="C344" s="26">
        <v>51</v>
      </c>
      <c r="D344" s="125" t="s">
        <v>558</v>
      </c>
      <c r="E344" s="111">
        <v>19777392000</v>
      </c>
      <c r="F344" s="112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4"/>
      <c r="S344" s="114"/>
      <c r="T344" s="113"/>
      <c r="U344" s="114"/>
      <c r="V344" s="114"/>
      <c r="W344" s="114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  <c r="AK344" s="113"/>
      <c r="AL344" s="113"/>
      <c r="AM344" s="113"/>
      <c r="AN344" s="113"/>
      <c r="AO344" s="113"/>
      <c r="AP344" s="114"/>
      <c r="AQ344" s="114"/>
      <c r="AR344" s="113"/>
      <c r="AS344" s="113"/>
      <c r="AT344" s="113"/>
      <c r="AU344" s="113"/>
      <c r="AV344" s="113"/>
      <c r="AW344" s="113"/>
      <c r="AX344" s="113"/>
      <c r="AY344" s="113"/>
      <c r="AZ344" s="113"/>
      <c r="BA344" s="113"/>
      <c r="BB344" s="113">
        <v>4357804676</v>
      </c>
      <c r="BC344" s="113"/>
      <c r="BD344" s="113"/>
      <c r="BE344" s="113">
        <f>G344+K344+O344+S344+W344+AA344+AE344+AI344+AM344+AQ344</f>
        <v>0</v>
      </c>
      <c r="BF344" s="154">
        <f>E344+BB344-BE344</f>
        <v>24135196676</v>
      </c>
      <c r="BG344" s="155">
        <v>24135196676</v>
      </c>
      <c r="BH344" s="175">
        <f t="shared" si="250"/>
        <v>0</v>
      </c>
    </row>
    <row r="345" spans="1:62" ht="51.75" thickBot="1" x14ac:dyDescent="0.25">
      <c r="A345" s="18" t="s">
        <v>559</v>
      </c>
      <c r="B345" s="68" t="s">
        <v>560</v>
      </c>
      <c r="C345" s="26">
        <v>51</v>
      </c>
      <c r="D345" s="125" t="s">
        <v>558</v>
      </c>
      <c r="E345" s="111">
        <v>5998101000</v>
      </c>
      <c r="F345" s="112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4"/>
      <c r="S345" s="114"/>
      <c r="T345" s="113"/>
      <c r="U345" s="114"/>
      <c r="V345" s="114"/>
      <c r="W345" s="114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  <c r="AM345" s="113"/>
      <c r="AN345" s="113"/>
      <c r="AO345" s="113"/>
      <c r="AP345" s="114"/>
      <c r="AQ345" s="114"/>
      <c r="AR345" s="113"/>
      <c r="AS345" s="113"/>
      <c r="AT345" s="113"/>
      <c r="AU345" s="113"/>
      <c r="AV345" s="113"/>
      <c r="AW345" s="113"/>
      <c r="AX345" s="113"/>
      <c r="AY345" s="113"/>
      <c r="AZ345" s="113"/>
      <c r="BA345" s="113"/>
      <c r="BB345" s="113">
        <v>42511277</v>
      </c>
      <c r="BC345" s="113"/>
      <c r="BD345" s="113"/>
      <c r="BE345" s="113">
        <f>G345+K345+O345+S345+W345+AA345+AE345+AI345+AM345+AQ345</f>
        <v>0</v>
      </c>
      <c r="BF345" s="154">
        <f>E345+BB345-BE345</f>
        <v>6040612277</v>
      </c>
      <c r="BG345" s="155">
        <v>5279394192</v>
      </c>
      <c r="BH345" s="175">
        <f t="shared" si="250"/>
        <v>-761218085</v>
      </c>
    </row>
    <row r="346" spans="1:62" s="3" customFormat="1" ht="15.75" thickBot="1" x14ac:dyDescent="0.3">
      <c r="A346" s="8" t="s">
        <v>561</v>
      </c>
      <c r="B346" s="67" t="s">
        <v>562</v>
      </c>
      <c r="C346" s="7"/>
      <c r="D346" s="126"/>
      <c r="E346" s="110">
        <f>E347</f>
        <v>0</v>
      </c>
      <c r="F346" s="110">
        <f>SUM(F347)</f>
        <v>0</v>
      </c>
      <c r="G346" s="110">
        <f>G347</f>
        <v>0</v>
      </c>
      <c r="H346" s="110">
        <f>SUM(H347)</f>
        <v>0</v>
      </c>
      <c r="I346" s="110">
        <f>I347</f>
        <v>0</v>
      </c>
      <c r="J346" s="110">
        <f>SUM(J347)</f>
        <v>0</v>
      </c>
      <c r="K346" s="110">
        <f>K347</f>
        <v>0</v>
      </c>
      <c r="L346" s="110">
        <f>SUM(L347)</f>
        <v>0</v>
      </c>
      <c r="M346" s="110">
        <f>M347</f>
        <v>0</v>
      </c>
      <c r="N346" s="110">
        <f>SUM(N347)</f>
        <v>0</v>
      </c>
      <c r="O346" s="110">
        <f>O347</f>
        <v>0</v>
      </c>
      <c r="P346" s="110">
        <f>SUM(P347)</f>
        <v>0</v>
      </c>
      <c r="Q346" s="110">
        <f>Q347</f>
        <v>0</v>
      </c>
      <c r="R346" s="110">
        <f>SUM(R347)</f>
        <v>0</v>
      </c>
      <c r="S346" s="110">
        <f>S347</f>
        <v>0</v>
      </c>
      <c r="T346" s="110">
        <f>SUM(T347)</f>
        <v>0</v>
      </c>
      <c r="U346" s="110">
        <f t="shared" ref="U346:AW346" si="285">U347</f>
        <v>0</v>
      </c>
      <c r="V346" s="110">
        <f t="shared" si="285"/>
        <v>0</v>
      </c>
      <c r="W346" s="110">
        <f t="shared" si="285"/>
        <v>0</v>
      </c>
      <c r="X346" s="110">
        <f t="shared" si="285"/>
        <v>0</v>
      </c>
      <c r="Y346" s="110">
        <f t="shared" si="285"/>
        <v>0</v>
      </c>
      <c r="Z346" s="110">
        <f t="shared" si="285"/>
        <v>0</v>
      </c>
      <c r="AA346" s="110">
        <f t="shared" si="285"/>
        <v>0</v>
      </c>
      <c r="AB346" s="110">
        <f t="shared" si="285"/>
        <v>0</v>
      </c>
      <c r="AC346" s="110">
        <f t="shared" si="285"/>
        <v>0</v>
      </c>
      <c r="AD346" s="110">
        <f t="shared" si="285"/>
        <v>0</v>
      </c>
      <c r="AE346" s="110">
        <f t="shared" si="285"/>
        <v>0</v>
      </c>
      <c r="AF346" s="110">
        <f t="shared" si="285"/>
        <v>0</v>
      </c>
      <c r="AG346" s="110">
        <f t="shared" si="285"/>
        <v>0</v>
      </c>
      <c r="AH346" s="110">
        <f t="shared" si="285"/>
        <v>0</v>
      </c>
      <c r="AI346" s="110">
        <f t="shared" si="285"/>
        <v>0</v>
      </c>
      <c r="AJ346" s="110">
        <f t="shared" si="285"/>
        <v>0</v>
      </c>
      <c r="AK346" s="110">
        <f t="shared" si="285"/>
        <v>0</v>
      </c>
      <c r="AL346" s="110">
        <f t="shared" si="285"/>
        <v>0</v>
      </c>
      <c r="AM346" s="110">
        <f t="shared" si="285"/>
        <v>0</v>
      </c>
      <c r="AN346" s="110">
        <f t="shared" si="285"/>
        <v>0</v>
      </c>
      <c r="AO346" s="110">
        <f t="shared" si="285"/>
        <v>0</v>
      </c>
      <c r="AP346" s="110">
        <f t="shared" si="285"/>
        <v>0</v>
      </c>
      <c r="AQ346" s="110">
        <f t="shared" si="285"/>
        <v>0</v>
      </c>
      <c r="AR346" s="110">
        <f t="shared" si="285"/>
        <v>0</v>
      </c>
      <c r="AS346" s="110">
        <f t="shared" si="285"/>
        <v>0</v>
      </c>
      <c r="AT346" s="110">
        <f t="shared" si="285"/>
        <v>0</v>
      </c>
      <c r="AU346" s="110">
        <f t="shared" si="285"/>
        <v>0</v>
      </c>
      <c r="AV346" s="110">
        <f t="shared" si="285"/>
        <v>0</v>
      </c>
      <c r="AW346" s="110">
        <f t="shared" si="285"/>
        <v>0</v>
      </c>
      <c r="AX346" s="110"/>
      <c r="AY346" s="110"/>
      <c r="AZ346" s="110"/>
      <c r="BA346" s="110"/>
      <c r="BB346" s="110">
        <f>BB347</f>
        <v>1343959000</v>
      </c>
      <c r="BC346" s="110"/>
      <c r="BD346" s="110"/>
      <c r="BE346" s="110">
        <f>BE347</f>
        <v>0</v>
      </c>
      <c r="BF346" s="152">
        <f>+E346+BB346-BE346</f>
        <v>1343959000</v>
      </c>
      <c r="BG346" s="153">
        <f>BG347</f>
        <v>991111190</v>
      </c>
      <c r="BH346" s="172">
        <f t="shared" si="250"/>
        <v>-352847810</v>
      </c>
      <c r="BI346" s="5"/>
      <c r="BJ346" s="5"/>
    </row>
    <row r="347" spans="1:62" ht="26.25" thickBot="1" x14ac:dyDescent="0.25">
      <c r="A347" s="18" t="s">
        <v>563</v>
      </c>
      <c r="B347" s="68" t="s">
        <v>564</v>
      </c>
      <c r="C347" s="26">
        <v>76</v>
      </c>
      <c r="D347" s="127" t="s">
        <v>565</v>
      </c>
      <c r="E347" s="111"/>
      <c r="F347" s="112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4"/>
      <c r="S347" s="114"/>
      <c r="T347" s="113"/>
      <c r="U347" s="114"/>
      <c r="V347" s="114"/>
      <c r="W347" s="114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4"/>
      <c r="AQ347" s="114"/>
      <c r="AR347" s="113"/>
      <c r="AS347" s="113"/>
      <c r="AT347" s="113"/>
      <c r="AU347" s="113"/>
      <c r="AV347" s="113"/>
      <c r="AW347" s="113"/>
      <c r="AX347" s="113"/>
      <c r="AY347" s="113"/>
      <c r="AZ347" s="113"/>
      <c r="BA347" s="113"/>
      <c r="BB347" s="113">
        <v>1343959000</v>
      </c>
      <c r="BC347" s="113"/>
      <c r="BD347" s="113"/>
      <c r="BE347" s="113">
        <f>G347+K347+O347+S347+W347+AA347+AE347+AI347+AM347+AQ347</f>
        <v>0</v>
      </c>
      <c r="BF347" s="154">
        <f>E347+BB347-BE347</f>
        <v>1343959000</v>
      </c>
      <c r="BG347" s="155">
        <v>991111190</v>
      </c>
      <c r="BH347" s="175">
        <f t="shared" si="250"/>
        <v>-352847810</v>
      </c>
    </row>
    <row r="348" spans="1:62" s="3" customFormat="1" ht="26.25" thickBot="1" x14ac:dyDescent="0.3">
      <c r="A348" s="8" t="s">
        <v>568</v>
      </c>
      <c r="B348" s="67" t="s">
        <v>569</v>
      </c>
      <c r="C348" s="7"/>
      <c r="D348" s="126"/>
      <c r="E348" s="110">
        <f>SUM(E349:E351)</f>
        <v>0</v>
      </c>
      <c r="F348" s="110">
        <f t="shared" ref="F348:U348" si="286">SUM(F349:F351)</f>
        <v>0</v>
      </c>
      <c r="G348" s="110">
        <f t="shared" si="286"/>
        <v>0</v>
      </c>
      <c r="H348" s="110">
        <f t="shared" si="286"/>
        <v>0</v>
      </c>
      <c r="I348" s="110">
        <f t="shared" si="286"/>
        <v>0</v>
      </c>
      <c r="J348" s="110">
        <f t="shared" si="286"/>
        <v>0</v>
      </c>
      <c r="K348" s="110">
        <f t="shared" si="286"/>
        <v>0</v>
      </c>
      <c r="L348" s="110">
        <f t="shared" si="286"/>
        <v>0</v>
      </c>
      <c r="M348" s="110">
        <f t="shared" si="286"/>
        <v>0</v>
      </c>
      <c r="N348" s="110">
        <f t="shared" si="286"/>
        <v>0</v>
      </c>
      <c r="O348" s="110">
        <f t="shared" si="286"/>
        <v>0</v>
      </c>
      <c r="P348" s="110">
        <f t="shared" si="286"/>
        <v>0</v>
      </c>
      <c r="Q348" s="110">
        <f t="shared" si="286"/>
        <v>0</v>
      </c>
      <c r="R348" s="110">
        <f t="shared" si="286"/>
        <v>0</v>
      </c>
      <c r="S348" s="110">
        <f t="shared" si="286"/>
        <v>0</v>
      </c>
      <c r="T348" s="110">
        <f t="shared" si="286"/>
        <v>0</v>
      </c>
      <c r="U348" s="110">
        <f t="shared" si="286"/>
        <v>0</v>
      </c>
      <c r="V348" s="110">
        <f t="shared" ref="V348:AI348" si="287">SUM(V349:V351)</f>
        <v>0</v>
      </c>
      <c r="W348" s="110">
        <f t="shared" si="287"/>
        <v>0</v>
      </c>
      <c r="X348" s="110">
        <f t="shared" si="287"/>
        <v>0</v>
      </c>
      <c r="Y348" s="110">
        <f t="shared" si="287"/>
        <v>0</v>
      </c>
      <c r="Z348" s="110">
        <f t="shared" si="287"/>
        <v>0</v>
      </c>
      <c r="AA348" s="110">
        <f t="shared" si="287"/>
        <v>0</v>
      </c>
      <c r="AB348" s="110">
        <f t="shared" si="287"/>
        <v>0</v>
      </c>
      <c r="AC348" s="110">
        <f t="shared" si="287"/>
        <v>0</v>
      </c>
      <c r="AD348" s="110">
        <f t="shared" si="287"/>
        <v>0</v>
      </c>
      <c r="AE348" s="110">
        <f t="shared" si="287"/>
        <v>0</v>
      </c>
      <c r="AF348" s="110">
        <f t="shared" si="287"/>
        <v>0</v>
      </c>
      <c r="AG348" s="110">
        <f t="shared" si="287"/>
        <v>0</v>
      </c>
      <c r="AH348" s="110">
        <f t="shared" si="287"/>
        <v>0</v>
      </c>
      <c r="AI348" s="110">
        <f t="shared" si="287"/>
        <v>0</v>
      </c>
      <c r="AJ348" s="110">
        <f t="shared" ref="AJ348:AY348" si="288">SUM(AJ349:AJ351)</f>
        <v>0</v>
      </c>
      <c r="AK348" s="110">
        <f t="shared" si="288"/>
        <v>0</v>
      </c>
      <c r="AL348" s="110">
        <f t="shared" si="288"/>
        <v>0</v>
      </c>
      <c r="AM348" s="110">
        <f t="shared" si="288"/>
        <v>0</v>
      </c>
      <c r="AN348" s="110">
        <f t="shared" si="288"/>
        <v>0</v>
      </c>
      <c r="AO348" s="110">
        <f t="shared" si="288"/>
        <v>0</v>
      </c>
      <c r="AP348" s="110">
        <f t="shared" si="288"/>
        <v>0</v>
      </c>
      <c r="AQ348" s="110">
        <f t="shared" si="288"/>
        <v>0</v>
      </c>
      <c r="AR348" s="110">
        <f t="shared" si="288"/>
        <v>0</v>
      </c>
      <c r="AS348" s="110">
        <f t="shared" si="288"/>
        <v>0</v>
      </c>
      <c r="AT348" s="110">
        <f t="shared" si="288"/>
        <v>0</v>
      </c>
      <c r="AU348" s="110">
        <f t="shared" si="288"/>
        <v>0</v>
      </c>
      <c r="AV348" s="110">
        <f t="shared" si="288"/>
        <v>0</v>
      </c>
      <c r="AW348" s="110">
        <f t="shared" si="288"/>
        <v>0</v>
      </c>
      <c r="AX348" s="110">
        <f t="shared" si="288"/>
        <v>0</v>
      </c>
      <c r="AY348" s="110">
        <f t="shared" si="288"/>
        <v>0</v>
      </c>
      <c r="AZ348" s="110">
        <f>AZ349+AZ350</f>
        <v>0</v>
      </c>
      <c r="BA348" s="110">
        <f>BA349+BA350</f>
        <v>0</v>
      </c>
      <c r="BB348" s="110">
        <f>SUM(BB349:BB351)</f>
        <v>19610220910</v>
      </c>
      <c r="BC348" s="110"/>
      <c r="BD348" s="110"/>
      <c r="BE348" s="110">
        <f>SUM(BE349:BE351)</f>
        <v>0</v>
      </c>
      <c r="BF348" s="152">
        <f>+E348+BB348-BE348</f>
        <v>19610220910</v>
      </c>
      <c r="BG348" s="153">
        <f>SUM(BG349:BG351)</f>
        <v>16559370879</v>
      </c>
      <c r="BH348" s="172">
        <f t="shared" si="250"/>
        <v>-3050850031</v>
      </c>
      <c r="BI348" s="5"/>
      <c r="BJ348" s="5"/>
    </row>
    <row r="349" spans="1:62" ht="39" thickBot="1" x14ac:dyDescent="0.25">
      <c r="A349" s="18" t="s">
        <v>570</v>
      </c>
      <c r="B349" s="68" t="s">
        <v>571</v>
      </c>
      <c r="C349" s="26">
        <v>43</v>
      </c>
      <c r="D349" s="125" t="s">
        <v>572</v>
      </c>
      <c r="E349" s="111"/>
      <c r="F349" s="112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4"/>
      <c r="S349" s="114"/>
      <c r="T349" s="113"/>
      <c r="U349" s="114"/>
      <c r="V349" s="114"/>
      <c r="W349" s="114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4"/>
      <c r="AQ349" s="114"/>
      <c r="AR349" s="113"/>
      <c r="AS349" s="113"/>
      <c r="AT349" s="113"/>
      <c r="AU349" s="113"/>
      <c r="AV349" s="113"/>
      <c r="AW349" s="113"/>
      <c r="AX349" s="113"/>
      <c r="AY349" s="113"/>
      <c r="AZ349" s="113"/>
      <c r="BA349" s="113"/>
      <c r="BB349" s="113">
        <v>19570220910</v>
      </c>
      <c r="BC349" s="113"/>
      <c r="BD349" s="113"/>
      <c r="BE349" s="113">
        <f>G349+K349+O349+S349+W349+AA349+AE349+AI349+AM349+AQ349</f>
        <v>0</v>
      </c>
      <c r="BF349" s="154">
        <f>E349+BB349-BE349</f>
        <v>19570220910</v>
      </c>
      <c r="BG349" s="155">
        <v>16519370879</v>
      </c>
      <c r="BH349" s="175">
        <f t="shared" si="250"/>
        <v>-3050850031</v>
      </c>
    </row>
    <row r="350" spans="1:62" ht="39" thickBot="1" x14ac:dyDescent="0.25">
      <c r="A350" s="18" t="s">
        <v>573</v>
      </c>
      <c r="B350" s="68" t="s">
        <v>998</v>
      </c>
      <c r="C350" s="26">
        <v>48</v>
      </c>
      <c r="D350" s="125" t="s">
        <v>572</v>
      </c>
      <c r="E350" s="111"/>
      <c r="F350" s="112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4"/>
      <c r="S350" s="114"/>
      <c r="T350" s="113"/>
      <c r="U350" s="114"/>
      <c r="V350" s="114"/>
      <c r="W350" s="114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4"/>
      <c r="AQ350" s="114"/>
      <c r="AR350" s="113"/>
      <c r="AS350" s="113"/>
      <c r="AT350" s="113"/>
      <c r="AU350" s="113"/>
      <c r="AV350" s="113"/>
      <c r="AW350" s="113"/>
      <c r="AX350" s="113"/>
      <c r="AY350" s="113"/>
      <c r="AZ350" s="113"/>
      <c r="BA350" s="113"/>
      <c r="BB350" s="113">
        <v>40000000</v>
      </c>
      <c r="BC350" s="113"/>
      <c r="BD350" s="113"/>
      <c r="BE350" s="113">
        <f>G350+K350+O350+S350+W350+AA350+AE350+AI350+AM350+AQ350</f>
        <v>0</v>
      </c>
      <c r="BF350" s="154">
        <f>E350+BB350-BE350</f>
        <v>40000000</v>
      </c>
      <c r="BG350" s="155">
        <v>40000000</v>
      </c>
      <c r="BH350" s="175">
        <f t="shared" si="250"/>
        <v>0</v>
      </c>
    </row>
    <row r="351" spans="1:62" ht="39" thickBot="1" x14ac:dyDescent="0.25">
      <c r="A351" s="18" t="s">
        <v>999</v>
      </c>
      <c r="B351" s="68" t="s">
        <v>1000</v>
      </c>
      <c r="C351" s="26">
        <v>58</v>
      </c>
      <c r="D351" s="127" t="s">
        <v>572</v>
      </c>
      <c r="E351" s="111"/>
      <c r="F351" s="112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4"/>
      <c r="S351" s="114"/>
      <c r="T351" s="113"/>
      <c r="U351" s="114"/>
      <c r="V351" s="114"/>
      <c r="W351" s="114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/>
      <c r="AM351" s="113"/>
      <c r="AN351" s="113"/>
      <c r="AO351" s="113"/>
      <c r="AP351" s="114"/>
      <c r="AQ351" s="114"/>
      <c r="AR351" s="113"/>
      <c r="AS351" s="113"/>
      <c r="AT351" s="113"/>
      <c r="AU351" s="113"/>
      <c r="AV351" s="113"/>
      <c r="AW351" s="113"/>
      <c r="AX351" s="113"/>
      <c r="AY351" s="113"/>
      <c r="AZ351" s="113"/>
      <c r="BA351" s="113"/>
      <c r="BB351" s="113">
        <v>0</v>
      </c>
      <c r="BC351" s="113"/>
      <c r="BD351" s="113"/>
      <c r="BE351" s="113">
        <f>G351+K351+O351+S351+W351+AA351+AE351+AI351+AM351+AQ351</f>
        <v>0</v>
      </c>
      <c r="BF351" s="154">
        <f>E351+BB351-BE351</f>
        <v>0</v>
      </c>
      <c r="BG351" s="155">
        <v>0</v>
      </c>
      <c r="BH351" s="175">
        <f t="shared" si="250"/>
        <v>0</v>
      </c>
    </row>
    <row r="352" spans="1:62" s="3" customFormat="1" ht="15.75" thickBot="1" x14ac:dyDescent="0.3">
      <c r="A352" s="8" t="s">
        <v>574</v>
      </c>
      <c r="B352" s="67" t="s">
        <v>383</v>
      </c>
      <c r="C352" s="7"/>
      <c r="D352" s="128"/>
      <c r="E352" s="110">
        <f>E353</f>
        <v>0</v>
      </c>
      <c r="F352" s="110">
        <f>F353</f>
        <v>0</v>
      </c>
      <c r="G352" s="110">
        <f t="shared" ref="G352:AI352" si="289">G353</f>
        <v>0</v>
      </c>
      <c r="H352" s="110">
        <f t="shared" si="289"/>
        <v>0</v>
      </c>
      <c r="I352" s="110">
        <f t="shared" si="289"/>
        <v>0</v>
      </c>
      <c r="J352" s="110">
        <f t="shared" si="289"/>
        <v>0</v>
      </c>
      <c r="K352" s="110">
        <f t="shared" si="289"/>
        <v>0</v>
      </c>
      <c r="L352" s="110">
        <f t="shared" si="289"/>
        <v>0</v>
      </c>
      <c r="M352" s="110">
        <f t="shared" si="289"/>
        <v>0</v>
      </c>
      <c r="N352" s="110">
        <f t="shared" si="289"/>
        <v>0</v>
      </c>
      <c r="O352" s="110">
        <f t="shared" si="289"/>
        <v>0</v>
      </c>
      <c r="P352" s="110">
        <f t="shared" si="289"/>
        <v>0</v>
      </c>
      <c r="Q352" s="110">
        <f t="shared" si="289"/>
        <v>0</v>
      </c>
      <c r="R352" s="110">
        <f t="shared" si="289"/>
        <v>0</v>
      </c>
      <c r="S352" s="110">
        <f t="shared" si="289"/>
        <v>0</v>
      </c>
      <c r="T352" s="110">
        <f t="shared" si="289"/>
        <v>0</v>
      </c>
      <c r="U352" s="110">
        <f t="shared" si="289"/>
        <v>0</v>
      </c>
      <c r="V352" s="110">
        <f t="shared" si="289"/>
        <v>0</v>
      </c>
      <c r="W352" s="110">
        <f t="shared" si="289"/>
        <v>0</v>
      </c>
      <c r="X352" s="110">
        <f t="shared" si="289"/>
        <v>0</v>
      </c>
      <c r="Y352" s="110">
        <f t="shared" si="289"/>
        <v>0</v>
      </c>
      <c r="Z352" s="110">
        <f t="shared" si="289"/>
        <v>0</v>
      </c>
      <c r="AA352" s="110">
        <f t="shared" si="289"/>
        <v>0</v>
      </c>
      <c r="AB352" s="110">
        <f t="shared" si="289"/>
        <v>0</v>
      </c>
      <c r="AC352" s="110">
        <f t="shared" si="289"/>
        <v>0</v>
      </c>
      <c r="AD352" s="110">
        <f t="shared" si="289"/>
        <v>0</v>
      </c>
      <c r="AE352" s="110">
        <f t="shared" si="289"/>
        <v>0</v>
      </c>
      <c r="AF352" s="110">
        <f t="shared" si="289"/>
        <v>0</v>
      </c>
      <c r="AG352" s="110">
        <f t="shared" si="289"/>
        <v>0</v>
      </c>
      <c r="AH352" s="110">
        <f t="shared" si="289"/>
        <v>0</v>
      </c>
      <c r="AI352" s="110">
        <f t="shared" si="289"/>
        <v>0</v>
      </c>
      <c r="AJ352" s="110">
        <f>AJ353</f>
        <v>0</v>
      </c>
      <c r="AK352" s="110">
        <f t="shared" ref="AK352:AT352" si="290">AK353</f>
        <v>0</v>
      </c>
      <c r="AL352" s="110">
        <f t="shared" si="290"/>
        <v>0</v>
      </c>
      <c r="AM352" s="110">
        <f t="shared" si="290"/>
        <v>0</v>
      </c>
      <c r="AN352" s="110">
        <f t="shared" si="290"/>
        <v>0</v>
      </c>
      <c r="AO352" s="110">
        <f t="shared" si="290"/>
        <v>700000000</v>
      </c>
      <c r="AP352" s="110">
        <f t="shared" si="290"/>
        <v>0</v>
      </c>
      <c r="AQ352" s="110">
        <f t="shared" si="290"/>
        <v>0</v>
      </c>
      <c r="AR352" s="110">
        <f t="shared" si="290"/>
        <v>0</v>
      </c>
      <c r="AS352" s="110">
        <f t="shared" si="290"/>
        <v>0</v>
      </c>
      <c r="AT352" s="110">
        <f t="shared" si="290"/>
        <v>0</v>
      </c>
      <c r="AU352" s="110"/>
      <c r="AV352" s="110"/>
      <c r="AW352" s="110"/>
      <c r="AX352" s="110"/>
      <c r="AY352" s="110"/>
      <c r="AZ352" s="110"/>
      <c r="BA352" s="110"/>
      <c r="BB352" s="110">
        <f>BB353</f>
        <v>0</v>
      </c>
      <c r="BC352" s="110"/>
      <c r="BD352" s="110"/>
      <c r="BE352" s="110">
        <f>BE353</f>
        <v>0</v>
      </c>
      <c r="BF352" s="152">
        <f>+E352+BB352-BE352</f>
        <v>0</v>
      </c>
      <c r="BG352" s="153">
        <f>BG353</f>
        <v>0</v>
      </c>
      <c r="BH352" s="172">
        <f t="shared" si="250"/>
        <v>0</v>
      </c>
      <c r="BI352" s="5"/>
      <c r="BJ352" s="5"/>
    </row>
    <row r="353" spans="1:62" ht="26.25" thickBot="1" x14ac:dyDescent="0.25">
      <c r="A353" s="18" t="s">
        <v>575</v>
      </c>
      <c r="B353" s="68" t="s">
        <v>539</v>
      </c>
      <c r="C353" s="26">
        <v>52</v>
      </c>
      <c r="D353" s="127" t="s">
        <v>436</v>
      </c>
      <c r="E353" s="111">
        <v>0</v>
      </c>
      <c r="F353" s="112">
        <v>0</v>
      </c>
      <c r="G353" s="113">
        <v>0</v>
      </c>
      <c r="H353" s="113">
        <v>0</v>
      </c>
      <c r="I353" s="113">
        <v>0</v>
      </c>
      <c r="J353" s="113">
        <v>0</v>
      </c>
      <c r="K353" s="113">
        <v>0</v>
      </c>
      <c r="L353" s="113">
        <v>0</v>
      </c>
      <c r="M353" s="113">
        <v>0</v>
      </c>
      <c r="N353" s="113">
        <v>0</v>
      </c>
      <c r="O353" s="113">
        <v>0</v>
      </c>
      <c r="P353" s="113">
        <v>0</v>
      </c>
      <c r="Q353" s="113">
        <v>0</v>
      </c>
      <c r="R353" s="113">
        <v>0</v>
      </c>
      <c r="S353" s="113">
        <v>0</v>
      </c>
      <c r="T353" s="113">
        <v>0</v>
      </c>
      <c r="U353" s="113">
        <v>0</v>
      </c>
      <c r="V353" s="113">
        <v>0</v>
      </c>
      <c r="W353" s="113">
        <v>0</v>
      </c>
      <c r="X353" s="113">
        <v>0</v>
      </c>
      <c r="Y353" s="113">
        <v>0</v>
      </c>
      <c r="Z353" s="113">
        <v>0</v>
      </c>
      <c r="AA353" s="113">
        <v>0</v>
      </c>
      <c r="AB353" s="113">
        <v>0</v>
      </c>
      <c r="AC353" s="113">
        <v>0</v>
      </c>
      <c r="AD353" s="113">
        <v>0</v>
      </c>
      <c r="AE353" s="113">
        <v>0</v>
      </c>
      <c r="AF353" s="113">
        <v>0</v>
      </c>
      <c r="AG353" s="113">
        <v>0</v>
      </c>
      <c r="AH353" s="113">
        <v>0</v>
      </c>
      <c r="AI353" s="113">
        <v>0</v>
      </c>
      <c r="AJ353" s="113">
        <f>AF353+AH353-AI353</f>
        <v>0</v>
      </c>
      <c r="AK353" s="113">
        <v>0</v>
      </c>
      <c r="AL353" s="113">
        <v>0</v>
      </c>
      <c r="AM353" s="113">
        <v>0</v>
      </c>
      <c r="AN353" s="113">
        <f>AJ353+AL353-AM353</f>
        <v>0</v>
      </c>
      <c r="AO353" s="113">
        <v>700000000</v>
      </c>
      <c r="AP353" s="114">
        <v>0</v>
      </c>
      <c r="AQ353" s="114">
        <v>0</v>
      </c>
      <c r="AR353" s="113">
        <f>AN353+AP353-AQ353</f>
        <v>0</v>
      </c>
      <c r="AS353" s="113">
        <v>0</v>
      </c>
      <c r="AT353" s="113">
        <v>0</v>
      </c>
      <c r="AU353" s="113"/>
      <c r="AV353" s="113"/>
      <c r="AW353" s="113"/>
      <c r="AX353" s="113"/>
      <c r="AY353" s="113"/>
      <c r="AZ353" s="113"/>
      <c r="BA353" s="113"/>
      <c r="BB353" s="113">
        <f>F353+J353+N353+R353+V353+Z353+AD353+AH353+AL353+AP353</f>
        <v>0</v>
      </c>
      <c r="BC353" s="113"/>
      <c r="BD353" s="113"/>
      <c r="BE353" s="113">
        <f>G353+K353+O353+S353+W353+AA353+AE353+AI353+AM353+AQ353</f>
        <v>0</v>
      </c>
      <c r="BF353" s="154">
        <f>E353+BB353-BE353</f>
        <v>0</v>
      </c>
      <c r="BG353" s="155">
        <v>0</v>
      </c>
      <c r="BH353" s="175">
        <f t="shared" si="250"/>
        <v>0</v>
      </c>
    </row>
    <row r="354" spans="1:62" s="3" customFormat="1" ht="15.75" thickBot="1" x14ac:dyDescent="0.3">
      <c r="A354" s="8" t="s">
        <v>576</v>
      </c>
      <c r="B354" s="67" t="s">
        <v>497</v>
      </c>
      <c r="C354" s="26"/>
      <c r="D354" s="127"/>
      <c r="E354" s="110">
        <f>E355+E360+E362</f>
        <v>6589485000</v>
      </c>
      <c r="F354" s="110">
        <f t="shared" ref="F354:U354" si="291">F355+F360+F362</f>
        <v>0</v>
      </c>
      <c r="G354" s="110">
        <f t="shared" si="291"/>
        <v>0</v>
      </c>
      <c r="H354" s="110">
        <f t="shared" si="291"/>
        <v>0</v>
      </c>
      <c r="I354" s="110">
        <f t="shared" si="291"/>
        <v>0</v>
      </c>
      <c r="J354" s="110">
        <f t="shared" si="291"/>
        <v>0</v>
      </c>
      <c r="K354" s="110">
        <f t="shared" si="291"/>
        <v>0</v>
      </c>
      <c r="L354" s="110">
        <f t="shared" si="291"/>
        <v>0</v>
      </c>
      <c r="M354" s="110">
        <f t="shared" si="291"/>
        <v>0</v>
      </c>
      <c r="N354" s="110">
        <f t="shared" si="291"/>
        <v>0</v>
      </c>
      <c r="O354" s="110">
        <f t="shared" si="291"/>
        <v>0</v>
      </c>
      <c r="P354" s="110">
        <f t="shared" si="291"/>
        <v>0</v>
      </c>
      <c r="Q354" s="110">
        <f t="shared" si="291"/>
        <v>0</v>
      </c>
      <c r="R354" s="110">
        <f t="shared" si="291"/>
        <v>0</v>
      </c>
      <c r="S354" s="110">
        <f t="shared" si="291"/>
        <v>0</v>
      </c>
      <c r="T354" s="110">
        <f t="shared" si="291"/>
        <v>0</v>
      </c>
      <c r="U354" s="110">
        <f t="shared" si="291"/>
        <v>0</v>
      </c>
      <c r="V354" s="110">
        <f t="shared" ref="V354:AW354" si="292">V355+V360+V362</f>
        <v>0</v>
      </c>
      <c r="W354" s="110">
        <f t="shared" si="292"/>
        <v>0</v>
      </c>
      <c r="X354" s="110">
        <f t="shared" si="292"/>
        <v>0</v>
      </c>
      <c r="Y354" s="110">
        <f t="shared" si="292"/>
        <v>0</v>
      </c>
      <c r="Z354" s="110">
        <f t="shared" si="292"/>
        <v>0</v>
      </c>
      <c r="AA354" s="110">
        <f t="shared" si="292"/>
        <v>0</v>
      </c>
      <c r="AB354" s="110">
        <f t="shared" si="292"/>
        <v>0</v>
      </c>
      <c r="AC354" s="110">
        <f t="shared" si="292"/>
        <v>0</v>
      </c>
      <c r="AD354" s="110">
        <f t="shared" si="292"/>
        <v>0</v>
      </c>
      <c r="AE354" s="110">
        <f t="shared" si="292"/>
        <v>0</v>
      </c>
      <c r="AF354" s="110">
        <f t="shared" si="292"/>
        <v>0</v>
      </c>
      <c r="AG354" s="110">
        <f t="shared" si="292"/>
        <v>0</v>
      </c>
      <c r="AH354" s="110">
        <f t="shared" si="292"/>
        <v>0</v>
      </c>
      <c r="AI354" s="110">
        <f t="shared" si="292"/>
        <v>0</v>
      </c>
      <c r="AJ354" s="110">
        <f t="shared" si="292"/>
        <v>0</v>
      </c>
      <c r="AK354" s="110">
        <f t="shared" ref="AK354:AT354" si="293">AK355+AK360+AK362</f>
        <v>0</v>
      </c>
      <c r="AL354" s="110">
        <f t="shared" si="293"/>
        <v>0</v>
      </c>
      <c r="AM354" s="110">
        <f t="shared" si="293"/>
        <v>0</v>
      </c>
      <c r="AN354" s="110">
        <f t="shared" si="293"/>
        <v>0</v>
      </c>
      <c r="AO354" s="110">
        <f t="shared" si="293"/>
        <v>0</v>
      </c>
      <c r="AP354" s="110">
        <f t="shared" si="293"/>
        <v>0</v>
      </c>
      <c r="AQ354" s="110">
        <f t="shared" si="293"/>
        <v>0</v>
      </c>
      <c r="AR354" s="110">
        <f t="shared" si="293"/>
        <v>0</v>
      </c>
      <c r="AS354" s="110">
        <f t="shared" si="293"/>
        <v>0</v>
      </c>
      <c r="AT354" s="110">
        <f t="shared" si="293"/>
        <v>0</v>
      </c>
      <c r="AU354" s="110">
        <f t="shared" si="292"/>
        <v>0</v>
      </c>
      <c r="AV354" s="110">
        <f t="shared" si="292"/>
        <v>0</v>
      </c>
      <c r="AW354" s="110">
        <f t="shared" si="292"/>
        <v>0</v>
      </c>
      <c r="AX354" s="110">
        <f t="shared" ref="AX354:BG354" si="294">AX355+AX360+AX362</f>
        <v>0</v>
      </c>
      <c r="AY354" s="110">
        <f t="shared" si="294"/>
        <v>0</v>
      </c>
      <c r="AZ354" s="110">
        <f t="shared" si="294"/>
        <v>0</v>
      </c>
      <c r="BA354" s="110">
        <f t="shared" si="294"/>
        <v>0</v>
      </c>
      <c r="BB354" s="110">
        <f t="shared" si="294"/>
        <v>2240469472</v>
      </c>
      <c r="BC354" s="110"/>
      <c r="BD354" s="110"/>
      <c r="BE354" s="110">
        <f t="shared" si="294"/>
        <v>0</v>
      </c>
      <c r="BF354" s="152">
        <f>+E354+BB354-BE354</f>
        <v>8829954472</v>
      </c>
      <c r="BG354" s="153">
        <f t="shared" si="294"/>
        <v>9106241679.2999992</v>
      </c>
      <c r="BH354" s="172">
        <f t="shared" si="250"/>
        <v>276287207.29999924</v>
      </c>
      <c r="BI354" s="5"/>
      <c r="BJ354" s="5"/>
    </row>
    <row r="355" spans="1:62" s="3" customFormat="1" ht="15.75" thickBot="1" x14ac:dyDescent="0.3">
      <c r="A355" s="8" t="s">
        <v>577</v>
      </c>
      <c r="B355" s="67" t="s">
        <v>109</v>
      </c>
      <c r="C355" s="7"/>
      <c r="D355" s="126"/>
      <c r="E355" s="110">
        <f>E356</f>
        <v>0</v>
      </c>
      <c r="F355" s="110">
        <f t="shared" ref="F355:BG355" si="295">F356</f>
        <v>0</v>
      </c>
      <c r="G355" s="110">
        <f t="shared" si="295"/>
        <v>0</v>
      </c>
      <c r="H355" s="110">
        <f t="shared" si="295"/>
        <v>0</v>
      </c>
      <c r="I355" s="110">
        <f t="shared" si="295"/>
        <v>0</v>
      </c>
      <c r="J355" s="110">
        <f t="shared" si="295"/>
        <v>0</v>
      </c>
      <c r="K355" s="110">
        <f t="shared" si="295"/>
        <v>0</v>
      </c>
      <c r="L355" s="110">
        <f t="shared" si="295"/>
        <v>0</v>
      </c>
      <c r="M355" s="110">
        <f t="shared" si="295"/>
        <v>0</v>
      </c>
      <c r="N355" s="110">
        <f t="shared" si="295"/>
        <v>0</v>
      </c>
      <c r="O355" s="110">
        <f t="shared" si="295"/>
        <v>0</v>
      </c>
      <c r="P355" s="110">
        <f t="shared" si="295"/>
        <v>0</v>
      </c>
      <c r="Q355" s="110">
        <f t="shared" si="295"/>
        <v>0</v>
      </c>
      <c r="R355" s="110">
        <f t="shared" si="295"/>
        <v>0</v>
      </c>
      <c r="S355" s="110">
        <f t="shared" si="295"/>
        <v>0</v>
      </c>
      <c r="T355" s="110">
        <f t="shared" si="295"/>
        <v>0</v>
      </c>
      <c r="U355" s="110">
        <f t="shared" si="295"/>
        <v>0</v>
      </c>
      <c r="V355" s="110">
        <f t="shared" si="295"/>
        <v>0</v>
      </c>
      <c r="W355" s="110">
        <f t="shared" si="295"/>
        <v>0</v>
      </c>
      <c r="X355" s="110">
        <f t="shared" si="295"/>
        <v>0</v>
      </c>
      <c r="Y355" s="110">
        <f t="shared" si="295"/>
        <v>0</v>
      </c>
      <c r="Z355" s="110">
        <f t="shared" si="295"/>
        <v>0</v>
      </c>
      <c r="AA355" s="110">
        <f t="shared" si="295"/>
        <v>0</v>
      </c>
      <c r="AB355" s="110">
        <f t="shared" si="295"/>
        <v>0</v>
      </c>
      <c r="AC355" s="110">
        <f t="shared" si="295"/>
        <v>0</v>
      </c>
      <c r="AD355" s="110">
        <f t="shared" si="295"/>
        <v>0</v>
      </c>
      <c r="AE355" s="110">
        <f t="shared" si="295"/>
        <v>0</v>
      </c>
      <c r="AF355" s="110">
        <f t="shared" si="295"/>
        <v>0</v>
      </c>
      <c r="AG355" s="110">
        <f t="shared" si="295"/>
        <v>0</v>
      </c>
      <c r="AH355" s="110">
        <f t="shared" si="295"/>
        <v>0</v>
      </c>
      <c r="AI355" s="110">
        <f t="shared" si="295"/>
        <v>0</v>
      </c>
      <c r="AJ355" s="110">
        <f t="shared" si="295"/>
        <v>0</v>
      </c>
      <c r="AK355" s="110">
        <f t="shared" si="295"/>
        <v>0</v>
      </c>
      <c r="AL355" s="110">
        <f t="shared" si="295"/>
        <v>0</v>
      </c>
      <c r="AM355" s="110">
        <f t="shared" si="295"/>
        <v>0</v>
      </c>
      <c r="AN355" s="110">
        <f t="shared" si="295"/>
        <v>0</v>
      </c>
      <c r="AO355" s="110">
        <f t="shared" si="295"/>
        <v>0</v>
      </c>
      <c r="AP355" s="110">
        <f t="shared" si="295"/>
        <v>0</v>
      </c>
      <c r="AQ355" s="110">
        <f t="shared" si="295"/>
        <v>0</v>
      </c>
      <c r="AR355" s="110">
        <f t="shared" si="295"/>
        <v>0</v>
      </c>
      <c r="AS355" s="110">
        <f t="shared" si="295"/>
        <v>0</v>
      </c>
      <c r="AT355" s="110">
        <f t="shared" si="295"/>
        <v>0</v>
      </c>
      <c r="AU355" s="110">
        <f t="shared" si="295"/>
        <v>0</v>
      </c>
      <c r="AV355" s="110">
        <f t="shared" si="295"/>
        <v>0</v>
      </c>
      <c r="AW355" s="110">
        <f t="shared" si="295"/>
        <v>0</v>
      </c>
      <c r="AX355" s="110">
        <f t="shared" si="295"/>
        <v>0</v>
      </c>
      <c r="AY355" s="110">
        <f t="shared" si="295"/>
        <v>0</v>
      </c>
      <c r="AZ355" s="110">
        <f t="shared" si="295"/>
        <v>0</v>
      </c>
      <c r="BA355" s="110">
        <f t="shared" si="295"/>
        <v>0</v>
      </c>
      <c r="BB355" s="110">
        <f t="shared" si="295"/>
        <v>0</v>
      </c>
      <c r="BC355" s="110"/>
      <c r="BD355" s="110"/>
      <c r="BE355" s="110">
        <f t="shared" si="295"/>
        <v>0</v>
      </c>
      <c r="BF355" s="152">
        <f>+E355+BB355-BE355</f>
        <v>0</v>
      </c>
      <c r="BG355" s="153">
        <f t="shared" si="295"/>
        <v>0</v>
      </c>
      <c r="BH355" s="175">
        <f t="shared" si="250"/>
        <v>0</v>
      </c>
      <c r="BI355" s="5"/>
      <c r="BJ355" s="5"/>
    </row>
    <row r="356" spans="1:62" s="3" customFormat="1" ht="26.25" thickBot="1" x14ac:dyDescent="0.3">
      <c r="A356" s="8" t="s">
        <v>578</v>
      </c>
      <c r="B356" s="67" t="s">
        <v>528</v>
      </c>
      <c r="C356" s="7"/>
      <c r="D356" s="126"/>
      <c r="E356" s="110">
        <f>E357+E358+E359</f>
        <v>0</v>
      </c>
      <c r="F356" s="110">
        <f t="shared" ref="F356:U356" si="296">F357+F358+F359</f>
        <v>0</v>
      </c>
      <c r="G356" s="110">
        <f t="shared" si="296"/>
        <v>0</v>
      </c>
      <c r="H356" s="110">
        <f t="shared" si="296"/>
        <v>0</v>
      </c>
      <c r="I356" s="110">
        <f t="shared" si="296"/>
        <v>0</v>
      </c>
      <c r="J356" s="110">
        <f t="shared" si="296"/>
        <v>0</v>
      </c>
      <c r="K356" s="110">
        <f t="shared" si="296"/>
        <v>0</v>
      </c>
      <c r="L356" s="110">
        <f t="shared" si="296"/>
        <v>0</v>
      </c>
      <c r="M356" s="110">
        <f t="shared" si="296"/>
        <v>0</v>
      </c>
      <c r="N356" s="110">
        <f t="shared" si="296"/>
        <v>0</v>
      </c>
      <c r="O356" s="110">
        <f t="shared" si="296"/>
        <v>0</v>
      </c>
      <c r="P356" s="110">
        <f t="shared" si="296"/>
        <v>0</v>
      </c>
      <c r="Q356" s="110">
        <f t="shared" si="296"/>
        <v>0</v>
      </c>
      <c r="R356" s="110">
        <f t="shared" si="296"/>
        <v>0</v>
      </c>
      <c r="S356" s="110">
        <f t="shared" si="296"/>
        <v>0</v>
      </c>
      <c r="T356" s="110">
        <f t="shared" si="296"/>
        <v>0</v>
      </c>
      <c r="U356" s="110">
        <f t="shared" si="296"/>
        <v>0</v>
      </c>
      <c r="V356" s="110">
        <f t="shared" ref="V356:AW356" si="297">V357+V358+V359</f>
        <v>0</v>
      </c>
      <c r="W356" s="110">
        <f t="shared" si="297"/>
        <v>0</v>
      </c>
      <c r="X356" s="110">
        <f t="shared" si="297"/>
        <v>0</v>
      </c>
      <c r="Y356" s="110">
        <f t="shared" si="297"/>
        <v>0</v>
      </c>
      <c r="Z356" s="110">
        <f t="shared" si="297"/>
        <v>0</v>
      </c>
      <c r="AA356" s="110">
        <f t="shared" si="297"/>
        <v>0</v>
      </c>
      <c r="AB356" s="110">
        <f t="shared" si="297"/>
        <v>0</v>
      </c>
      <c r="AC356" s="110">
        <f t="shared" si="297"/>
        <v>0</v>
      </c>
      <c r="AD356" s="110">
        <f t="shared" si="297"/>
        <v>0</v>
      </c>
      <c r="AE356" s="110">
        <f t="shared" si="297"/>
        <v>0</v>
      </c>
      <c r="AF356" s="110">
        <f t="shared" si="297"/>
        <v>0</v>
      </c>
      <c r="AG356" s="110">
        <f t="shared" si="297"/>
        <v>0</v>
      </c>
      <c r="AH356" s="110">
        <f t="shared" si="297"/>
        <v>0</v>
      </c>
      <c r="AI356" s="110">
        <f t="shared" si="297"/>
        <v>0</v>
      </c>
      <c r="AJ356" s="110">
        <f t="shared" si="297"/>
        <v>0</v>
      </c>
      <c r="AK356" s="110">
        <f t="shared" ref="AK356:AT356" si="298">AK357+AK358+AK359</f>
        <v>0</v>
      </c>
      <c r="AL356" s="110">
        <f t="shared" si="298"/>
        <v>0</v>
      </c>
      <c r="AM356" s="110">
        <f t="shared" si="298"/>
        <v>0</v>
      </c>
      <c r="AN356" s="110">
        <f t="shared" si="298"/>
        <v>0</v>
      </c>
      <c r="AO356" s="110">
        <f t="shared" si="298"/>
        <v>0</v>
      </c>
      <c r="AP356" s="110">
        <f t="shared" si="298"/>
        <v>0</v>
      </c>
      <c r="AQ356" s="110">
        <f t="shared" si="298"/>
        <v>0</v>
      </c>
      <c r="AR356" s="110">
        <f t="shared" si="298"/>
        <v>0</v>
      </c>
      <c r="AS356" s="110">
        <f t="shared" si="298"/>
        <v>0</v>
      </c>
      <c r="AT356" s="110">
        <f t="shared" si="298"/>
        <v>0</v>
      </c>
      <c r="AU356" s="110">
        <f t="shared" si="297"/>
        <v>0</v>
      </c>
      <c r="AV356" s="110">
        <f t="shared" si="297"/>
        <v>0</v>
      </c>
      <c r="AW356" s="110">
        <f t="shared" si="297"/>
        <v>0</v>
      </c>
      <c r="AX356" s="110">
        <f t="shared" ref="AX356:BG356" si="299">AX357+AX358+AX359</f>
        <v>0</v>
      </c>
      <c r="AY356" s="110">
        <f t="shared" si="299"/>
        <v>0</v>
      </c>
      <c r="AZ356" s="110">
        <f t="shared" si="299"/>
        <v>0</v>
      </c>
      <c r="BA356" s="110">
        <f t="shared" si="299"/>
        <v>0</v>
      </c>
      <c r="BB356" s="110">
        <f t="shared" si="299"/>
        <v>0</v>
      </c>
      <c r="BC356" s="110"/>
      <c r="BD356" s="110"/>
      <c r="BE356" s="110">
        <f t="shared" si="299"/>
        <v>0</v>
      </c>
      <c r="BF356" s="152">
        <f>+E356+BB356-BE356</f>
        <v>0</v>
      </c>
      <c r="BG356" s="153">
        <f t="shared" si="299"/>
        <v>0</v>
      </c>
      <c r="BH356" s="175">
        <f t="shared" si="250"/>
        <v>0</v>
      </c>
      <c r="BI356" s="5"/>
      <c r="BJ356" s="5"/>
    </row>
    <row r="357" spans="1:62" ht="15" thickBot="1" x14ac:dyDescent="0.25">
      <c r="A357" s="18" t="s">
        <v>579</v>
      </c>
      <c r="B357" s="68" t="s">
        <v>529</v>
      </c>
      <c r="C357" s="26">
        <v>52</v>
      </c>
      <c r="D357" s="125" t="s">
        <v>436</v>
      </c>
      <c r="E357" s="111">
        <v>0</v>
      </c>
      <c r="F357" s="112">
        <v>0</v>
      </c>
      <c r="G357" s="113">
        <v>0</v>
      </c>
      <c r="H357" s="113">
        <v>0</v>
      </c>
      <c r="I357" s="113">
        <v>0</v>
      </c>
      <c r="J357" s="113">
        <v>0</v>
      </c>
      <c r="K357" s="113">
        <v>0</v>
      </c>
      <c r="L357" s="113">
        <f>H357+J357-K357</f>
        <v>0</v>
      </c>
      <c r="M357" s="113">
        <v>0</v>
      </c>
      <c r="N357" s="113">
        <v>0</v>
      </c>
      <c r="O357" s="113">
        <v>0</v>
      </c>
      <c r="P357" s="113">
        <v>0</v>
      </c>
      <c r="Q357" s="113">
        <v>0</v>
      </c>
      <c r="R357" s="114">
        <v>0</v>
      </c>
      <c r="S357" s="114">
        <v>0</v>
      </c>
      <c r="T357" s="113">
        <f>P357+R357-S357</f>
        <v>0</v>
      </c>
      <c r="U357" s="114">
        <v>0</v>
      </c>
      <c r="V357" s="114">
        <v>0</v>
      </c>
      <c r="W357" s="114">
        <v>0</v>
      </c>
      <c r="X357" s="113">
        <f>T357+V357-W357</f>
        <v>0</v>
      </c>
      <c r="Y357" s="113">
        <v>0</v>
      </c>
      <c r="Z357" s="113">
        <v>0</v>
      </c>
      <c r="AA357" s="113">
        <v>0</v>
      </c>
      <c r="AB357" s="113">
        <f>X357+Z357-AA357</f>
        <v>0</v>
      </c>
      <c r="AC357" s="113">
        <v>0</v>
      </c>
      <c r="AD357" s="113">
        <v>0</v>
      </c>
      <c r="AE357" s="113">
        <v>0</v>
      </c>
      <c r="AF357" s="113">
        <f>AB357+AD357-AE357</f>
        <v>0</v>
      </c>
      <c r="AG357" s="113">
        <v>0</v>
      </c>
      <c r="AH357" s="113">
        <v>0</v>
      </c>
      <c r="AI357" s="113">
        <v>0</v>
      </c>
      <c r="AJ357" s="113">
        <f>AF357+AH357-AI357</f>
        <v>0</v>
      </c>
      <c r="AK357" s="113">
        <v>0</v>
      </c>
      <c r="AL357" s="113">
        <v>0</v>
      </c>
      <c r="AM357" s="113">
        <v>0</v>
      </c>
      <c r="AN357" s="113">
        <f>AJ357+AL357-AM357</f>
        <v>0</v>
      </c>
      <c r="AO357" s="113">
        <v>0</v>
      </c>
      <c r="AP357" s="114">
        <v>0</v>
      </c>
      <c r="AQ357" s="114">
        <v>0</v>
      </c>
      <c r="AR357" s="113">
        <f>AN357+AP357-AQ357</f>
        <v>0</v>
      </c>
      <c r="AS357" s="113">
        <v>0</v>
      </c>
      <c r="AT357" s="113"/>
      <c r="AU357" s="113"/>
      <c r="AV357" s="113"/>
      <c r="AW357" s="113"/>
      <c r="AX357" s="113"/>
      <c r="AY357" s="113"/>
      <c r="AZ357" s="113"/>
      <c r="BA357" s="113"/>
      <c r="BB357" s="113">
        <f>F357+J357+N357+R357+V357+Z357+AD357+AH357+AL357+AP357</f>
        <v>0</v>
      </c>
      <c r="BC357" s="113"/>
      <c r="BD357" s="113"/>
      <c r="BE357" s="113">
        <f>G357+K357+O357+S357+W357+AA357+AE357+AI357+AM357+AQ357</f>
        <v>0</v>
      </c>
      <c r="BF357" s="154">
        <f>E357+BB357-BE357</f>
        <v>0</v>
      </c>
      <c r="BG357" s="155">
        <f>I357+M357+Q357+U357+Y357+AC357+AG357+AK357+AO357+AS357</f>
        <v>0</v>
      </c>
      <c r="BH357" s="175">
        <f t="shared" si="250"/>
        <v>0</v>
      </c>
    </row>
    <row r="358" spans="1:62" ht="15" thickBot="1" x14ac:dyDescent="0.25">
      <c r="A358" s="18" t="s">
        <v>580</v>
      </c>
      <c r="B358" s="68" t="s">
        <v>531</v>
      </c>
      <c r="C358" s="26">
        <v>52</v>
      </c>
      <c r="D358" s="125" t="s">
        <v>436</v>
      </c>
      <c r="E358" s="111">
        <v>0</v>
      </c>
      <c r="F358" s="112">
        <v>0</v>
      </c>
      <c r="G358" s="113">
        <v>0</v>
      </c>
      <c r="H358" s="113">
        <v>0</v>
      </c>
      <c r="I358" s="113">
        <v>0</v>
      </c>
      <c r="J358" s="113">
        <v>0</v>
      </c>
      <c r="K358" s="113">
        <v>0</v>
      </c>
      <c r="L358" s="113">
        <f>H358+J358-K358</f>
        <v>0</v>
      </c>
      <c r="M358" s="113">
        <v>0</v>
      </c>
      <c r="N358" s="113">
        <v>0</v>
      </c>
      <c r="O358" s="113">
        <v>0</v>
      </c>
      <c r="P358" s="113">
        <v>0</v>
      </c>
      <c r="Q358" s="113">
        <v>0</v>
      </c>
      <c r="R358" s="114">
        <v>0</v>
      </c>
      <c r="S358" s="114">
        <v>0</v>
      </c>
      <c r="T358" s="113">
        <f>P358+R358-S358</f>
        <v>0</v>
      </c>
      <c r="U358" s="114">
        <v>0</v>
      </c>
      <c r="V358" s="114">
        <v>0</v>
      </c>
      <c r="W358" s="114">
        <v>0</v>
      </c>
      <c r="X358" s="113">
        <f>T358+V358-W358</f>
        <v>0</v>
      </c>
      <c r="Y358" s="113">
        <v>0</v>
      </c>
      <c r="Z358" s="113">
        <v>0</v>
      </c>
      <c r="AA358" s="113">
        <v>0</v>
      </c>
      <c r="AB358" s="113">
        <f>X358+Z358-AA358</f>
        <v>0</v>
      </c>
      <c r="AC358" s="113">
        <v>0</v>
      </c>
      <c r="AD358" s="113">
        <v>0</v>
      </c>
      <c r="AE358" s="113">
        <v>0</v>
      </c>
      <c r="AF358" s="113">
        <f>AB358+AD358-AE358</f>
        <v>0</v>
      </c>
      <c r="AG358" s="113">
        <v>0</v>
      </c>
      <c r="AH358" s="113">
        <v>0</v>
      </c>
      <c r="AI358" s="113">
        <v>0</v>
      </c>
      <c r="AJ358" s="113">
        <f>AF358+AH358-AI358</f>
        <v>0</v>
      </c>
      <c r="AK358" s="113">
        <v>0</v>
      </c>
      <c r="AL358" s="113">
        <v>0</v>
      </c>
      <c r="AM358" s="113">
        <v>0</v>
      </c>
      <c r="AN358" s="113">
        <f>AJ358+AL358-AM358</f>
        <v>0</v>
      </c>
      <c r="AO358" s="113">
        <v>0</v>
      </c>
      <c r="AP358" s="114">
        <v>0</v>
      </c>
      <c r="AQ358" s="114">
        <v>0</v>
      </c>
      <c r="AR358" s="113">
        <f>AN358+AP358-AQ358</f>
        <v>0</v>
      </c>
      <c r="AS358" s="113">
        <v>0</v>
      </c>
      <c r="AT358" s="113"/>
      <c r="AU358" s="113"/>
      <c r="AV358" s="113"/>
      <c r="AW358" s="113"/>
      <c r="AX358" s="113"/>
      <c r="AY358" s="113"/>
      <c r="AZ358" s="113"/>
      <c r="BA358" s="113"/>
      <c r="BB358" s="113">
        <f>F358+J358+N358+R358+V358+Z358+AD358+AH358+AL358+AP358</f>
        <v>0</v>
      </c>
      <c r="BC358" s="113"/>
      <c r="BD358" s="113"/>
      <c r="BE358" s="113">
        <f>G358+K358+O358+S358+W358+AA358+AE358+AI358+AM358+AQ358</f>
        <v>0</v>
      </c>
      <c r="BF358" s="154">
        <f>E358+BB358-BE358</f>
        <v>0</v>
      </c>
      <c r="BG358" s="155">
        <f>I358+M358+Q358+U358+Y358+AC358+AG358+AK358+AO358+AS358</f>
        <v>0</v>
      </c>
      <c r="BH358" s="175">
        <f t="shared" si="250"/>
        <v>0</v>
      </c>
    </row>
    <row r="359" spans="1:62" ht="15" thickBot="1" x14ac:dyDescent="0.25">
      <c r="A359" s="18" t="s">
        <v>581</v>
      </c>
      <c r="B359" s="68" t="s">
        <v>533</v>
      </c>
      <c r="C359" s="26">
        <v>52</v>
      </c>
      <c r="D359" s="125" t="s">
        <v>436</v>
      </c>
      <c r="E359" s="111">
        <v>0</v>
      </c>
      <c r="F359" s="112">
        <v>0</v>
      </c>
      <c r="G359" s="113">
        <v>0</v>
      </c>
      <c r="H359" s="113">
        <v>0</v>
      </c>
      <c r="I359" s="113">
        <v>0</v>
      </c>
      <c r="J359" s="113">
        <v>0</v>
      </c>
      <c r="K359" s="113">
        <v>0</v>
      </c>
      <c r="L359" s="113">
        <f>H359+J359-K359</f>
        <v>0</v>
      </c>
      <c r="M359" s="113">
        <v>0</v>
      </c>
      <c r="N359" s="113">
        <v>0</v>
      </c>
      <c r="O359" s="113">
        <v>0</v>
      </c>
      <c r="P359" s="113">
        <v>0</v>
      </c>
      <c r="Q359" s="113">
        <v>0</v>
      </c>
      <c r="R359" s="114">
        <v>0</v>
      </c>
      <c r="S359" s="114">
        <v>0</v>
      </c>
      <c r="T359" s="113">
        <f>P359+R359-S359</f>
        <v>0</v>
      </c>
      <c r="U359" s="114">
        <v>0</v>
      </c>
      <c r="V359" s="114">
        <v>0</v>
      </c>
      <c r="W359" s="114">
        <v>0</v>
      </c>
      <c r="X359" s="113">
        <f>T359+V359-W359</f>
        <v>0</v>
      </c>
      <c r="Y359" s="113">
        <v>0</v>
      </c>
      <c r="Z359" s="113">
        <v>0</v>
      </c>
      <c r="AA359" s="113">
        <v>0</v>
      </c>
      <c r="AB359" s="113">
        <f>X359+Z359-AA359</f>
        <v>0</v>
      </c>
      <c r="AC359" s="113">
        <v>0</v>
      </c>
      <c r="AD359" s="113">
        <v>0</v>
      </c>
      <c r="AE359" s="113">
        <v>0</v>
      </c>
      <c r="AF359" s="113">
        <f>AB359+AD359-AE359</f>
        <v>0</v>
      </c>
      <c r="AG359" s="113">
        <v>0</v>
      </c>
      <c r="AH359" s="113">
        <v>0</v>
      </c>
      <c r="AI359" s="113">
        <v>0</v>
      </c>
      <c r="AJ359" s="113">
        <f>AF359+AH359-AI359</f>
        <v>0</v>
      </c>
      <c r="AK359" s="113">
        <v>0</v>
      </c>
      <c r="AL359" s="113">
        <v>0</v>
      </c>
      <c r="AM359" s="113">
        <v>0</v>
      </c>
      <c r="AN359" s="113">
        <f>AJ359+AL359-AM359</f>
        <v>0</v>
      </c>
      <c r="AO359" s="113">
        <v>0</v>
      </c>
      <c r="AP359" s="114">
        <v>0</v>
      </c>
      <c r="AQ359" s="114">
        <v>0</v>
      </c>
      <c r="AR359" s="113">
        <f>AN359+AP359-AQ359</f>
        <v>0</v>
      </c>
      <c r="AS359" s="113">
        <v>0</v>
      </c>
      <c r="AT359" s="113"/>
      <c r="AU359" s="113"/>
      <c r="AV359" s="113"/>
      <c r="AW359" s="113"/>
      <c r="AX359" s="113"/>
      <c r="AY359" s="113"/>
      <c r="AZ359" s="113"/>
      <c r="BA359" s="113"/>
      <c r="BB359" s="113">
        <f>F359+J359+N359+R359+V359+Z359+AD359+AH359+AL359+AP359</f>
        <v>0</v>
      </c>
      <c r="BC359" s="113"/>
      <c r="BD359" s="113"/>
      <c r="BE359" s="113">
        <f>G359+K359+O359+S359+W359+AA359+AE359+AI359+AM359+AQ359</f>
        <v>0</v>
      </c>
      <c r="BF359" s="154">
        <f>E359+BB359-BE359</f>
        <v>0</v>
      </c>
      <c r="BG359" s="155">
        <f>I359+M359+Q359+U359+Y359+AC359+AG359+AK359+AO359+AS359</f>
        <v>0</v>
      </c>
      <c r="BH359" s="175">
        <f t="shared" si="250"/>
        <v>0</v>
      </c>
    </row>
    <row r="360" spans="1:62" s="3" customFormat="1" ht="15.75" thickBot="1" x14ac:dyDescent="0.3">
      <c r="A360" s="8" t="s">
        <v>582</v>
      </c>
      <c r="B360" s="67" t="s">
        <v>121</v>
      </c>
      <c r="C360" s="7"/>
      <c r="D360" s="126"/>
      <c r="E360" s="110">
        <f>E361</f>
        <v>12435000</v>
      </c>
      <c r="F360" s="110">
        <f t="shared" ref="F360:BG360" si="300">F361</f>
        <v>0</v>
      </c>
      <c r="G360" s="110">
        <f t="shared" si="300"/>
        <v>0</v>
      </c>
      <c r="H360" s="110">
        <f t="shared" si="300"/>
        <v>0</v>
      </c>
      <c r="I360" s="110">
        <f t="shared" si="300"/>
        <v>0</v>
      </c>
      <c r="J360" s="110">
        <f t="shared" si="300"/>
        <v>0</v>
      </c>
      <c r="K360" s="110">
        <f t="shared" si="300"/>
        <v>0</v>
      </c>
      <c r="L360" s="110">
        <f t="shared" si="300"/>
        <v>0</v>
      </c>
      <c r="M360" s="110">
        <f t="shared" si="300"/>
        <v>0</v>
      </c>
      <c r="N360" s="110">
        <f t="shared" si="300"/>
        <v>0</v>
      </c>
      <c r="O360" s="110">
        <f t="shared" si="300"/>
        <v>0</v>
      </c>
      <c r="P360" s="110">
        <f t="shared" si="300"/>
        <v>0</v>
      </c>
      <c r="Q360" s="110">
        <f t="shared" si="300"/>
        <v>0</v>
      </c>
      <c r="R360" s="110">
        <f t="shared" si="300"/>
        <v>0</v>
      </c>
      <c r="S360" s="110">
        <f t="shared" si="300"/>
        <v>0</v>
      </c>
      <c r="T360" s="110">
        <f t="shared" si="300"/>
        <v>0</v>
      </c>
      <c r="U360" s="110">
        <f t="shared" si="300"/>
        <v>0</v>
      </c>
      <c r="V360" s="110">
        <f t="shared" si="300"/>
        <v>0</v>
      </c>
      <c r="W360" s="110">
        <f t="shared" si="300"/>
        <v>0</v>
      </c>
      <c r="X360" s="110">
        <f t="shared" si="300"/>
        <v>0</v>
      </c>
      <c r="Y360" s="110">
        <f t="shared" si="300"/>
        <v>0</v>
      </c>
      <c r="Z360" s="110">
        <f t="shared" si="300"/>
        <v>0</v>
      </c>
      <c r="AA360" s="110">
        <f t="shared" si="300"/>
        <v>0</v>
      </c>
      <c r="AB360" s="110">
        <f t="shared" si="300"/>
        <v>0</v>
      </c>
      <c r="AC360" s="110">
        <f t="shared" si="300"/>
        <v>0</v>
      </c>
      <c r="AD360" s="110">
        <f t="shared" si="300"/>
        <v>0</v>
      </c>
      <c r="AE360" s="110">
        <f t="shared" si="300"/>
        <v>0</v>
      </c>
      <c r="AF360" s="110">
        <f t="shared" si="300"/>
        <v>0</v>
      </c>
      <c r="AG360" s="110">
        <f t="shared" si="300"/>
        <v>0</v>
      </c>
      <c r="AH360" s="110">
        <f t="shared" si="300"/>
        <v>0</v>
      </c>
      <c r="AI360" s="110">
        <f t="shared" si="300"/>
        <v>0</v>
      </c>
      <c r="AJ360" s="110">
        <f t="shared" si="300"/>
        <v>0</v>
      </c>
      <c r="AK360" s="110">
        <f t="shared" si="300"/>
        <v>0</v>
      </c>
      <c r="AL360" s="110">
        <f t="shared" si="300"/>
        <v>0</v>
      </c>
      <c r="AM360" s="110">
        <f t="shared" si="300"/>
        <v>0</v>
      </c>
      <c r="AN360" s="110">
        <f t="shared" si="300"/>
        <v>0</v>
      </c>
      <c r="AO360" s="110">
        <f t="shared" si="300"/>
        <v>0</v>
      </c>
      <c r="AP360" s="110">
        <f t="shared" si="300"/>
        <v>0</v>
      </c>
      <c r="AQ360" s="110">
        <f t="shared" si="300"/>
        <v>0</v>
      </c>
      <c r="AR360" s="110">
        <f t="shared" si="300"/>
        <v>0</v>
      </c>
      <c r="AS360" s="110">
        <f t="shared" si="300"/>
        <v>0</v>
      </c>
      <c r="AT360" s="110">
        <f t="shared" si="300"/>
        <v>0</v>
      </c>
      <c r="AU360" s="110">
        <f t="shared" si="300"/>
        <v>0</v>
      </c>
      <c r="AV360" s="110">
        <f t="shared" si="300"/>
        <v>0</v>
      </c>
      <c r="AW360" s="110">
        <f t="shared" si="300"/>
        <v>0</v>
      </c>
      <c r="AX360" s="110">
        <f t="shared" si="300"/>
        <v>0</v>
      </c>
      <c r="AY360" s="110">
        <f t="shared" si="300"/>
        <v>0</v>
      </c>
      <c r="AZ360" s="110">
        <f t="shared" si="300"/>
        <v>0</v>
      </c>
      <c r="BA360" s="110">
        <f t="shared" si="300"/>
        <v>0</v>
      </c>
      <c r="BB360" s="110">
        <f t="shared" si="300"/>
        <v>0</v>
      </c>
      <c r="BC360" s="110"/>
      <c r="BD360" s="110"/>
      <c r="BE360" s="110">
        <f t="shared" si="300"/>
        <v>0</v>
      </c>
      <c r="BF360" s="157">
        <f t="shared" si="300"/>
        <v>12435000</v>
      </c>
      <c r="BG360" s="153">
        <f t="shared" si="300"/>
        <v>7228207.2999999998</v>
      </c>
      <c r="BH360" s="172">
        <f t="shared" si="250"/>
        <v>-5206792.7</v>
      </c>
      <c r="BI360" s="5"/>
      <c r="BJ360" s="5"/>
    </row>
    <row r="361" spans="1:62" ht="26.25" thickBot="1" x14ac:dyDescent="0.25">
      <c r="A361" s="18" t="s">
        <v>583</v>
      </c>
      <c r="B361" s="68" t="s">
        <v>584</v>
      </c>
      <c r="C361" s="26">
        <v>55</v>
      </c>
      <c r="D361" s="125" t="s">
        <v>121</v>
      </c>
      <c r="E361" s="111">
        <v>12435000</v>
      </c>
      <c r="F361" s="112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4"/>
      <c r="S361" s="114"/>
      <c r="T361" s="113"/>
      <c r="U361" s="114"/>
      <c r="V361" s="114"/>
      <c r="W361" s="114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4"/>
      <c r="AQ361" s="114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>
        <f>G361+K361+O361+S361+W361+AA361+AE361+AI361+AM361+AQ361</f>
        <v>0</v>
      </c>
      <c r="BF361" s="154">
        <f>E361+BB361-BE361</f>
        <v>12435000</v>
      </c>
      <c r="BG361" s="155">
        <v>7228207.2999999998</v>
      </c>
      <c r="BH361" s="175">
        <f t="shared" si="250"/>
        <v>-5206792.7</v>
      </c>
    </row>
    <row r="362" spans="1:62" s="3" customFormat="1" ht="15.75" thickBot="1" x14ac:dyDescent="0.3">
      <c r="A362" s="8" t="s">
        <v>585</v>
      </c>
      <c r="B362" s="67" t="s">
        <v>132</v>
      </c>
      <c r="C362" s="7"/>
      <c r="D362" s="126"/>
      <c r="E362" s="110">
        <f>E363</f>
        <v>6577050000</v>
      </c>
      <c r="F362" s="110">
        <f t="shared" ref="F362:V363" si="301">F363</f>
        <v>0</v>
      </c>
      <c r="G362" s="110">
        <f t="shared" si="301"/>
        <v>0</v>
      </c>
      <c r="H362" s="110">
        <f t="shared" si="301"/>
        <v>0</v>
      </c>
      <c r="I362" s="110">
        <f t="shared" si="301"/>
        <v>0</v>
      </c>
      <c r="J362" s="110">
        <f t="shared" si="301"/>
        <v>0</v>
      </c>
      <c r="K362" s="110">
        <f t="shared" si="301"/>
        <v>0</v>
      </c>
      <c r="L362" s="110">
        <f t="shared" si="301"/>
        <v>0</v>
      </c>
      <c r="M362" s="110">
        <f t="shared" si="301"/>
        <v>0</v>
      </c>
      <c r="N362" s="110">
        <f t="shared" si="301"/>
        <v>0</v>
      </c>
      <c r="O362" s="110">
        <f t="shared" si="301"/>
        <v>0</v>
      </c>
      <c r="P362" s="110">
        <f t="shared" si="301"/>
        <v>0</v>
      </c>
      <c r="Q362" s="110">
        <f t="shared" si="301"/>
        <v>0</v>
      </c>
      <c r="R362" s="110">
        <f t="shared" si="301"/>
        <v>0</v>
      </c>
      <c r="S362" s="110">
        <f t="shared" si="301"/>
        <v>0</v>
      </c>
      <c r="T362" s="110">
        <f t="shared" si="301"/>
        <v>0</v>
      </c>
      <c r="U362" s="110">
        <f t="shared" si="301"/>
        <v>0</v>
      </c>
      <c r="V362" s="110">
        <f t="shared" si="301"/>
        <v>0</v>
      </c>
      <c r="W362" s="110">
        <f t="shared" ref="V362:AW363" si="302">W363</f>
        <v>0</v>
      </c>
      <c r="X362" s="110">
        <f t="shared" si="302"/>
        <v>0</v>
      </c>
      <c r="Y362" s="110">
        <f t="shared" si="302"/>
        <v>0</v>
      </c>
      <c r="Z362" s="110">
        <f t="shared" si="302"/>
        <v>0</v>
      </c>
      <c r="AA362" s="110">
        <f t="shared" si="302"/>
        <v>0</v>
      </c>
      <c r="AB362" s="110">
        <f t="shared" si="302"/>
        <v>0</v>
      </c>
      <c r="AC362" s="110">
        <f t="shared" si="302"/>
        <v>0</v>
      </c>
      <c r="AD362" s="110">
        <f t="shared" si="302"/>
        <v>0</v>
      </c>
      <c r="AE362" s="110">
        <f t="shared" si="302"/>
        <v>0</v>
      </c>
      <c r="AF362" s="110">
        <f t="shared" si="302"/>
        <v>0</v>
      </c>
      <c r="AG362" s="110">
        <f t="shared" si="302"/>
        <v>0</v>
      </c>
      <c r="AH362" s="110">
        <f t="shared" si="302"/>
        <v>0</v>
      </c>
      <c r="AI362" s="110">
        <f t="shared" si="302"/>
        <v>0</v>
      </c>
      <c r="AJ362" s="110">
        <f t="shared" si="302"/>
        <v>0</v>
      </c>
      <c r="AK362" s="110">
        <f t="shared" si="302"/>
        <v>0</v>
      </c>
      <c r="AL362" s="110">
        <f t="shared" si="302"/>
        <v>0</v>
      </c>
      <c r="AM362" s="110">
        <f t="shared" si="302"/>
        <v>0</v>
      </c>
      <c r="AN362" s="110">
        <f t="shared" si="302"/>
        <v>0</v>
      </c>
      <c r="AO362" s="110">
        <f t="shared" si="302"/>
        <v>0</v>
      </c>
      <c r="AP362" s="110">
        <f t="shared" si="302"/>
        <v>0</v>
      </c>
      <c r="AQ362" s="110">
        <f t="shared" si="302"/>
        <v>0</v>
      </c>
      <c r="AR362" s="110">
        <f t="shared" si="302"/>
        <v>0</v>
      </c>
      <c r="AS362" s="110">
        <f t="shared" si="302"/>
        <v>0</v>
      </c>
      <c r="AT362" s="110">
        <f t="shared" si="302"/>
        <v>0</v>
      </c>
      <c r="AU362" s="110">
        <f t="shared" si="302"/>
        <v>0</v>
      </c>
      <c r="AV362" s="110">
        <f t="shared" si="302"/>
        <v>0</v>
      </c>
      <c r="AW362" s="110">
        <f t="shared" si="302"/>
        <v>0</v>
      </c>
      <c r="AX362" s="110">
        <f t="shared" ref="AX362:BG363" si="303">AX363</f>
        <v>0</v>
      </c>
      <c r="AY362" s="110">
        <f t="shared" si="303"/>
        <v>0</v>
      </c>
      <c r="AZ362" s="110">
        <f t="shared" si="303"/>
        <v>0</v>
      </c>
      <c r="BA362" s="110">
        <f t="shared" si="303"/>
        <v>0</v>
      </c>
      <c r="BB362" s="110">
        <f t="shared" si="303"/>
        <v>2240469472</v>
      </c>
      <c r="BC362" s="110"/>
      <c r="BD362" s="110"/>
      <c r="BE362" s="110">
        <f t="shared" si="303"/>
        <v>0</v>
      </c>
      <c r="BF362" s="152">
        <f>+E362+BB362-BE362</f>
        <v>8817519472</v>
      </c>
      <c r="BG362" s="153">
        <f t="shared" si="303"/>
        <v>9099013472</v>
      </c>
      <c r="BH362" s="172">
        <f t="shared" si="250"/>
        <v>281494000</v>
      </c>
      <c r="BI362" s="5"/>
      <c r="BJ362" s="5"/>
    </row>
    <row r="363" spans="1:62" s="3" customFormat="1" ht="15.75" thickBot="1" x14ac:dyDescent="0.3">
      <c r="A363" s="8" t="s">
        <v>586</v>
      </c>
      <c r="B363" s="67" t="s">
        <v>369</v>
      </c>
      <c r="C363" s="7"/>
      <c r="D363" s="126"/>
      <c r="E363" s="110">
        <f>E364</f>
        <v>6577050000</v>
      </c>
      <c r="F363" s="110">
        <f t="shared" si="301"/>
        <v>0</v>
      </c>
      <c r="G363" s="110">
        <f t="shared" si="301"/>
        <v>0</v>
      </c>
      <c r="H363" s="110">
        <f t="shared" si="301"/>
        <v>0</v>
      </c>
      <c r="I363" s="110">
        <f t="shared" si="301"/>
        <v>0</v>
      </c>
      <c r="J363" s="110">
        <f t="shared" si="301"/>
        <v>0</v>
      </c>
      <c r="K363" s="110">
        <f t="shared" si="301"/>
        <v>0</v>
      </c>
      <c r="L363" s="110">
        <f t="shared" si="301"/>
        <v>0</v>
      </c>
      <c r="M363" s="110">
        <f t="shared" si="301"/>
        <v>0</v>
      </c>
      <c r="N363" s="110">
        <f t="shared" si="301"/>
        <v>0</v>
      </c>
      <c r="O363" s="110">
        <f t="shared" si="301"/>
        <v>0</v>
      </c>
      <c r="P363" s="110">
        <f t="shared" si="301"/>
        <v>0</v>
      </c>
      <c r="Q363" s="110">
        <f t="shared" si="301"/>
        <v>0</v>
      </c>
      <c r="R363" s="110">
        <f t="shared" si="301"/>
        <v>0</v>
      </c>
      <c r="S363" s="110">
        <f t="shared" si="301"/>
        <v>0</v>
      </c>
      <c r="T363" s="110">
        <f t="shared" si="301"/>
        <v>0</v>
      </c>
      <c r="U363" s="110">
        <f t="shared" si="301"/>
        <v>0</v>
      </c>
      <c r="V363" s="110">
        <f t="shared" si="302"/>
        <v>0</v>
      </c>
      <c r="W363" s="110">
        <f t="shared" si="302"/>
        <v>0</v>
      </c>
      <c r="X363" s="110">
        <f t="shared" si="302"/>
        <v>0</v>
      </c>
      <c r="Y363" s="110">
        <f t="shared" si="302"/>
        <v>0</v>
      </c>
      <c r="Z363" s="110">
        <f t="shared" si="302"/>
        <v>0</v>
      </c>
      <c r="AA363" s="110">
        <f t="shared" si="302"/>
        <v>0</v>
      </c>
      <c r="AB363" s="110">
        <f t="shared" si="302"/>
        <v>0</v>
      </c>
      <c r="AC363" s="110">
        <f t="shared" si="302"/>
        <v>0</v>
      </c>
      <c r="AD363" s="110">
        <f t="shared" si="302"/>
        <v>0</v>
      </c>
      <c r="AE363" s="110">
        <f t="shared" si="302"/>
        <v>0</v>
      </c>
      <c r="AF363" s="110">
        <f t="shared" si="302"/>
        <v>0</v>
      </c>
      <c r="AG363" s="110">
        <f t="shared" si="302"/>
        <v>0</v>
      </c>
      <c r="AH363" s="110">
        <f t="shared" si="302"/>
        <v>0</v>
      </c>
      <c r="AI363" s="110">
        <f t="shared" si="302"/>
        <v>0</v>
      </c>
      <c r="AJ363" s="110">
        <f t="shared" si="302"/>
        <v>0</v>
      </c>
      <c r="AK363" s="110">
        <f t="shared" si="302"/>
        <v>0</v>
      </c>
      <c r="AL363" s="110">
        <f t="shared" si="302"/>
        <v>0</v>
      </c>
      <c r="AM363" s="110">
        <f t="shared" si="302"/>
        <v>0</v>
      </c>
      <c r="AN363" s="110">
        <f t="shared" si="302"/>
        <v>0</v>
      </c>
      <c r="AO363" s="110">
        <f t="shared" si="302"/>
        <v>0</v>
      </c>
      <c r="AP363" s="110">
        <f t="shared" si="302"/>
        <v>0</v>
      </c>
      <c r="AQ363" s="110">
        <f t="shared" si="302"/>
        <v>0</v>
      </c>
      <c r="AR363" s="110">
        <f t="shared" si="302"/>
        <v>0</v>
      </c>
      <c r="AS363" s="110">
        <f t="shared" si="302"/>
        <v>0</v>
      </c>
      <c r="AT363" s="110">
        <f t="shared" si="302"/>
        <v>0</v>
      </c>
      <c r="AU363" s="110">
        <f t="shared" si="302"/>
        <v>0</v>
      </c>
      <c r="AV363" s="110">
        <f t="shared" si="302"/>
        <v>0</v>
      </c>
      <c r="AW363" s="110">
        <f t="shared" si="302"/>
        <v>0</v>
      </c>
      <c r="AX363" s="110">
        <f t="shared" si="303"/>
        <v>0</v>
      </c>
      <c r="AY363" s="110">
        <f t="shared" si="303"/>
        <v>0</v>
      </c>
      <c r="AZ363" s="110">
        <f t="shared" si="303"/>
        <v>0</v>
      </c>
      <c r="BA363" s="110">
        <f t="shared" si="303"/>
        <v>0</v>
      </c>
      <c r="BB363" s="110">
        <f t="shared" si="303"/>
        <v>2240469472</v>
      </c>
      <c r="BC363" s="110"/>
      <c r="BD363" s="110"/>
      <c r="BE363" s="110">
        <f t="shared" si="303"/>
        <v>0</v>
      </c>
      <c r="BF363" s="152">
        <f>+E363+BB363-BE363</f>
        <v>8817519472</v>
      </c>
      <c r="BG363" s="153">
        <f t="shared" si="303"/>
        <v>9099013472</v>
      </c>
      <c r="BH363" s="172">
        <f t="shared" ref="BH363:BH437" si="304">+BG363-BF363</f>
        <v>281494000</v>
      </c>
      <c r="BI363" s="5"/>
      <c r="BJ363" s="5"/>
    </row>
    <row r="364" spans="1:62" s="3" customFormat="1" ht="15.75" thickBot="1" x14ac:dyDescent="0.3">
      <c r="A364" s="8" t="s">
        <v>587</v>
      </c>
      <c r="B364" s="67" t="s">
        <v>588</v>
      </c>
      <c r="C364" s="7"/>
      <c r="D364" s="126"/>
      <c r="E364" s="110">
        <f>E365+E368</f>
        <v>6577050000</v>
      </c>
      <c r="F364" s="110">
        <f t="shared" ref="F364:U364" si="305">F365+F368</f>
        <v>0</v>
      </c>
      <c r="G364" s="110">
        <f t="shared" si="305"/>
        <v>0</v>
      </c>
      <c r="H364" s="110">
        <f t="shared" si="305"/>
        <v>0</v>
      </c>
      <c r="I364" s="110">
        <f t="shared" si="305"/>
        <v>0</v>
      </c>
      <c r="J364" s="110">
        <f t="shared" si="305"/>
        <v>0</v>
      </c>
      <c r="K364" s="110">
        <f t="shared" si="305"/>
        <v>0</v>
      </c>
      <c r="L364" s="110">
        <f t="shared" si="305"/>
        <v>0</v>
      </c>
      <c r="M364" s="110">
        <f t="shared" si="305"/>
        <v>0</v>
      </c>
      <c r="N364" s="110">
        <f t="shared" si="305"/>
        <v>0</v>
      </c>
      <c r="O364" s="110">
        <f t="shared" si="305"/>
        <v>0</v>
      </c>
      <c r="P364" s="110">
        <f t="shared" si="305"/>
        <v>0</v>
      </c>
      <c r="Q364" s="110">
        <f t="shared" si="305"/>
        <v>0</v>
      </c>
      <c r="R364" s="110">
        <f t="shared" si="305"/>
        <v>0</v>
      </c>
      <c r="S364" s="110">
        <f t="shared" si="305"/>
        <v>0</v>
      </c>
      <c r="T364" s="110">
        <f t="shared" si="305"/>
        <v>0</v>
      </c>
      <c r="U364" s="110">
        <f t="shared" si="305"/>
        <v>0</v>
      </c>
      <c r="V364" s="110">
        <f t="shared" ref="V364:AW364" si="306">V365+V368</f>
        <v>0</v>
      </c>
      <c r="W364" s="110">
        <f t="shared" si="306"/>
        <v>0</v>
      </c>
      <c r="X364" s="110">
        <f t="shared" si="306"/>
        <v>0</v>
      </c>
      <c r="Y364" s="110">
        <f t="shared" si="306"/>
        <v>0</v>
      </c>
      <c r="Z364" s="110">
        <f t="shared" si="306"/>
        <v>0</v>
      </c>
      <c r="AA364" s="110">
        <f t="shared" si="306"/>
        <v>0</v>
      </c>
      <c r="AB364" s="110">
        <f t="shared" si="306"/>
        <v>0</v>
      </c>
      <c r="AC364" s="110">
        <f t="shared" si="306"/>
        <v>0</v>
      </c>
      <c r="AD364" s="110">
        <f t="shared" si="306"/>
        <v>0</v>
      </c>
      <c r="AE364" s="110">
        <f t="shared" si="306"/>
        <v>0</v>
      </c>
      <c r="AF364" s="110">
        <f t="shared" si="306"/>
        <v>0</v>
      </c>
      <c r="AG364" s="110">
        <f t="shared" si="306"/>
        <v>0</v>
      </c>
      <c r="AH364" s="110">
        <f t="shared" si="306"/>
        <v>0</v>
      </c>
      <c r="AI364" s="110">
        <f t="shared" si="306"/>
        <v>0</v>
      </c>
      <c r="AJ364" s="110">
        <f t="shared" si="306"/>
        <v>0</v>
      </c>
      <c r="AK364" s="110">
        <f t="shared" ref="AK364:AT364" si="307">AK365+AK368</f>
        <v>0</v>
      </c>
      <c r="AL364" s="110">
        <f t="shared" si="307"/>
        <v>0</v>
      </c>
      <c r="AM364" s="110">
        <f t="shared" si="307"/>
        <v>0</v>
      </c>
      <c r="AN364" s="110">
        <f t="shared" si="307"/>
        <v>0</v>
      </c>
      <c r="AO364" s="110">
        <f t="shared" si="307"/>
        <v>0</v>
      </c>
      <c r="AP364" s="110">
        <f t="shared" si="307"/>
        <v>0</v>
      </c>
      <c r="AQ364" s="110">
        <f t="shared" si="307"/>
        <v>0</v>
      </c>
      <c r="AR364" s="110">
        <f t="shared" si="307"/>
        <v>0</v>
      </c>
      <c r="AS364" s="110">
        <f t="shared" si="307"/>
        <v>0</v>
      </c>
      <c r="AT364" s="110">
        <f t="shared" si="307"/>
        <v>0</v>
      </c>
      <c r="AU364" s="110">
        <f t="shared" si="306"/>
        <v>0</v>
      </c>
      <c r="AV364" s="110">
        <f t="shared" si="306"/>
        <v>0</v>
      </c>
      <c r="AW364" s="110">
        <f t="shared" si="306"/>
        <v>0</v>
      </c>
      <c r="AX364" s="110">
        <f t="shared" ref="AX364:BG364" si="308">AX365+AX368</f>
        <v>0</v>
      </c>
      <c r="AY364" s="110">
        <f t="shared" si="308"/>
        <v>0</v>
      </c>
      <c r="AZ364" s="110">
        <f t="shared" si="308"/>
        <v>0</v>
      </c>
      <c r="BA364" s="110">
        <f t="shared" si="308"/>
        <v>0</v>
      </c>
      <c r="BB364" s="110">
        <f t="shared" si="308"/>
        <v>2240469472</v>
      </c>
      <c r="BC364" s="110"/>
      <c r="BD364" s="110"/>
      <c r="BE364" s="110">
        <f t="shared" si="308"/>
        <v>0</v>
      </c>
      <c r="BF364" s="152">
        <f>+E364+BB364-BE364</f>
        <v>8817519472</v>
      </c>
      <c r="BG364" s="153">
        <f t="shared" si="308"/>
        <v>9099013472</v>
      </c>
      <c r="BH364" s="172">
        <f t="shared" si="304"/>
        <v>281494000</v>
      </c>
      <c r="BI364" s="5"/>
      <c r="BJ364" s="5"/>
    </row>
    <row r="365" spans="1:62" s="3" customFormat="1" ht="15.75" thickBot="1" x14ac:dyDescent="0.3">
      <c r="A365" s="8" t="s">
        <v>589</v>
      </c>
      <c r="B365" s="67" t="s">
        <v>152</v>
      </c>
      <c r="C365" s="7"/>
      <c r="D365" s="126"/>
      <c r="E365" s="110">
        <f>E366</f>
        <v>6577050000</v>
      </c>
      <c r="F365" s="110">
        <f t="shared" ref="F365:V366" si="309">F366</f>
        <v>0</v>
      </c>
      <c r="G365" s="110">
        <f t="shared" si="309"/>
        <v>0</v>
      </c>
      <c r="H365" s="110">
        <f t="shared" si="309"/>
        <v>0</v>
      </c>
      <c r="I365" s="110">
        <f t="shared" si="309"/>
        <v>0</v>
      </c>
      <c r="J365" s="110">
        <f t="shared" si="309"/>
        <v>0</v>
      </c>
      <c r="K365" s="110">
        <f t="shared" si="309"/>
        <v>0</v>
      </c>
      <c r="L365" s="110">
        <f t="shared" si="309"/>
        <v>0</v>
      </c>
      <c r="M365" s="110">
        <f t="shared" si="309"/>
        <v>0</v>
      </c>
      <c r="N365" s="110">
        <f t="shared" si="309"/>
        <v>0</v>
      </c>
      <c r="O365" s="110">
        <f t="shared" si="309"/>
        <v>0</v>
      </c>
      <c r="P365" s="110">
        <f t="shared" si="309"/>
        <v>0</v>
      </c>
      <c r="Q365" s="110">
        <f t="shared" si="309"/>
        <v>0</v>
      </c>
      <c r="R365" s="110">
        <f t="shared" si="309"/>
        <v>0</v>
      </c>
      <c r="S365" s="110">
        <f t="shared" si="309"/>
        <v>0</v>
      </c>
      <c r="T365" s="110">
        <f t="shared" si="309"/>
        <v>0</v>
      </c>
      <c r="U365" s="110">
        <f t="shared" si="309"/>
        <v>0</v>
      </c>
      <c r="V365" s="110">
        <f t="shared" si="309"/>
        <v>0</v>
      </c>
      <c r="W365" s="110">
        <f t="shared" ref="V365:AW366" si="310">W366</f>
        <v>0</v>
      </c>
      <c r="X365" s="110">
        <f t="shared" si="310"/>
        <v>0</v>
      </c>
      <c r="Y365" s="110">
        <f t="shared" si="310"/>
        <v>0</v>
      </c>
      <c r="Z365" s="110">
        <f t="shared" si="310"/>
        <v>0</v>
      </c>
      <c r="AA365" s="110">
        <f t="shared" si="310"/>
        <v>0</v>
      </c>
      <c r="AB365" s="110">
        <f t="shared" si="310"/>
        <v>0</v>
      </c>
      <c r="AC365" s="110">
        <f t="shared" si="310"/>
        <v>0</v>
      </c>
      <c r="AD365" s="110">
        <f t="shared" si="310"/>
        <v>0</v>
      </c>
      <c r="AE365" s="110">
        <f t="shared" si="310"/>
        <v>0</v>
      </c>
      <c r="AF365" s="110">
        <f t="shared" si="310"/>
        <v>0</v>
      </c>
      <c r="AG365" s="110">
        <f t="shared" si="310"/>
        <v>0</v>
      </c>
      <c r="AH365" s="110">
        <f t="shared" si="310"/>
        <v>0</v>
      </c>
      <c r="AI365" s="110">
        <f t="shared" si="310"/>
        <v>0</v>
      </c>
      <c r="AJ365" s="110">
        <f t="shared" si="310"/>
        <v>0</v>
      </c>
      <c r="AK365" s="110">
        <f t="shared" si="310"/>
        <v>0</v>
      </c>
      <c r="AL365" s="110">
        <f t="shared" si="310"/>
        <v>0</v>
      </c>
      <c r="AM365" s="110">
        <f t="shared" si="310"/>
        <v>0</v>
      </c>
      <c r="AN365" s="110">
        <f t="shared" si="310"/>
        <v>0</v>
      </c>
      <c r="AO365" s="110">
        <f t="shared" si="310"/>
        <v>0</v>
      </c>
      <c r="AP365" s="110">
        <f t="shared" si="310"/>
        <v>0</v>
      </c>
      <c r="AQ365" s="110">
        <f t="shared" si="310"/>
        <v>0</v>
      </c>
      <c r="AR365" s="110">
        <f t="shared" si="310"/>
        <v>0</v>
      </c>
      <c r="AS365" s="110">
        <f t="shared" si="310"/>
        <v>0</v>
      </c>
      <c r="AT365" s="110">
        <f t="shared" si="310"/>
        <v>0</v>
      </c>
      <c r="AU365" s="110">
        <f t="shared" si="310"/>
        <v>0</v>
      </c>
      <c r="AV365" s="110">
        <f t="shared" si="310"/>
        <v>0</v>
      </c>
      <c r="AW365" s="110">
        <f t="shared" si="310"/>
        <v>0</v>
      </c>
      <c r="AX365" s="110">
        <f t="shared" ref="AX365:BG366" si="311">AX366</f>
        <v>0</v>
      </c>
      <c r="AY365" s="110">
        <f t="shared" si="311"/>
        <v>0</v>
      </c>
      <c r="AZ365" s="110">
        <f t="shared" si="311"/>
        <v>0</v>
      </c>
      <c r="BA365" s="110">
        <f t="shared" si="311"/>
        <v>0</v>
      </c>
      <c r="BB365" s="110">
        <f t="shared" si="311"/>
        <v>31615615</v>
      </c>
      <c r="BC365" s="110"/>
      <c r="BD365" s="110"/>
      <c r="BE365" s="110">
        <f t="shared" si="311"/>
        <v>0</v>
      </c>
      <c r="BF365" s="152">
        <f>+E365+BB365-BE365</f>
        <v>6608665615</v>
      </c>
      <c r="BG365" s="153">
        <f t="shared" si="311"/>
        <v>6608665615</v>
      </c>
      <c r="BH365" s="172">
        <f t="shared" si="304"/>
        <v>0</v>
      </c>
      <c r="BI365" s="5"/>
      <c r="BJ365" s="5"/>
    </row>
    <row r="366" spans="1:62" s="3" customFormat="1" ht="15.75" thickBot="1" x14ac:dyDescent="0.3">
      <c r="A366" s="8" t="s">
        <v>590</v>
      </c>
      <c r="B366" s="67" t="s">
        <v>591</v>
      </c>
      <c r="C366" s="7"/>
      <c r="D366" s="126"/>
      <c r="E366" s="110">
        <f>E367</f>
        <v>6577050000</v>
      </c>
      <c r="F366" s="110">
        <f t="shared" si="309"/>
        <v>0</v>
      </c>
      <c r="G366" s="110">
        <f t="shared" si="309"/>
        <v>0</v>
      </c>
      <c r="H366" s="110">
        <f t="shared" si="309"/>
        <v>0</v>
      </c>
      <c r="I366" s="110">
        <f t="shared" si="309"/>
        <v>0</v>
      </c>
      <c r="J366" s="110">
        <f t="shared" si="309"/>
        <v>0</v>
      </c>
      <c r="K366" s="110">
        <f t="shared" si="309"/>
        <v>0</v>
      </c>
      <c r="L366" s="110">
        <f t="shared" si="309"/>
        <v>0</v>
      </c>
      <c r="M366" s="110">
        <f t="shared" si="309"/>
        <v>0</v>
      </c>
      <c r="N366" s="110">
        <f t="shared" si="309"/>
        <v>0</v>
      </c>
      <c r="O366" s="110">
        <f t="shared" si="309"/>
        <v>0</v>
      </c>
      <c r="P366" s="110">
        <f t="shared" si="309"/>
        <v>0</v>
      </c>
      <c r="Q366" s="110">
        <f t="shared" si="309"/>
        <v>0</v>
      </c>
      <c r="R366" s="110">
        <f t="shared" si="309"/>
        <v>0</v>
      </c>
      <c r="S366" s="110">
        <f t="shared" si="309"/>
        <v>0</v>
      </c>
      <c r="T366" s="110">
        <f t="shared" si="309"/>
        <v>0</v>
      </c>
      <c r="U366" s="110">
        <f t="shared" si="309"/>
        <v>0</v>
      </c>
      <c r="V366" s="110">
        <f t="shared" si="310"/>
        <v>0</v>
      </c>
      <c r="W366" s="110">
        <f t="shared" si="310"/>
        <v>0</v>
      </c>
      <c r="X366" s="110">
        <f t="shared" si="310"/>
        <v>0</v>
      </c>
      <c r="Y366" s="110">
        <f t="shared" si="310"/>
        <v>0</v>
      </c>
      <c r="Z366" s="110">
        <f t="shared" si="310"/>
        <v>0</v>
      </c>
      <c r="AA366" s="110">
        <f t="shared" si="310"/>
        <v>0</v>
      </c>
      <c r="AB366" s="110">
        <f t="shared" si="310"/>
        <v>0</v>
      </c>
      <c r="AC366" s="110">
        <f t="shared" si="310"/>
        <v>0</v>
      </c>
      <c r="AD366" s="110">
        <f t="shared" si="310"/>
        <v>0</v>
      </c>
      <c r="AE366" s="110">
        <f t="shared" si="310"/>
        <v>0</v>
      </c>
      <c r="AF366" s="110">
        <f t="shared" si="310"/>
        <v>0</v>
      </c>
      <c r="AG366" s="110">
        <f t="shared" si="310"/>
        <v>0</v>
      </c>
      <c r="AH366" s="110">
        <f t="shared" si="310"/>
        <v>0</v>
      </c>
      <c r="AI366" s="110">
        <f t="shared" si="310"/>
        <v>0</v>
      </c>
      <c r="AJ366" s="110">
        <f t="shared" si="310"/>
        <v>0</v>
      </c>
      <c r="AK366" s="110">
        <f t="shared" si="310"/>
        <v>0</v>
      </c>
      <c r="AL366" s="110">
        <f t="shared" si="310"/>
        <v>0</v>
      </c>
      <c r="AM366" s="110">
        <f t="shared" si="310"/>
        <v>0</v>
      </c>
      <c r="AN366" s="110">
        <f t="shared" si="310"/>
        <v>0</v>
      </c>
      <c r="AO366" s="110">
        <f t="shared" si="310"/>
        <v>0</v>
      </c>
      <c r="AP366" s="110">
        <f t="shared" si="310"/>
        <v>0</v>
      </c>
      <c r="AQ366" s="110">
        <f t="shared" si="310"/>
        <v>0</v>
      </c>
      <c r="AR366" s="110">
        <f t="shared" si="310"/>
        <v>0</v>
      </c>
      <c r="AS366" s="110">
        <f t="shared" si="310"/>
        <v>0</v>
      </c>
      <c r="AT366" s="110">
        <f t="shared" si="310"/>
        <v>0</v>
      </c>
      <c r="AU366" s="110">
        <f t="shared" si="310"/>
        <v>0</v>
      </c>
      <c r="AV366" s="110">
        <f t="shared" si="310"/>
        <v>0</v>
      </c>
      <c r="AW366" s="110">
        <f t="shared" si="310"/>
        <v>0</v>
      </c>
      <c r="AX366" s="110">
        <f t="shared" si="311"/>
        <v>0</v>
      </c>
      <c r="AY366" s="110">
        <f t="shared" si="311"/>
        <v>0</v>
      </c>
      <c r="AZ366" s="110">
        <f t="shared" si="311"/>
        <v>0</v>
      </c>
      <c r="BA366" s="110">
        <f t="shared" si="311"/>
        <v>0</v>
      </c>
      <c r="BB366" s="110">
        <f t="shared" si="311"/>
        <v>31615615</v>
      </c>
      <c r="BC366" s="110"/>
      <c r="BD366" s="110"/>
      <c r="BE366" s="110">
        <f t="shared" si="311"/>
        <v>0</v>
      </c>
      <c r="BF366" s="152">
        <f>+E366+BB366-BE366</f>
        <v>6608665615</v>
      </c>
      <c r="BG366" s="153">
        <f t="shared" si="311"/>
        <v>6608665615</v>
      </c>
      <c r="BH366" s="172">
        <f t="shared" si="304"/>
        <v>0</v>
      </c>
      <c r="BI366" s="5"/>
      <c r="BJ366" s="5"/>
    </row>
    <row r="367" spans="1:62" ht="51.75" thickBot="1" x14ac:dyDescent="0.25">
      <c r="A367" s="18" t="s">
        <v>592</v>
      </c>
      <c r="B367" s="68" t="s">
        <v>593</v>
      </c>
      <c r="C367" s="26">
        <v>50</v>
      </c>
      <c r="D367" s="125" t="s">
        <v>594</v>
      </c>
      <c r="E367" s="111">
        <v>6577050000</v>
      </c>
      <c r="F367" s="112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4"/>
      <c r="S367" s="114"/>
      <c r="T367" s="113"/>
      <c r="U367" s="114"/>
      <c r="V367" s="114"/>
      <c r="W367" s="114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113"/>
      <c r="AP367" s="114"/>
      <c r="AQ367" s="114"/>
      <c r="AR367" s="113"/>
      <c r="AS367" s="113"/>
      <c r="AT367" s="113"/>
      <c r="AU367" s="113"/>
      <c r="AV367" s="113"/>
      <c r="AW367" s="113"/>
      <c r="AX367" s="113"/>
      <c r="AY367" s="113"/>
      <c r="AZ367" s="113"/>
      <c r="BA367" s="113"/>
      <c r="BB367" s="113">
        <v>31615615</v>
      </c>
      <c r="BC367" s="113"/>
      <c r="BD367" s="113"/>
      <c r="BE367" s="113">
        <f>G367+K367+O367+S367+W367+AA367+AE367+AI367+AM367+AQ367</f>
        <v>0</v>
      </c>
      <c r="BF367" s="154">
        <f>E367+BB367-BE367</f>
        <v>6608665615</v>
      </c>
      <c r="BG367" s="155">
        <v>6608665615</v>
      </c>
      <c r="BH367" s="175">
        <f t="shared" si="304"/>
        <v>0</v>
      </c>
    </row>
    <row r="368" spans="1:62" s="3" customFormat="1" ht="26.25" thickBot="1" x14ac:dyDescent="0.3">
      <c r="A368" s="8" t="s">
        <v>595</v>
      </c>
      <c r="B368" s="67" t="s">
        <v>181</v>
      </c>
      <c r="C368" s="7"/>
      <c r="D368" s="126"/>
      <c r="E368" s="110">
        <f>SUM(E369:E380)</f>
        <v>0</v>
      </c>
      <c r="F368" s="110">
        <f t="shared" ref="F368:BA368" si="312">SUM(F369:F373)</f>
        <v>0</v>
      </c>
      <c r="G368" s="110">
        <f t="shared" si="312"/>
        <v>0</v>
      </c>
      <c r="H368" s="110">
        <f t="shared" si="312"/>
        <v>0</v>
      </c>
      <c r="I368" s="110">
        <f t="shared" si="312"/>
        <v>0</v>
      </c>
      <c r="J368" s="110">
        <f t="shared" si="312"/>
        <v>0</v>
      </c>
      <c r="K368" s="110">
        <f t="shared" si="312"/>
        <v>0</v>
      </c>
      <c r="L368" s="110">
        <f t="shared" si="312"/>
        <v>0</v>
      </c>
      <c r="M368" s="110">
        <f t="shared" si="312"/>
        <v>0</v>
      </c>
      <c r="N368" s="110">
        <f t="shared" si="312"/>
        <v>0</v>
      </c>
      <c r="O368" s="110">
        <f t="shared" si="312"/>
        <v>0</v>
      </c>
      <c r="P368" s="110">
        <f t="shared" si="312"/>
        <v>0</v>
      </c>
      <c r="Q368" s="110">
        <f t="shared" si="312"/>
        <v>0</v>
      </c>
      <c r="R368" s="110">
        <f t="shared" si="312"/>
        <v>0</v>
      </c>
      <c r="S368" s="110">
        <f t="shared" si="312"/>
        <v>0</v>
      </c>
      <c r="T368" s="110">
        <f t="shared" si="312"/>
        <v>0</v>
      </c>
      <c r="U368" s="110">
        <f t="shared" si="312"/>
        <v>0</v>
      </c>
      <c r="V368" s="110">
        <f t="shared" si="312"/>
        <v>0</v>
      </c>
      <c r="W368" s="110">
        <f t="shared" si="312"/>
        <v>0</v>
      </c>
      <c r="X368" s="110">
        <f t="shared" si="312"/>
        <v>0</v>
      </c>
      <c r="Y368" s="110">
        <f t="shared" si="312"/>
        <v>0</v>
      </c>
      <c r="Z368" s="110">
        <f t="shared" si="312"/>
        <v>0</v>
      </c>
      <c r="AA368" s="110">
        <f t="shared" si="312"/>
        <v>0</v>
      </c>
      <c r="AB368" s="110">
        <f t="shared" si="312"/>
        <v>0</v>
      </c>
      <c r="AC368" s="110">
        <f t="shared" si="312"/>
        <v>0</v>
      </c>
      <c r="AD368" s="110">
        <f t="shared" si="312"/>
        <v>0</v>
      </c>
      <c r="AE368" s="110">
        <f t="shared" si="312"/>
        <v>0</v>
      </c>
      <c r="AF368" s="110">
        <f t="shared" si="312"/>
        <v>0</v>
      </c>
      <c r="AG368" s="110">
        <f t="shared" si="312"/>
        <v>0</v>
      </c>
      <c r="AH368" s="110">
        <f t="shared" si="312"/>
        <v>0</v>
      </c>
      <c r="AI368" s="110">
        <f t="shared" si="312"/>
        <v>0</v>
      </c>
      <c r="AJ368" s="110">
        <f t="shared" si="312"/>
        <v>0</v>
      </c>
      <c r="AK368" s="110">
        <f t="shared" si="312"/>
        <v>0</v>
      </c>
      <c r="AL368" s="110">
        <f t="shared" si="312"/>
        <v>0</v>
      </c>
      <c r="AM368" s="110">
        <f t="shared" si="312"/>
        <v>0</v>
      </c>
      <c r="AN368" s="110">
        <f t="shared" si="312"/>
        <v>0</v>
      </c>
      <c r="AO368" s="110">
        <f t="shared" si="312"/>
        <v>0</v>
      </c>
      <c r="AP368" s="110">
        <f t="shared" si="312"/>
        <v>0</v>
      </c>
      <c r="AQ368" s="110">
        <f t="shared" si="312"/>
        <v>0</v>
      </c>
      <c r="AR368" s="110">
        <f t="shared" si="312"/>
        <v>0</v>
      </c>
      <c r="AS368" s="110">
        <f t="shared" si="312"/>
        <v>0</v>
      </c>
      <c r="AT368" s="110">
        <f t="shared" si="312"/>
        <v>0</v>
      </c>
      <c r="AU368" s="110">
        <f t="shared" si="312"/>
        <v>0</v>
      </c>
      <c r="AV368" s="110">
        <f t="shared" si="312"/>
        <v>0</v>
      </c>
      <c r="AW368" s="110">
        <f t="shared" si="312"/>
        <v>0</v>
      </c>
      <c r="AX368" s="110">
        <f t="shared" si="312"/>
        <v>0</v>
      </c>
      <c r="AY368" s="110">
        <f t="shared" si="312"/>
        <v>0</v>
      </c>
      <c r="AZ368" s="110">
        <f t="shared" si="312"/>
        <v>0</v>
      </c>
      <c r="BA368" s="110">
        <f t="shared" si="312"/>
        <v>0</v>
      </c>
      <c r="BB368" s="110">
        <f t="shared" ref="BB368:BG368" si="313">SUM(BB369:BB380)</f>
        <v>2208853857</v>
      </c>
      <c r="BC368" s="110">
        <f t="shared" si="313"/>
        <v>0</v>
      </c>
      <c r="BD368" s="110">
        <f t="shared" si="313"/>
        <v>0</v>
      </c>
      <c r="BE368" s="110">
        <f t="shared" si="313"/>
        <v>0</v>
      </c>
      <c r="BF368" s="152">
        <f>+E368+BB368-BE368</f>
        <v>2208853857</v>
      </c>
      <c r="BG368" s="157">
        <f t="shared" si="313"/>
        <v>2490347857</v>
      </c>
      <c r="BH368" s="172">
        <f t="shared" si="304"/>
        <v>281494000</v>
      </c>
      <c r="BI368" s="5"/>
      <c r="BJ368" s="5"/>
    </row>
    <row r="369" spans="1:62" ht="39" thickBot="1" x14ac:dyDescent="0.25">
      <c r="A369" s="18" t="s">
        <v>596</v>
      </c>
      <c r="B369" s="68" t="s">
        <v>1001</v>
      </c>
      <c r="C369" s="26">
        <v>56</v>
      </c>
      <c r="D369" s="125" t="s">
        <v>597</v>
      </c>
      <c r="E369" s="111"/>
      <c r="F369" s="112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4"/>
      <c r="S369" s="114"/>
      <c r="T369" s="113"/>
      <c r="U369" s="114"/>
      <c r="V369" s="114"/>
      <c r="W369" s="114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  <c r="AL369" s="113"/>
      <c r="AM369" s="113"/>
      <c r="AN369" s="113"/>
      <c r="AO369" s="113"/>
      <c r="AP369" s="114"/>
      <c r="AQ369" s="114"/>
      <c r="AR369" s="113"/>
      <c r="AS369" s="113"/>
      <c r="AT369" s="113"/>
      <c r="AU369" s="113"/>
      <c r="AV369" s="113"/>
      <c r="AW369" s="113"/>
      <c r="AX369" s="113"/>
      <c r="AY369" s="113"/>
      <c r="AZ369" s="113"/>
      <c r="BA369" s="113"/>
      <c r="BB369" s="113">
        <v>320000000</v>
      </c>
      <c r="BC369" s="113"/>
      <c r="BD369" s="113"/>
      <c r="BE369" s="113">
        <f>G369+K369+O369+S369+W369+AA369+AE369+AI369+AM369+AQ369</f>
        <v>0</v>
      </c>
      <c r="BF369" s="154">
        <f>E369+BB369-BE369</f>
        <v>320000000</v>
      </c>
      <c r="BG369" s="155">
        <v>320000000</v>
      </c>
      <c r="BH369" s="175">
        <f t="shared" si="304"/>
        <v>0</v>
      </c>
    </row>
    <row r="370" spans="1:62" ht="26.25" thickBot="1" x14ac:dyDescent="0.25">
      <c r="A370" s="18" t="s">
        <v>598</v>
      </c>
      <c r="B370" s="68" t="s">
        <v>1002</v>
      </c>
      <c r="C370" s="26">
        <v>88</v>
      </c>
      <c r="D370" s="125" t="s">
        <v>1003</v>
      </c>
      <c r="E370" s="111"/>
      <c r="F370" s="112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4"/>
      <c r="S370" s="114"/>
      <c r="T370" s="113"/>
      <c r="U370" s="114"/>
      <c r="V370" s="114"/>
      <c r="W370" s="114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  <c r="AK370" s="113"/>
      <c r="AL370" s="113"/>
      <c r="AM370" s="113"/>
      <c r="AN370" s="113"/>
      <c r="AO370" s="113"/>
      <c r="AP370" s="114"/>
      <c r="AQ370" s="114"/>
      <c r="AR370" s="113"/>
      <c r="AS370" s="113"/>
      <c r="AT370" s="113"/>
      <c r="AU370" s="113"/>
      <c r="AV370" s="113"/>
      <c r="AW370" s="113"/>
      <c r="AX370" s="113"/>
      <c r="AY370" s="113"/>
      <c r="AZ370" s="113"/>
      <c r="BA370" s="113"/>
      <c r="BB370" s="113">
        <v>680000000</v>
      </c>
      <c r="BC370" s="113"/>
      <c r="BD370" s="113"/>
      <c r="BE370" s="113">
        <f>G370+K370+O370+S370+W370+AA370+AE370+AI370+AM370+AQ370</f>
        <v>0</v>
      </c>
      <c r="BF370" s="154">
        <f>E370+BB370-BE370</f>
        <v>680000000</v>
      </c>
      <c r="BG370" s="155">
        <v>680000000</v>
      </c>
      <c r="BH370" s="175">
        <f t="shared" si="304"/>
        <v>0</v>
      </c>
    </row>
    <row r="371" spans="1:62" ht="39" thickBot="1" x14ac:dyDescent="0.25">
      <c r="A371" s="18" t="s">
        <v>600</v>
      </c>
      <c r="B371" s="68" t="s">
        <v>599</v>
      </c>
      <c r="C371" s="26">
        <v>248</v>
      </c>
      <c r="D371" s="125" t="s">
        <v>1004</v>
      </c>
      <c r="E371" s="111"/>
      <c r="F371" s="112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4"/>
      <c r="S371" s="114"/>
      <c r="T371" s="113"/>
      <c r="U371" s="114"/>
      <c r="V371" s="114"/>
      <c r="W371" s="114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  <c r="AK371" s="113"/>
      <c r="AL371" s="113"/>
      <c r="AM371" s="113"/>
      <c r="AN371" s="113"/>
      <c r="AO371" s="113"/>
      <c r="AP371" s="114"/>
      <c r="AQ371" s="114"/>
      <c r="AR371" s="113"/>
      <c r="AS371" s="113"/>
      <c r="AT371" s="113"/>
      <c r="AU371" s="113"/>
      <c r="AV371" s="113"/>
      <c r="AW371" s="113"/>
      <c r="AX371" s="113"/>
      <c r="AY371" s="113"/>
      <c r="AZ371" s="113"/>
      <c r="BA371" s="113"/>
      <c r="BB371" s="113">
        <v>449781857</v>
      </c>
      <c r="BC371" s="113"/>
      <c r="BD371" s="113"/>
      <c r="BE371" s="113">
        <f>G371+K371+O371+S371+W371+AA371+AE371+AI371+AM371+AQ371</f>
        <v>0</v>
      </c>
      <c r="BF371" s="154">
        <f>E371+BB371-BE371</f>
        <v>449781857</v>
      </c>
      <c r="BG371" s="155">
        <v>663275857</v>
      </c>
      <c r="BH371" s="175">
        <f t="shared" si="304"/>
        <v>213494000</v>
      </c>
    </row>
    <row r="372" spans="1:62" ht="39" thickBot="1" x14ac:dyDescent="0.25">
      <c r="A372" s="18" t="s">
        <v>601</v>
      </c>
      <c r="B372" s="68" t="s">
        <v>1005</v>
      </c>
      <c r="C372" s="26">
        <v>56</v>
      </c>
      <c r="D372" s="125" t="s">
        <v>597</v>
      </c>
      <c r="E372" s="111"/>
      <c r="F372" s="112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4"/>
      <c r="S372" s="114"/>
      <c r="T372" s="113"/>
      <c r="U372" s="114"/>
      <c r="V372" s="114"/>
      <c r="W372" s="114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3"/>
      <c r="AL372" s="113"/>
      <c r="AM372" s="113"/>
      <c r="AN372" s="113"/>
      <c r="AO372" s="113"/>
      <c r="AP372" s="114"/>
      <c r="AQ372" s="114"/>
      <c r="AR372" s="113"/>
      <c r="AS372" s="113"/>
      <c r="AT372" s="113"/>
      <c r="AU372" s="113"/>
      <c r="AV372" s="113"/>
      <c r="AW372" s="113"/>
      <c r="AX372" s="113"/>
      <c r="AY372" s="113"/>
      <c r="AZ372" s="113"/>
      <c r="BA372" s="113"/>
      <c r="BB372" s="113">
        <v>229591000</v>
      </c>
      <c r="BC372" s="113"/>
      <c r="BD372" s="113"/>
      <c r="BE372" s="113">
        <f>G372+K372+O372+S372+W372+AA372+AE372+AI372+AM372+AQ372</f>
        <v>0</v>
      </c>
      <c r="BF372" s="154">
        <f>E372+BB372-BE372</f>
        <v>229591000</v>
      </c>
      <c r="BG372" s="155">
        <v>229591000</v>
      </c>
      <c r="BH372" s="175">
        <f t="shared" si="304"/>
        <v>0</v>
      </c>
    </row>
    <row r="373" spans="1:62" ht="39" thickBot="1" x14ac:dyDescent="0.25">
      <c r="A373" s="18" t="s">
        <v>602</v>
      </c>
      <c r="B373" s="68" t="s">
        <v>1006</v>
      </c>
      <c r="C373" s="26">
        <v>89</v>
      </c>
      <c r="D373" s="125" t="s">
        <v>597</v>
      </c>
      <c r="E373" s="111"/>
      <c r="F373" s="112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4"/>
      <c r="S373" s="114"/>
      <c r="T373" s="113"/>
      <c r="U373" s="114"/>
      <c r="V373" s="114"/>
      <c r="W373" s="114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  <c r="AK373" s="113"/>
      <c r="AL373" s="113"/>
      <c r="AM373" s="113"/>
      <c r="AN373" s="113"/>
      <c r="AO373" s="113"/>
      <c r="AP373" s="114"/>
      <c r="AQ373" s="114"/>
      <c r="AR373" s="113"/>
      <c r="AS373" s="113"/>
      <c r="AT373" s="113"/>
      <c r="AU373" s="113"/>
      <c r="AV373" s="113"/>
      <c r="AW373" s="113"/>
      <c r="AX373" s="113"/>
      <c r="AY373" s="113"/>
      <c r="AZ373" s="113"/>
      <c r="BA373" s="113"/>
      <c r="BB373" s="115">
        <v>50000000</v>
      </c>
      <c r="BC373" s="113"/>
      <c r="BD373" s="113"/>
      <c r="BE373" s="113">
        <f>G373+K373+O373+S373+W373+AA373+AE373+AI373+AM373+AQ373</f>
        <v>0</v>
      </c>
      <c r="BF373" s="154">
        <f>E373+BB373-BE373</f>
        <v>50000000</v>
      </c>
      <c r="BG373" s="154">
        <v>50000000</v>
      </c>
      <c r="BH373" s="179">
        <f t="shared" si="304"/>
        <v>0</v>
      </c>
    </row>
    <row r="374" spans="1:62" ht="39" thickBot="1" x14ac:dyDescent="0.25">
      <c r="A374" s="18" t="s">
        <v>1007</v>
      </c>
      <c r="B374" s="68" t="s">
        <v>1014</v>
      </c>
      <c r="C374" s="26">
        <v>89</v>
      </c>
      <c r="D374" s="125" t="s">
        <v>597</v>
      </c>
      <c r="E374" s="111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3"/>
      <c r="S374" s="133"/>
      <c r="T374" s="132"/>
      <c r="U374" s="133"/>
      <c r="V374" s="133"/>
      <c r="W374" s="133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3"/>
      <c r="AQ374" s="133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>
        <v>45827000</v>
      </c>
      <c r="BC374" s="113"/>
      <c r="BD374" s="113"/>
      <c r="BE374" s="113"/>
      <c r="BF374" s="154">
        <f t="shared" ref="BF374:BF380" si="314">E374+BB374-BE374</f>
        <v>45827000</v>
      </c>
      <c r="BG374" s="154">
        <v>45827000</v>
      </c>
      <c r="BH374" s="179">
        <f t="shared" si="304"/>
        <v>0</v>
      </c>
    </row>
    <row r="375" spans="1:62" ht="39" thickBot="1" x14ac:dyDescent="0.25">
      <c r="A375" s="18" t="s">
        <v>1008</v>
      </c>
      <c r="B375" s="68" t="s">
        <v>1015</v>
      </c>
      <c r="C375" s="26">
        <v>97</v>
      </c>
      <c r="D375" s="125" t="s">
        <v>597</v>
      </c>
      <c r="E375" s="111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3"/>
      <c r="S375" s="133"/>
      <c r="T375" s="132"/>
      <c r="U375" s="133"/>
      <c r="V375" s="133"/>
      <c r="W375" s="133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3"/>
      <c r="AQ375" s="133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>
        <v>140000000</v>
      </c>
      <c r="BC375" s="113"/>
      <c r="BD375" s="113"/>
      <c r="BE375" s="113"/>
      <c r="BF375" s="154">
        <f t="shared" si="314"/>
        <v>140000000</v>
      </c>
      <c r="BG375" s="154">
        <v>140000000</v>
      </c>
      <c r="BH375" s="179">
        <f t="shared" si="304"/>
        <v>0</v>
      </c>
    </row>
    <row r="376" spans="1:62" ht="39" thickBot="1" x14ac:dyDescent="0.25">
      <c r="A376" s="18" t="s">
        <v>1009</v>
      </c>
      <c r="B376" s="68" t="s">
        <v>1016</v>
      </c>
      <c r="C376" s="26">
        <v>98</v>
      </c>
      <c r="D376" s="125" t="s">
        <v>597</v>
      </c>
      <c r="E376" s="111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3"/>
      <c r="S376" s="133"/>
      <c r="T376" s="132"/>
      <c r="U376" s="133"/>
      <c r="V376" s="133"/>
      <c r="W376" s="133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3"/>
      <c r="AQ376" s="133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>
        <v>100000000</v>
      </c>
      <c r="BC376" s="113"/>
      <c r="BD376" s="113"/>
      <c r="BE376" s="113"/>
      <c r="BF376" s="154">
        <f t="shared" si="314"/>
        <v>100000000</v>
      </c>
      <c r="BG376" s="154">
        <v>100000000</v>
      </c>
      <c r="BH376" s="179">
        <f t="shared" si="304"/>
        <v>0</v>
      </c>
    </row>
    <row r="377" spans="1:62" ht="39" thickBot="1" x14ac:dyDescent="0.25">
      <c r="A377" s="18" t="s">
        <v>1010</v>
      </c>
      <c r="B377" s="68" t="s">
        <v>1017</v>
      </c>
      <c r="C377" s="26">
        <v>56</v>
      </c>
      <c r="D377" s="125" t="s">
        <v>597</v>
      </c>
      <c r="E377" s="111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3"/>
      <c r="S377" s="133"/>
      <c r="T377" s="132"/>
      <c r="U377" s="133"/>
      <c r="V377" s="133"/>
      <c r="W377" s="133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3"/>
      <c r="AQ377" s="133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>
        <v>130654000</v>
      </c>
      <c r="BC377" s="113"/>
      <c r="BD377" s="113"/>
      <c r="BE377" s="113"/>
      <c r="BF377" s="154">
        <f t="shared" si="314"/>
        <v>130654000</v>
      </c>
      <c r="BG377" s="154">
        <v>130654000</v>
      </c>
      <c r="BH377" s="179">
        <f t="shared" si="304"/>
        <v>0</v>
      </c>
    </row>
    <row r="378" spans="1:62" ht="26.25" thickBot="1" x14ac:dyDescent="0.25">
      <c r="A378" s="18" t="s">
        <v>1011</v>
      </c>
      <c r="B378" s="68" t="s">
        <v>1018</v>
      </c>
      <c r="C378" s="26">
        <v>248</v>
      </c>
      <c r="D378" s="125" t="s">
        <v>1019</v>
      </c>
      <c r="E378" s="111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3"/>
      <c r="S378" s="133"/>
      <c r="T378" s="132"/>
      <c r="U378" s="133"/>
      <c r="V378" s="133"/>
      <c r="W378" s="133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3"/>
      <c r="AQ378" s="133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>
        <v>0</v>
      </c>
      <c r="BC378" s="113"/>
      <c r="BD378" s="113"/>
      <c r="BE378" s="113">
        <v>0</v>
      </c>
      <c r="BF378" s="154">
        <f t="shared" si="314"/>
        <v>0</v>
      </c>
      <c r="BG378" s="154">
        <v>63000000</v>
      </c>
      <c r="BH378" s="179">
        <f t="shared" si="304"/>
        <v>63000000</v>
      </c>
    </row>
    <row r="379" spans="1:62" ht="26.25" thickBot="1" x14ac:dyDescent="0.25">
      <c r="A379" s="18" t="s">
        <v>1012</v>
      </c>
      <c r="B379" s="68" t="s">
        <v>1020</v>
      </c>
      <c r="C379" s="26">
        <v>248</v>
      </c>
      <c r="D379" s="125" t="s">
        <v>1019</v>
      </c>
      <c r="E379" s="111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3"/>
      <c r="S379" s="133"/>
      <c r="T379" s="132"/>
      <c r="U379" s="133"/>
      <c r="V379" s="133"/>
      <c r="W379" s="133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3"/>
      <c r="AQ379" s="133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>
        <v>63000000</v>
      </c>
      <c r="BC379" s="113"/>
      <c r="BD379" s="113"/>
      <c r="BE379" s="113"/>
      <c r="BF379" s="154">
        <f t="shared" si="314"/>
        <v>63000000</v>
      </c>
      <c r="BG379" s="154">
        <v>0</v>
      </c>
      <c r="BH379" s="179">
        <f t="shared" si="304"/>
        <v>-63000000</v>
      </c>
    </row>
    <row r="380" spans="1:62" ht="39" thickBot="1" x14ac:dyDescent="0.25">
      <c r="A380" s="18" t="s">
        <v>1013</v>
      </c>
      <c r="B380" s="68" t="s">
        <v>1014</v>
      </c>
      <c r="C380" s="26">
        <v>56</v>
      </c>
      <c r="D380" s="125" t="s">
        <v>597</v>
      </c>
      <c r="E380" s="111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3"/>
      <c r="S380" s="133"/>
      <c r="T380" s="132"/>
      <c r="U380" s="133"/>
      <c r="V380" s="133"/>
      <c r="W380" s="133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3"/>
      <c r="AQ380" s="133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13"/>
      <c r="BD380" s="113"/>
      <c r="BE380" s="113"/>
      <c r="BF380" s="154">
        <f t="shared" si="314"/>
        <v>0</v>
      </c>
      <c r="BG380" s="154">
        <v>68000000</v>
      </c>
      <c r="BH380" s="179">
        <f t="shared" si="304"/>
        <v>68000000</v>
      </c>
    </row>
    <row r="381" spans="1:62" s="3" customFormat="1" ht="15.75" thickBot="1" x14ac:dyDescent="0.3">
      <c r="A381" s="8" t="s">
        <v>603</v>
      </c>
      <c r="B381" s="67" t="s">
        <v>510</v>
      </c>
      <c r="C381" s="7"/>
      <c r="D381" s="126"/>
      <c r="E381" s="110">
        <f>E382+E387+E392</f>
        <v>145621400</v>
      </c>
      <c r="F381" s="110">
        <f t="shared" ref="F381:U381" si="315">F382+F387+F392</f>
        <v>0</v>
      </c>
      <c r="G381" s="110">
        <f t="shared" si="315"/>
        <v>0</v>
      </c>
      <c r="H381" s="110">
        <f t="shared" si="315"/>
        <v>0</v>
      </c>
      <c r="I381" s="110">
        <f t="shared" si="315"/>
        <v>0</v>
      </c>
      <c r="J381" s="110">
        <f t="shared" si="315"/>
        <v>0</v>
      </c>
      <c r="K381" s="110">
        <f t="shared" si="315"/>
        <v>0</v>
      </c>
      <c r="L381" s="110">
        <f t="shared" si="315"/>
        <v>0</v>
      </c>
      <c r="M381" s="110">
        <f t="shared" si="315"/>
        <v>15132724</v>
      </c>
      <c r="N381" s="110">
        <f t="shared" si="315"/>
        <v>0</v>
      </c>
      <c r="O381" s="110">
        <f t="shared" si="315"/>
        <v>0</v>
      </c>
      <c r="P381" s="110">
        <f t="shared" si="315"/>
        <v>0</v>
      </c>
      <c r="Q381" s="110">
        <f t="shared" si="315"/>
        <v>-879164</v>
      </c>
      <c r="R381" s="110">
        <f t="shared" si="315"/>
        <v>0</v>
      </c>
      <c r="S381" s="110">
        <f t="shared" si="315"/>
        <v>0</v>
      </c>
      <c r="T381" s="110">
        <f t="shared" si="315"/>
        <v>0</v>
      </c>
      <c r="U381" s="110">
        <f t="shared" si="315"/>
        <v>8231740</v>
      </c>
      <c r="V381" s="110">
        <f t="shared" ref="V381:AW381" si="316">V382+V387+V392</f>
        <v>0</v>
      </c>
      <c r="W381" s="110">
        <f t="shared" si="316"/>
        <v>0</v>
      </c>
      <c r="X381" s="110">
        <f t="shared" si="316"/>
        <v>0</v>
      </c>
      <c r="Y381" s="110">
        <f t="shared" si="316"/>
        <v>11778990</v>
      </c>
      <c r="Z381" s="110">
        <f t="shared" si="316"/>
        <v>0</v>
      </c>
      <c r="AA381" s="110">
        <f t="shared" si="316"/>
        <v>0</v>
      </c>
      <c r="AB381" s="110">
        <f t="shared" si="316"/>
        <v>0</v>
      </c>
      <c r="AC381" s="110">
        <f t="shared" si="316"/>
        <v>18813704.830000002</v>
      </c>
      <c r="AD381" s="110">
        <f t="shared" si="316"/>
        <v>0</v>
      </c>
      <c r="AE381" s="110">
        <f t="shared" si="316"/>
        <v>0</v>
      </c>
      <c r="AF381" s="110">
        <f t="shared" si="316"/>
        <v>0</v>
      </c>
      <c r="AG381" s="110">
        <f t="shared" si="316"/>
        <v>0</v>
      </c>
      <c r="AH381" s="110">
        <f t="shared" si="316"/>
        <v>0</v>
      </c>
      <c r="AI381" s="110">
        <f t="shared" si="316"/>
        <v>0</v>
      </c>
      <c r="AJ381" s="110">
        <f t="shared" si="316"/>
        <v>0</v>
      </c>
      <c r="AK381" s="110">
        <f t="shared" ref="AK381:AT381" si="317">AK382+AK387+AK392</f>
        <v>25091266</v>
      </c>
      <c r="AL381" s="110">
        <f t="shared" si="317"/>
        <v>0</v>
      </c>
      <c r="AM381" s="110">
        <f t="shared" si="317"/>
        <v>0</v>
      </c>
      <c r="AN381" s="110">
        <f t="shared" si="317"/>
        <v>0</v>
      </c>
      <c r="AO381" s="110">
        <f t="shared" si="317"/>
        <v>482334210.75999999</v>
      </c>
      <c r="AP381" s="110">
        <f t="shared" si="317"/>
        <v>0</v>
      </c>
      <c r="AQ381" s="110">
        <f t="shared" si="317"/>
        <v>0</v>
      </c>
      <c r="AR381" s="110">
        <f t="shared" si="317"/>
        <v>0</v>
      </c>
      <c r="AS381" s="110">
        <f t="shared" si="317"/>
        <v>22894237.210000001</v>
      </c>
      <c r="AT381" s="110">
        <f t="shared" si="317"/>
        <v>0</v>
      </c>
      <c r="AU381" s="110">
        <f t="shared" si="316"/>
        <v>0</v>
      </c>
      <c r="AV381" s="110">
        <f t="shared" si="316"/>
        <v>0</v>
      </c>
      <c r="AW381" s="110">
        <f t="shared" si="316"/>
        <v>0</v>
      </c>
      <c r="AX381" s="110">
        <f t="shared" ref="AX381:BG381" si="318">AX382+AX387+AX392</f>
        <v>0</v>
      </c>
      <c r="AY381" s="110">
        <f t="shared" si="318"/>
        <v>0</v>
      </c>
      <c r="AZ381" s="110">
        <f t="shared" si="318"/>
        <v>0</v>
      </c>
      <c r="BA381" s="110">
        <f t="shared" si="318"/>
        <v>0</v>
      </c>
      <c r="BB381" s="110">
        <f t="shared" si="318"/>
        <v>0</v>
      </c>
      <c r="BC381" s="110"/>
      <c r="BD381" s="110"/>
      <c r="BE381" s="110">
        <f t="shared" si="318"/>
        <v>0</v>
      </c>
      <c r="BF381" s="152">
        <f>+E381+BB381-BE381</f>
        <v>145621400</v>
      </c>
      <c r="BG381" s="153">
        <f t="shared" si="318"/>
        <v>210481665.29999998</v>
      </c>
      <c r="BH381" s="172">
        <f t="shared" si="304"/>
        <v>64860265.299999982</v>
      </c>
      <c r="BI381" s="5"/>
      <c r="BJ381" s="5"/>
    </row>
    <row r="382" spans="1:62" s="3" customFormat="1" ht="15.75" thickBot="1" x14ac:dyDescent="0.3">
      <c r="A382" s="8" t="s">
        <v>604</v>
      </c>
      <c r="B382" s="67" t="s">
        <v>109</v>
      </c>
      <c r="C382" s="7"/>
      <c r="D382" s="126"/>
      <c r="E382" s="110">
        <f>E383</f>
        <v>13719400</v>
      </c>
      <c r="F382" s="110">
        <f t="shared" ref="F382:BG382" si="319">F383</f>
        <v>0</v>
      </c>
      <c r="G382" s="110">
        <f t="shared" si="319"/>
        <v>0</v>
      </c>
      <c r="H382" s="110">
        <f t="shared" si="319"/>
        <v>0</v>
      </c>
      <c r="I382" s="110">
        <f t="shared" si="319"/>
        <v>0</v>
      </c>
      <c r="J382" s="110">
        <f t="shared" si="319"/>
        <v>0</v>
      </c>
      <c r="K382" s="110">
        <f t="shared" si="319"/>
        <v>0</v>
      </c>
      <c r="L382" s="110">
        <f t="shared" si="319"/>
        <v>0</v>
      </c>
      <c r="M382" s="110">
        <f t="shared" si="319"/>
        <v>0</v>
      </c>
      <c r="N382" s="110">
        <f t="shared" si="319"/>
        <v>0</v>
      </c>
      <c r="O382" s="110">
        <f t="shared" si="319"/>
        <v>0</v>
      </c>
      <c r="P382" s="110">
        <f t="shared" si="319"/>
        <v>0</v>
      </c>
      <c r="Q382" s="110">
        <f t="shared" si="319"/>
        <v>0</v>
      </c>
      <c r="R382" s="110">
        <f t="shared" si="319"/>
        <v>0</v>
      </c>
      <c r="S382" s="110">
        <f t="shared" si="319"/>
        <v>0</v>
      </c>
      <c r="T382" s="110">
        <f t="shared" si="319"/>
        <v>0</v>
      </c>
      <c r="U382" s="110">
        <f t="shared" si="319"/>
        <v>0</v>
      </c>
      <c r="V382" s="110">
        <f t="shared" si="319"/>
        <v>0</v>
      </c>
      <c r="W382" s="110">
        <f t="shared" si="319"/>
        <v>0</v>
      </c>
      <c r="X382" s="110">
        <f t="shared" si="319"/>
        <v>0</v>
      </c>
      <c r="Y382" s="110">
        <f t="shared" si="319"/>
        <v>0</v>
      </c>
      <c r="Z382" s="110">
        <f t="shared" si="319"/>
        <v>0</v>
      </c>
      <c r="AA382" s="110">
        <f t="shared" si="319"/>
        <v>0</v>
      </c>
      <c r="AB382" s="110">
        <f t="shared" si="319"/>
        <v>0</v>
      </c>
      <c r="AC382" s="110">
        <f t="shared" si="319"/>
        <v>0</v>
      </c>
      <c r="AD382" s="110">
        <f t="shared" si="319"/>
        <v>0</v>
      </c>
      <c r="AE382" s="110">
        <f t="shared" si="319"/>
        <v>0</v>
      </c>
      <c r="AF382" s="110">
        <f t="shared" si="319"/>
        <v>0</v>
      </c>
      <c r="AG382" s="110">
        <f t="shared" si="319"/>
        <v>0</v>
      </c>
      <c r="AH382" s="110">
        <f t="shared" si="319"/>
        <v>0</v>
      </c>
      <c r="AI382" s="110">
        <f t="shared" si="319"/>
        <v>0</v>
      </c>
      <c r="AJ382" s="110">
        <f t="shared" si="319"/>
        <v>0</v>
      </c>
      <c r="AK382" s="110">
        <f t="shared" si="319"/>
        <v>0</v>
      </c>
      <c r="AL382" s="110">
        <f t="shared" si="319"/>
        <v>0</v>
      </c>
      <c r="AM382" s="110">
        <f t="shared" si="319"/>
        <v>0</v>
      </c>
      <c r="AN382" s="110">
        <f t="shared" si="319"/>
        <v>0</v>
      </c>
      <c r="AO382" s="110">
        <f t="shared" si="319"/>
        <v>0</v>
      </c>
      <c r="AP382" s="110">
        <f t="shared" si="319"/>
        <v>0</v>
      </c>
      <c r="AQ382" s="110">
        <f t="shared" si="319"/>
        <v>0</v>
      </c>
      <c r="AR382" s="110">
        <f t="shared" si="319"/>
        <v>0</v>
      </c>
      <c r="AS382" s="110">
        <f t="shared" si="319"/>
        <v>0</v>
      </c>
      <c r="AT382" s="110">
        <f t="shared" si="319"/>
        <v>0</v>
      </c>
      <c r="AU382" s="110">
        <f t="shared" si="319"/>
        <v>0</v>
      </c>
      <c r="AV382" s="110">
        <f t="shared" si="319"/>
        <v>0</v>
      </c>
      <c r="AW382" s="110">
        <f t="shared" si="319"/>
        <v>0</v>
      </c>
      <c r="AX382" s="110">
        <f t="shared" si="319"/>
        <v>0</v>
      </c>
      <c r="AY382" s="110">
        <f t="shared" si="319"/>
        <v>0</v>
      </c>
      <c r="AZ382" s="110">
        <f t="shared" si="319"/>
        <v>0</v>
      </c>
      <c r="BA382" s="110">
        <f t="shared" si="319"/>
        <v>0</v>
      </c>
      <c r="BB382" s="110">
        <f t="shared" si="319"/>
        <v>0</v>
      </c>
      <c r="BC382" s="110"/>
      <c r="BD382" s="110"/>
      <c r="BE382" s="110">
        <f t="shared" si="319"/>
        <v>0</v>
      </c>
      <c r="BF382" s="152">
        <f>+E382+BB382-BE382</f>
        <v>13719400</v>
      </c>
      <c r="BG382" s="153">
        <f t="shared" si="319"/>
        <v>12654110.470000001</v>
      </c>
      <c r="BH382" s="172">
        <f t="shared" si="304"/>
        <v>-1065289.5299999993</v>
      </c>
      <c r="BI382" s="5"/>
      <c r="BJ382" s="5"/>
    </row>
    <row r="383" spans="1:62" s="3" customFormat="1" ht="26.25" thickBot="1" x14ac:dyDescent="0.3">
      <c r="A383" s="8" t="s">
        <v>605</v>
      </c>
      <c r="B383" s="67" t="s">
        <v>528</v>
      </c>
      <c r="C383" s="7"/>
      <c r="D383" s="126"/>
      <c r="E383" s="110">
        <f>SUM(E384:E386)</f>
        <v>13719400</v>
      </c>
      <c r="F383" s="110">
        <f t="shared" ref="F383:U383" si="320">SUM(F384:F386)</f>
        <v>0</v>
      </c>
      <c r="G383" s="110">
        <f t="shared" si="320"/>
        <v>0</v>
      </c>
      <c r="H383" s="110">
        <f t="shared" si="320"/>
        <v>0</v>
      </c>
      <c r="I383" s="110">
        <f t="shared" si="320"/>
        <v>0</v>
      </c>
      <c r="J383" s="110">
        <f t="shared" si="320"/>
        <v>0</v>
      </c>
      <c r="K383" s="110">
        <f t="shared" si="320"/>
        <v>0</v>
      </c>
      <c r="L383" s="110">
        <f t="shared" si="320"/>
        <v>0</v>
      </c>
      <c r="M383" s="110">
        <f t="shared" si="320"/>
        <v>0</v>
      </c>
      <c r="N383" s="110">
        <f t="shared" si="320"/>
        <v>0</v>
      </c>
      <c r="O383" s="110">
        <f t="shared" si="320"/>
        <v>0</v>
      </c>
      <c r="P383" s="110">
        <f t="shared" si="320"/>
        <v>0</v>
      </c>
      <c r="Q383" s="110">
        <f t="shared" si="320"/>
        <v>0</v>
      </c>
      <c r="R383" s="110">
        <f t="shared" si="320"/>
        <v>0</v>
      </c>
      <c r="S383" s="110">
        <f t="shared" si="320"/>
        <v>0</v>
      </c>
      <c r="T383" s="110">
        <f t="shared" si="320"/>
        <v>0</v>
      </c>
      <c r="U383" s="110">
        <f t="shared" si="320"/>
        <v>0</v>
      </c>
      <c r="V383" s="110">
        <f t="shared" ref="V383:AW383" si="321">SUM(V384:V386)</f>
        <v>0</v>
      </c>
      <c r="W383" s="110">
        <f t="shared" si="321"/>
        <v>0</v>
      </c>
      <c r="X383" s="110">
        <f t="shared" si="321"/>
        <v>0</v>
      </c>
      <c r="Y383" s="110">
        <f t="shared" si="321"/>
        <v>0</v>
      </c>
      <c r="Z383" s="110">
        <f t="shared" si="321"/>
        <v>0</v>
      </c>
      <c r="AA383" s="110">
        <f t="shared" si="321"/>
        <v>0</v>
      </c>
      <c r="AB383" s="110">
        <f t="shared" si="321"/>
        <v>0</v>
      </c>
      <c r="AC383" s="110">
        <f t="shared" si="321"/>
        <v>0</v>
      </c>
      <c r="AD383" s="110">
        <f t="shared" si="321"/>
        <v>0</v>
      </c>
      <c r="AE383" s="110">
        <f t="shared" si="321"/>
        <v>0</v>
      </c>
      <c r="AF383" s="110">
        <f t="shared" si="321"/>
        <v>0</v>
      </c>
      <c r="AG383" s="110">
        <f t="shared" si="321"/>
        <v>0</v>
      </c>
      <c r="AH383" s="110">
        <f t="shared" si="321"/>
        <v>0</v>
      </c>
      <c r="AI383" s="110">
        <f t="shared" si="321"/>
        <v>0</v>
      </c>
      <c r="AJ383" s="110">
        <f t="shared" si="321"/>
        <v>0</v>
      </c>
      <c r="AK383" s="110">
        <f t="shared" ref="AK383:AT383" si="322">SUM(AK384:AK386)</f>
        <v>0</v>
      </c>
      <c r="AL383" s="110">
        <f t="shared" si="322"/>
        <v>0</v>
      </c>
      <c r="AM383" s="110">
        <f t="shared" si="322"/>
        <v>0</v>
      </c>
      <c r="AN383" s="110">
        <f t="shared" si="322"/>
        <v>0</v>
      </c>
      <c r="AO383" s="110">
        <f t="shared" si="322"/>
        <v>0</v>
      </c>
      <c r="AP383" s="110">
        <f t="shared" si="322"/>
        <v>0</v>
      </c>
      <c r="AQ383" s="110">
        <f t="shared" si="322"/>
        <v>0</v>
      </c>
      <c r="AR383" s="110">
        <f t="shared" si="322"/>
        <v>0</v>
      </c>
      <c r="AS383" s="110">
        <f t="shared" si="322"/>
        <v>0</v>
      </c>
      <c r="AT383" s="110">
        <f t="shared" si="322"/>
        <v>0</v>
      </c>
      <c r="AU383" s="110">
        <f t="shared" si="321"/>
        <v>0</v>
      </c>
      <c r="AV383" s="110">
        <f t="shared" si="321"/>
        <v>0</v>
      </c>
      <c r="AW383" s="110">
        <f t="shared" si="321"/>
        <v>0</v>
      </c>
      <c r="AX383" s="110">
        <f t="shared" ref="AX383:BG383" si="323">SUM(AX384:AX386)</f>
        <v>0</v>
      </c>
      <c r="AY383" s="110">
        <f t="shared" si="323"/>
        <v>0</v>
      </c>
      <c r="AZ383" s="110">
        <f t="shared" si="323"/>
        <v>0</v>
      </c>
      <c r="BA383" s="110">
        <f t="shared" si="323"/>
        <v>0</v>
      </c>
      <c r="BB383" s="110">
        <f t="shared" si="323"/>
        <v>0</v>
      </c>
      <c r="BC383" s="110"/>
      <c r="BD383" s="110"/>
      <c r="BE383" s="110">
        <f t="shared" si="323"/>
        <v>0</v>
      </c>
      <c r="BF383" s="152">
        <f>+E383+BB383-BE383</f>
        <v>13719400</v>
      </c>
      <c r="BG383" s="153">
        <f t="shared" si="323"/>
        <v>12654110.470000001</v>
      </c>
      <c r="BH383" s="172">
        <f t="shared" si="304"/>
        <v>-1065289.5299999993</v>
      </c>
      <c r="BI383" s="5"/>
      <c r="BJ383" s="5"/>
    </row>
    <row r="384" spans="1:62" ht="15" thickBot="1" x14ac:dyDescent="0.25">
      <c r="A384" s="18" t="s">
        <v>606</v>
      </c>
      <c r="B384" s="68" t="s">
        <v>529</v>
      </c>
      <c r="C384" s="26">
        <v>52</v>
      </c>
      <c r="D384" s="125" t="s">
        <v>436</v>
      </c>
      <c r="E384" s="111">
        <v>13719400</v>
      </c>
      <c r="F384" s="112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4"/>
      <c r="S384" s="114"/>
      <c r="T384" s="113"/>
      <c r="U384" s="114"/>
      <c r="V384" s="114"/>
      <c r="W384" s="114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4"/>
      <c r="AQ384" s="114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>
        <f>G384+K384+O384+S384+W384+AA384+AE384+AI384+AM384+AQ384</f>
        <v>0</v>
      </c>
      <c r="BF384" s="154">
        <f>E384+BB384-BE384</f>
        <v>13719400</v>
      </c>
      <c r="BG384" s="155">
        <v>12654110.470000001</v>
      </c>
      <c r="BH384" s="175">
        <f t="shared" si="304"/>
        <v>-1065289.5299999993</v>
      </c>
    </row>
    <row r="385" spans="1:62" ht="15" thickBot="1" x14ac:dyDescent="0.25">
      <c r="A385" s="18" t="s">
        <v>607</v>
      </c>
      <c r="B385" s="68" t="s">
        <v>531</v>
      </c>
      <c r="C385" s="26">
        <v>52</v>
      </c>
      <c r="D385" s="125" t="s">
        <v>436</v>
      </c>
      <c r="E385" s="111">
        <v>0</v>
      </c>
      <c r="F385" s="112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4"/>
      <c r="S385" s="114"/>
      <c r="T385" s="113"/>
      <c r="U385" s="114"/>
      <c r="V385" s="114"/>
      <c r="W385" s="114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  <c r="AL385" s="113"/>
      <c r="AM385" s="113"/>
      <c r="AN385" s="113"/>
      <c r="AO385" s="113"/>
      <c r="AP385" s="114"/>
      <c r="AQ385" s="114"/>
      <c r="AR385" s="113"/>
      <c r="AS385" s="113"/>
      <c r="AT385" s="113"/>
      <c r="AU385" s="113"/>
      <c r="AV385" s="113"/>
      <c r="AW385" s="113"/>
      <c r="AX385" s="113"/>
      <c r="AY385" s="113"/>
      <c r="AZ385" s="113"/>
      <c r="BA385" s="113"/>
      <c r="BB385" s="113"/>
      <c r="BC385" s="113"/>
      <c r="BD385" s="113"/>
      <c r="BE385" s="113">
        <f>G385+K385+O385+S385+W385+AA385+AE385+AI385+AM385+AQ385</f>
        <v>0</v>
      </c>
      <c r="BF385" s="154">
        <f>E385+BB385-BE385</f>
        <v>0</v>
      </c>
      <c r="BG385" s="155">
        <v>0</v>
      </c>
      <c r="BH385" s="175">
        <f t="shared" si="304"/>
        <v>0</v>
      </c>
    </row>
    <row r="386" spans="1:62" ht="15" thickBot="1" x14ac:dyDescent="0.25">
      <c r="A386" s="18" t="s">
        <v>608</v>
      </c>
      <c r="B386" s="68" t="s">
        <v>533</v>
      </c>
      <c r="C386" s="26">
        <v>52</v>
      </c>
      <c r="D386" s="125" t="s">
        <v>436</v>
      </c>
      <c r="E386" s="111">
        <v>0</v>
      </c>
      <c r="F386" s="112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4"/>
      <c r="S386" s="114"/>
      <c r="T386" s="113"/>
      <c r="U386" s="114"/>
      <c r="V386" s="114"/>
      <c r="W386" s="114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  <c r="AO386" s="113"/>
      <c r="AP386" s="114"/>
      <c r="AQ386" s="114"/>
      <c r="AR386" s="113"/>
      <c r="AS386" s="113"/>
      <c r="AT386" s="113"/>
      <c r="AU386" s="113"/>
      <c r="AV386" s="113"/>
      <c r="AW386" s="113"/>
      <c r="AX386" s="113"/>
      <c r="AY386" s="113"/>
      <c r="AZ386" s="113"/>
      <c r="BA386" s="113"/>
      <c r="BB386" s="113"/>
      <c r="BC386" s="113"/>
      <c r="BD386" s="113"/>
      <c r="BE386" s="113">
        <f>G386+K386+O386+S386+W386+AA386+AE386+AI386+AM386+AQ386</f>
        <v>0</v>
      </c>
      <c r="BF386" s="154">
        <f>E386+BB386-BE386</f>
        <v>0</v>
      </c>
      <c r="BG386" s="155">
        <v>0</v>
      </c>
      <c r="BH386" s="175">
        <f t="shared" si="304"/>
        <v>0</v>
      </c>
    </row>
    <row r="387" spans="1:62" s="3" customFormat="1" ht="15.75" thickBot="1" x14ac:dyDescent="0.3">
      <c r="A387" s="8" t="s">
        <v>609</v>
      </c>
      <c r="B387" s="67" t="s">
        <v>121</v>
      </c>
      <c r="C387" s="7"/>
      <c r="D387" s="126"/>
      <c r="E387" s="110">
        <f>E388+E391</f>
        <v>122429000</v>
      </c>
      <c r="F387" s="110">
        <f t="shared" ref="F387:U387" si="324">F388+F391</f>
        <v>0</v>
      </c>
      <c r="G387" s="110">
        <f t="shared" si="324"/>
        <v>0</v>
      </c>
      <c r="H387" s="110">
        <f t="shared" si="324"/>
        <v>0</v>
      </c>
      <c r="I387" s="110">
        <f t="shared" si="324"/>
        <v>0</v>
      </c>
      <c r="J387" s="110">
        <f t="shared" si="324"/>
        <v>0</v>
      </c>
      <c r="K387" s="110">
        <f t="shared" si="324"/>
        <v>0</v>
      </c>
      <c r="L387" s="110">
        <f t="shared" si="324"/>
        <v>0</v>
      </c>
      <c r="M387" s="110">
        <f t="shared" si="324"/>
        <v>15132724</v>
      </c>
      <c r="N387" s="110">
        <f t="shared" si="324"/>
        <v>0</v>
      </c>
      <c r="O387" s="110">
        <f t="shared" si="324"/>
        <v>0</v>
      </c>
      <c r="P387" s="110">
        <f t="shared" si="324"/>
        <v>0</v>
      </c>
      <c r="Q387" s="110">
        <f t="shared" si="324"/>
        <v>-879164</v>
      </c>
      <c r="R387" s="110">
        <f t="shared" si="324"/>
        <v>0</v>
      </c>
      <c r="S387" s="110">
        <f t="shared" si="324"/>
        <v>0</v>
      </c>
      <c r="T387" s="110">
        <f t="shared" si="324"/>
        <v>0</v>
      </c>
      <c r="U387" s="110">
        <f t="shared" si="324"/>
        <v>8231740</v>
      </c>
      <c r="V387" s="110">
        <f t="shared" ref="V387:AW387" si="325">V388+V391</f>
        <v>0</v>
      </c>
      <c r="W387" s="110">
        <f t="shared" si="325"/>
        <v>0</v>
      </c>
      <c r="X387" s="110">
        <f t="shared" si="325"/>
        <v>0</v>
      </c>
      <c r="Y387" s="110">
        <f t="shared" si="325"/>
        <v>11778990</v>
      </c>
      <c r="Z387" s="110">
        <f t="shared" si="325"/>
        <v>0</v>
      </c>
      <c r="AA387" s="110">
        <f t="shared" si="325"/>
        <v>0</v>
      </c>
      <c r="AB387" s="110">
        <f t="shared" si="325"/>
        <v>0</v>
      </c>
      <c r="AC387" s="110">
        <f t="shared" si="325"/>
        <v>18813704.830000002</v>
      </c>
      <c r="AD387" s="110">
        <f t="shared" si="325"/>
        <v>0</v>
      </c>
      <c r="AE387" s="110">
        <f t="shared" si="325"/>
        <v>0</v>
      </c>
      <c r="AF387" s="110">
        <f t="shared" si="325"/>
        <v>0</v>
      </c>
      <c r="AG387" s="110">
        <f t="shared" si="325"/>
        <v>0</v>
      </c>
      <c r="AH387" s="110">
        <f t="shared" si="325"/>
        <v>0</v>
      </c>
      <c r="AI387" s="110">
        <f t="shared" si="325"/>
        <v>0</v>
      </c>
      <c r="AJ387" s="110">
        <f t="shared" si="325"/>
        <v>0</v>
      </c>
      <c r="AK387" s="110">
        <f t="shared" ref="AK387:AT387" si="326">AK388+AK391</f>
        <v>25091266</v>
      </c>
      <c r="AL387" s="110">
        <f t="shared" si="326"/>
        <v>0</v>
      </c>
      <c r="AM387" s="110">
        <f t="shared" si="326"/>
        <v>0</v>
      </c>
      <c r="AN387" s="110">
        <f t="shared" si="326"/>
        <v>0</v>
      </c>
      <c r="AO387" s="110">
        <f t="shared" si="326"/>
        <v>0</v>
      </c>
      <c r="AP387" s="110">
        <f t="shared" si="326"/>
        <v>0</v>
      </c>
      <c r="AQ387" s="110">
        <f t="shared" si="326"/>
        <v>0</v>
      </c>
      <c r="AR387" s="110">
        <f t="shared" si="326"/>
        <v>0</v>
      </c>
      <c r="AS387" s="110">
        <f t="shared" si="326"/>
        <v>15780881</v>
      </c>
      <c r="AT387" s="110">
        <f t="shared" si="326"/>
        <v>0</v>
      </c>
      <c r="AU387" s="110">
        <f t="shared" si="325"/>
        <v>0</v>
      </c>
      <c r="AV387" s="110">
        <f t="shared" si="325"/>
        <v>0</v>
      </c>
      <c r="AW387" s="110">
        <f t="shared" si="325"/>
        <v>0</v>
      </c>
      <c r="AX387" s="110">
        <f t="shared" ref="AX387:BG387" si="327">AX388+AX391</f>
        <v>0</v>
      </c>
      <c r="AY387" s="110">
        <f t="shared" si="327"/>
        <v>0</v>
      </c>
      <c r="AZ387" s="110">
        <f t="shared" si="327"/>
        <v>0</v>
      </c>
      <c r="BA387" s="110">
        <f t="shared" si="327"/>
        <v>0</v>
      </c>
      <c r="BB387" s="110">
        <f t="shared" si="327"/>
        <v>0</v>
      </c>
      <c r="BC387" s="110"/>
      <c r="BD387" s="110"/>
      <c r="BE387" s="110">
        <f t="shared" si="327"/>
        <v>0</v>
      </c>
      <c r="BF387" s="152">
        <f>+E387+BB387-BE387</f>
        <v>122429000</v>
      </c>
      <c r="BG387" s="153">
        <f t="shared" si="327"/>
        <v>153778657.88999999</v>
      </c>
      <c r="BH387" s="172">
        <f t="shared" si="304"/>
        <v>31349657.889999986</v>
      </c>
      <c r="BI387" s="5"/>
      <c r="BJ387" s="5"/>
    </row>
    <row r="388" spans="1:62" s="3" customFormat="1" ht="26.25" thickBot="1" x14ac:dyDescent="0.3">
      <c r="A388" s="8" t="s">
        <v>610</v>
      </c>
      <c r="B388" s="67" t="s">
        <v>611</v>
      </c>
      <c r="C388" s="7"/>
      <c r="D388" s="126"/>
      <c r="E388" s="110">
        <f>E389+E390</f>
        <v>122429000</v>
      </c>
      <c r="F388" s="110">
        <f t="shared" ref="F388:U388" si="328">F389+F390</f>
        <v>0</v>
      </c>
      <c r="G388" s="110">
        <f t="shared" si="328"/>
        <v>0</v>
      </c>
      <c r="H388" s="110">
        <f t="shared" si="328"/>
        <v>0</v>
      </c>
      <c r="I388" s="110">
        <f t="shared" si="328"/>
        <v>0</v>
      </c>
      <c r="J388" s="110">
        <f t="shared" si="328"/>
        <v>0</v>
      </c>
      <c r="K388" s="110">
        <f t="shared" si="328"/>
        <v>0</v>
      </c>
      <c r="L388" s="110">
        <f t="shared" si="328"/>
        <v>0</v>
      </c>
      <c r="M388" s="110">
        <f t="shared" si="328"/>
        <v>15132724</v>
      </c>
      <c r="N388" s="110">
        <f t="shared" si="328"/>
        <v>0</v>
      </c>
      <c r="O388" s="110">
        <f t="shared" si="328"/>
        <v>0</v>
      </c>
      <c r="P388" s="110">
        <f t="shared" si="328"/>
        <v>0</v>
      </c>
      <c r="Q388" s="110">
        <f t="shared" si="328"/>
        <v>-879164</v>
      </c>
      <c r="R388" s="110">
        <f t="shared" si="328"/>
        <v>0</v>
      </c>
      <c r="S388" s="110">
        <f t="shared" si="328"/>
        <v>0</v>
      </c>
      <c r="T388" s="110">
        <f t="shared" si="328"/>
        <v>0</v>
      </c>
      <c r="U388" s="110">
        <f t="shared" si="328"/>
        <v>8231740</v>
      </c>
      <c r="V388" s="110">
        <f t="shared" ref="V388:AW388" si="329">V389+V390</f>
        <v>0</v>
      </c>
      <c r="W388" s="110">
        <f t="shared" si="329"/>
        <v>0</v>
      </c>
      <c r="X388" s="110">
        <f t="shared" si="329"/>
        <v>0</v>
      </c>
      <c r="Y388" s="110">
        <f t="shared" si="329"/>
        <v>11778990</v>
      </c>
      <c r="Z388" s="110">
        <f t="shared" si="329"/>
        <v>0</v>
      </c>
      <c r="AA388" s="110">
        <f t="shared" si="329"/>
        <v>0</v>
      </c>
      <c r="AB388" s="110">
        <f t="shared" si="329"/>
        <v>0</v>
      </c>
      <c r="AC388" s="110">
        <f t="shared" si="329"/>
        <v>18813704.830000002</v>
      </c>
      <c r="AD388" s="110">
        <f t="shared" si="329"/>
        <v>0</v>
      </c>
      <c r="AE388" s="110">
        <f t="shared" si="329"/>
        <v>0</v>
      </c>
      <c r="AF388" s="110">
        <f t="shared" si="329"/>
        <v>0</v>
      </c>
      <c r="AG388" s="110">
        <f t="shared" si="329"/>
        <v>0</v>
      </c>
      <c r="AH388" s="110">
        <f t="shared" si="329"/>
        <v>0</v>
      </c>
      <c r="AI388" s="110">
        <f t="shared" si="329"/>
        <v>0</v>
      </c>
      <c r="AJ388" s="110">
        <f t="shared" si="329"/>
        <v>0</v>
      </c>
      <c r="AK388" s="110">
        <f t="shared" ref="AK388:AT388" si="330">AK389+AK390</f>
        <v>25091266</v>
      </c>
      <c r="AL388" s="110">
        <f t="shared" si="330"/>
        <v>0</v>
      </c>
      <c r="AM388" s="110">
        <f t="shared" si="330"/>
        <v>0</v>
      </c>
      <c r="AN388" s="110">
        <f t="shared" si="330"/>
        <v>0</v>
      </c>
      <c r="AO388" s="110">
        <f t="shared" si="330"/>
        <v>0</v>
      </c>
      <c r="AP388" s="110">
        <f t="shared" si="330"/>
        <v>0</v>
      </c>
      <c r="AQ388" s="110">
        <f t="shared" si="330"/>
        <v>0</v>
      </c>
      <c r="AR388" s="110">
        <f t="shared" si="330"/>
        <v>0</v>
      </c>
      <c r="AS388" s="110">
        <f t="shared" si="330"/>
        <v>15780881</v>
      </c>
      <c r="AT388" s="110">
        <f t="shared" si="330"/>
        <v>0</v>
      </c>
      <c r="AU388" s="110">
        <f t="shared" si="329"/>
        <v>0</v>
      </c>
      <c r="AV388" s="110">
        <f t="shared" si="329"/>
        <v>0</v>
      </c>
      <c r="AW388" s="110">
        <f t="shared" si="329"/>
        <v>0</v>
      </c>
      <c r="AX388" s="110">
        <f>AX389</f>
        <v>0</v>
      </c>
      <c r="AY388" s="110">
        <f>AY389</f>
        <v>0</v>
      </c>
      <c r="AZ388" s="110">
        <f>AZ389</f>
        <v>0</v>
      </c>
      <c r="BA388" s="110">
        <f>BA389</f>
        <v>0</v>
      </c>
      <c r="BB388" s="110">
        <f>BB389+BB390</f>
        <v>0</v>
      </c>
      <c r="BC388" s="110"/>
      <c r="BD388" s="110"/>
      <c r="BE388" s="110">
        <f>BE389+BE390</f>
        <v>0</v>
      </c>
      <c r="BF388" s="152">
        <f>+E388+BB388-BE388</f>
        <v>122429000</v>
      </c>
      <c r="BG388" s="153">
        <f>BG389+BG390</f>
        <v>153778657.88999999</v>
      </c>
      <c r="BH388" s="172">
        <f t="shared" si="304"/>
        <v>31349657.889999986</v>
      </c>
      <c r="BI388" s="5"/>
      <c r="BJ388" s="5"/>
    </row>
    <row r="389" spans="1:62" ht="39" thickBot="1" x14ac:dyDescent="0.25">
      <c r="A389" s="18" t="s">
        <v>612</v>
      </c>
      <c r="B389" s="68" t="s">
        <v>613</v>
      </c>
      <c r="C389" s="26">
        <v>49</v>
      </c>
      <c r="D389" s="125" t="s">
        <v>614</v>
      </c>
      <c r="E389" s="111">
        <v>83188000</v>
      </c>
      <c r="F389" s="112">
        <v>0</v>
      </c>
      <c r="G389" s="113">
        <v>0</v>
      </c>
      <c r="H389" s="113">
        <v>0</v>
      </c>
      <c r="I389" s="113">
        <v>0</v>
      </c>
      <c r="J389" s="113">
        <v>0</v>
      </c>
      <c r="K389" s="113">
        <v>0</v>
      </c>
      <c r="L389" s="113">
        <f>H389+J389-K389</f>
        <v>0</v>
      </c>
      <c r="M389" s="113">
        <v>15132724</v>
      </c>
      <c r="N389" s="113">
        <v>0</v>
      </c>
      <c r="O389" s="113">
        <v>0</v>
      </c>
      <c r="P389" s="113">
        <v>0</v>
      </c>
      <c r="Q389" s="113">
        <v>-879164</v>
      </c>
      <c r="R389" s="114">
        <v>0</v>
      </c>
      <c r="S389" s="114">
        <v>0</v>
      </c>
      <c r="T389" s="113">
        <f>P389+R389-S389</f>
        <v>0</v>
      </c>
      <c r="U389" s="114">
        <v>8231740</v>
      </c>
      <c r="V389" s="114">
        <v>0</v>
      </c>
      <c r="W389" s="114">
        <v>0</v>
      </c>
      <c r="X389" s="113">
        <f>T389+V389-W389</f>
        <v>0</v>
      </c>
      <c r="Y389" s="113">
        <v>11778990</v>
      </c>
      <c r="Z389" s="113">
        <v>0</v>
      </c>
      <c r="AA389" s="113">
        <v>0</v>
      </c>
      <c r="AB389" s="113">
        <f>X389+Z389-AA389</f>
        <v>0</v>
      </c>
      <c r="AC389" s="113">
        <v>5141896.6100000003</v>
      </c>
      <c r="AD389" s="113">
        <v>0</v>
      </c>
      <c r="AE389" s="113">
        <v>0</v>
      </c>
      <c r="AF389" s="113">
        <f>AB389+AD389-AE389</f>
        <v>0</v>
      </c>
      <c r="AG389" s="113">
        <v>0</v>
      </c>
      <c r="AH389" s="113">
        <v>0</v>
      </c>
      <c r="AI389" s="113">
        <v>0</v>
      </c>
      <c r="AJ389" s="113">
        <f>AF389+AH389-AI389</f>
        <v>0</v>
      </c>
      <c r="AK389" s="113">
        <v>15399626</v>
      </c>
      <c r="AL389" s="113">
        <v>0</v>
      </c>
      <c r="AM389" s="113">
        <v>0</v>
      </c>
      <c r="AN389" s="113">
        <f>AJ389+AL389-AM389</f>
        <v>0</v>
      </c>
      <c r="AO389" s="113">
        <v>0</v>
      </c>
      <c r="AP389" s="114">
        <v>0</v>
      </c>
      <c r="AQ389" s="114">
        <v>0</v>
      </c>
      <c r="AR389" s="113">
        <f>AN389+AP389-AQ389</f>
        <v>0</v>
      </c>
      <c r="AS389" s="113">
        <v>11706710</v>
      </c>
      <c r="AT389" s="113"/>
      <c r="AU389" s="113"/>
      <c r="AV389" s="113"/>
      <c r="AW389" s="113"/>
      <c r="AX389" s="113"/>
      <c r="AY389" s="113"/>
      <c r="AZ389" s="113"/>
      <c r="BA389" s="113"/>
      <c r="BB389" s="113">
        <f>F389+J389+N389+R389+V389+Z389+AD389+AH389+AL389+AP389</f>
        <v>0</v>
      </c>
      <c r="BC389" s="113"/>
      <c r="BD389" s="113"/>
      <c r="BE389" s="113">
        <f>G389+K389+O389+S389+W389+AA389+AE389+AI389+AM389+AQ389</f>
        <v>0</v>
      </c>
      <c r="BF389" s="154">
        <f>E389+BB389-BE389</f>
        <v>83188000</v>
      </c>
      <c r="BG389" s="155">
        <v>111564440.56999999</v>
      </c>
      <c r="BH389" s="175">
        <f t="shared" si="304"/>
        <v>28376440.569999993</v>
      </c>
    </row>
    <row r="390" spans="1:62" ht="26.25" thickBot="1" x14ac:dyDescent="0.25">
      <c r="A390" s="18" t="s">
        <v>1022</v>
      </c>
      <c r="B390" s="68" t="s">
        <v>1021</v>
      </c>
      <c r="C390" s="26">
        <v>84</v>
      </c>
      <c r="D390" s="127" t="s">
        <v>121</v>
      </c>
      <c r="E390" s="111">
        <v>39241000</v>
      </c>
      <c r="F390" s="112">
        <v>0</v>
      </c>
      <c r="G390" s="113">
        <v>0</v>
      </c>
      <c r="H390" s="113">
        <v>0</v>
      </c>
      <c r="I390" s="113">
        <v>0</v>
      </c>
      <c r="J390" s="113">
        <v>0</v>
      </c>
      <c r="K390" s="113">
        <v>0</v>
      </c>
      <c r="L390" s="113">
        <v>0</v>
      </c>
      <c r="M390" s="113">
        <v>0</v>
      </c>
      <c r="N390" s="113">
        <v>0</v>
      </c>
      <c r="O390" s="113">
        <v>0</v>
      </c>
      <c r="P390" s="113">
        <v>0</v>
      </c>
      <c r="Q390" s="113">
        <v>0</v>
      </c>
      <c r="R390" s="114">
        <v>0</v>
      </c>
      <c r="S390" s="114">
        <v>0</v>
      </c>
      <c r="T390" s="113">
        <f>P390+R390-S390</f>
        <v>0</v>
      </c>
      <c r="U390" s="114">
        <v>0</v>
      </c>
      <c r="V390" s="114">
        <v>0</v>
      </c>
      <c r="W390" s="114">
        <v>0</v>
      </c>
      <c r="X390" s="113">
        <f>T390+V390-W390</f>
        <v>0</v>
      </c>
      <c r="Y390" s="113">
        <v>0</v>
      </c>
      <c r="Z390" s="113">
        <v>0</v>
      </c>
      <c r="AA390" s="113">
        <v>0</v>
      </c>
      <c r="AB390" s="113">
        <f>X390+Z390-AA390</f>
        <v>0</v>
      </c>
      <c r="AC390" s="113">
        <v>13671808.220000001</v>
      </c>
      <c r="AD390" s="113">
        <v>0</v>
      </c>
      <c r="AE390" s="113">
        <v>0</v>
      </c>
      <c r="AF390" s="113">
        <f>AB390+AD390-AE390</f>
        <v>0</v>
      </c>
      <c r="AG390" s="113">
        <v>0</v>
      </c>
      <c r="AH390" s="113">
        <v>0</v>
      </c>
      <c r="AI390" s="113">
        <v>0</v>
      </c>
      <c r="AJ390" s="113">
        <f>AF390+AH390-AI390</f>
        <v>0</v>
      </c>
      <c r="AK390" s="113">
        <v>9691640</v>
      </c>
      <c r="AL390" s="113">
        <v>0</v>
      </c>
      <c r="AM390" s="113">
        <v>0</v>
      </c>
      <c r="AN390" s="113">
        <f>AJ390+AL390-AM390</f>
        <v>0</v>
      </c>
      <c r="AO390" s="113">
        <v>0</v>
      </c>
      <c r="AP390" s="114">
        <v>0</v>
      </c>
      <c r="AQ390" s="114">
        <v>0</v>
      </c>
      <c r="AR390" s="113">
        <f>AN390+AP390-AQ390</f>
        <v>0</v>
      </c>
      <c r="AS390" s="113">
        <v>4074171</v>
      </c>
      <c r="AT390" s="113"/>
      <c r="AU390" s="113"/>
      <c r="AV390" s="113"/>
      <c r="AW390" s="113"/>
      <c r="AX390" s="113"/>
      <c r="AY390" s="113"/>
      <c r="AZ390" s="113"/>
      <c r="BA390" s="113"/>
      <c r="BB390" s="113">
        <f>F390+J390+N390+R390+V390+Z390+AD390+AH390+AL390+AP390</f>
        <v>0</v>
      </c>
      <c r="BC390" s="113"/>
      <c r="BD390" s="113"/>
      <c r="BE390" s="113">
        <f>G390+K390+O390+S390+W390+AA390+AE390+AI390+AM390+AQ390</f>
        <v>0</v>
      </c>
      <c r="BF390" s="154">
        <f>E390+BB390-BE390</f>
        <v>39241000</v>
      </c>
      <c r="BG390" s="155">
        <v>42214217.32</v>
      </c>
      <c r="BH390" s="175">
        <f t="shared" si="304"/>
        <v>2973217.3200000003</v>
      </c>
    </row>
    <row r="391" spans="1:62" ht="26.25" thickBot="1" x14ac:dyDescent="0.25">
      <c r="A391" s="18" t="s">
        <v>615</v>
      </c>
      <c r="B391" s="68" t="s">
        <v>536</v>
      </c>
      <c r="C391" s="26">
        <v>55</v>
      </c>
      <c r="D391" s="125" t="s">
        <v>121</v>
      </c>
      <c r="E391" s="111">
        <v>0</v>
      </c>
      <c r="F391" s="112">
        <v>0</v>
      </c>
      <c r="G391" s="113">
        <v>0</v>
      </c>
      <c r="H391" s="113">
        <v>0</v>
      </c>
      <c r="I391" s="113">
        <v>0</v>
      </c>
      <c r="J391" s="113">
        <v>0</v>
      </c>
      <c r="K391" s="113">
        <v>0</v>
      </c>
      <c r="L391" s="113">
        <f>H391+J391-K391</f>
        <v>0</v>
      </c>
      <c r="M391" s="113">
        <v>0</v>
      </c>
      <c r="N391" s="113">
        <v>0</v>
      </c>
      <c r="O391" s="113">
        <v>0</v>
      </c>
      <c r="P391" s="113">
        <v>0</v>
      </c>
      <c r="Q391" s="113">
        <v>0</v>
      </c>
      <c r="R391" s="114">
        <v>0</v>
      </c>
      <c r="S391" s="114">
        <v>0</v>
      </c>
      <c r="T391" s="113">
        <f>P391+R391-S391</f>
        <v>0</v>
      </c>
      <c r="U391" s="114">
        <v>0</v>
      </c>
      <c r="V391" s="114">
        <v>0</v>
      </c>
      <c r="W391" s="114">
        <v>0</v>
      </c>
      <c r="X391" s="113">
        <f>T391+V391-W391</f>
        <v>0</v>
      </c>
      <c r="Y391" s="113">
        <v>0</v>
      </c>
      <c r="Z391" s="113">
        <v>0</v>
      </c>
      <c r="AA391" s="113">
        <v>0</v>
      </c>
      <c r="AB391" s="113">
        <f>X391+Z391-AA391</f>
        <v>0</v>
      </c>
      <c r="AC391" s="113">
        <v>0</v>
      </c>
      <c r="AD391" s="113">
        <v>0</v>
      </c>
      <c r="AE391" s="113">
        <v>0</v>
      </c>
      <c r="AF391" s="113">
        <f>AB391+AD391-AE391</f>
        <v>0</v>
      </c>
      <c r="AG391" s="113">
        <v>0</v>
      </c>
      <c r="AH391" s="113">
        <v>0</v>
      </c>
      <c r="AI391" s="113">
        <v>0</v>
      </c>
      <c r="AJ391" s="113">
        <f>AF391+AH391-AI391</f>
        <v>0</v>
      </c>
      <c r="AK391" s="113">
        <v>0</v>
      </c>
      <c r="AL391" s="113">
        <v>0</v>
      </c>
      <c r="AM391" s="113">
        <v>0</v>
      </c>
      <c r="AN391" s="113">
        <f>AJ391+AL391-AM391</f>
        <v>0</v>
      </c>
      <c r="AO391" s="113">
        <v>0</v>
      </c>
      <c r="AP391" s="114">
        <v>0</v>
      </c>
      <c r="AQ391" s="114">
        <v>0</v>
      </c>
      <c r="AR391" s="113">
        <f>AN391+AP391-AQ391</f>
        <v>0</v>
      </c>
      <c r="AS391" s="113">
        <v>0</v>
      </c>
      <c r="AT391" s="113"/>
      <c r="AU391" s="113"/>
      <c r="AV391" s="113"/>
      <c r="AW391" s="113"/>
      <c r="AX391" s="113"/>
      <c r="AY391" s="113"/>
      <c r="AZ391" s="113"/>
      <c r="BA391" s="113"/>
      <c r="BB391" s="113">
        <f>F391+J391+N391+R391+V391+Z391+AD391+AH391+AL391+AP391</f>
        <v>0</v>
      </c>
      <c r="BC391" s="113"/>
      <c r="BD391" s="113"/>
      <c r="BE391" s="113">
        <f>G391+K391+O391+S391+W391+AA391+AE391+AI391+AM391+AQ391</f>
        <v>0</v>
      </c>
      <c r="BF391" s="154">
        <f>E391+BB391-BE391</f>
        <v>0</v>
      </c>
      <c r="BG391" s="155">
        <v>0</v>
      </c>
      <c r="BH391" s="175">
        <f t="shared" si="304"/>
        <v>0</v>
      </c>
    </row>
    <row r="392" spans="1:62" s="3" customFormat="1" ht="15.75" thickBot="1" x14ac:dyDescent="0.3">
      <c r="A392" s="8" t="s">
        <v>616</v>
      </c>
      <c r="B392" s="67" t="s">
        <v>132</v>
      </c>
      <c r="C392" s="7"/>
      <c r="D392" s="126"/>
      <c r="E392" s="110">
        <f>E393+E397</f>
        <v>9473000</v>
      </c>
      <c r="F392" s="110">
        <f t="shared" ref="F392:U392" si="331">F393+F397</f>
        <v>0</v>
      </c>
      <c r="G392" s="110">
        <f t="shared" si="331"/>
        <v>0</v>
      </c>
      <c r="H392" s="110">
        <f t="shared" si="331"/>
        <v>0</v>
      </c>
      <c r="I392" s="110">
        <f t="shared" si="331"/>
        <v>0</v>
      </c>
      <c r="J392" s="110">
        <f t="shared" si="331"/>
        <v>0</v>
      </c>
      <c r="K392" s="110">
        <f t="shared" si="331"/>
        <v>0</v>
      </c>
      <c r="L392" s="110">
        <f t="shared" si="331"/>
        <v>0</v>
      </c>
      <c r="M392" s="110">
        <f t="shared" si="331"/>
        <v>0</v>
      </c>
      <c r="N392" s="110">
        <f t="shared" si="331"/>
        <v>0</v>
      </c>
      <c r="O392" s="110">
        <f t="shared" si="331"/>
        <v>0</v>
      </c>
      <c r="P392" s="110">
        <f t="shared" si="331"/>
        <v>0</v>
      </c>
      <c r="Q392" s="110">
        <f t="shared" si="331"/>
        <v>0</v>
      </c>
      <c r="R392" s="110">
        <f t="shared" si="331"/>
        <v>0</v>
      </c>
      <c r="S392" s="110">
        <f t="shared" si="331"/>
        <v>0</v>
      </c>
      <c r="T392" s="110">
        <f t="shared" si="331"/>
        <v>0</v>
      </c>
      <c r="U392" s="110">
        <f t="shared" si="331"/>
        <v>0</v>
      </c>
      <c r="V392" s="110">
        <f t="shared" ref="V392:AW392" si="332">V393+V397</f>
        <v>0</v>
      </c>
      <c r="W392" s="110">
        <f t="shared" si="332"/>
        <v>0</v>
      </c>
      <c r="X392" s="110">
        <f t="shared" si="332"/>
        <v>0</v>
      </c>
      <c r="Y392" s="110">
        <f t="shared" si="332"/>
        <v>0</v>
      </c>
      <c r="Z392" s="110">
        <f t="shared" si="332"/>
        <v>0</v>
      </c>
      <c r="AA392" s="110">
        <f t="shared" si="332"/>
        <v>0</v>
      </c>
      <c r="AB392" s="110">
        <f t="shared" si="332"/>
        <v>0</v>
      </c>
      <c r="AC392" s="110">
        <f t="shared" si="332"/>
        <v>0</v>
      </c>
      <c r="AD392" s="110">
        <f t="shared" si="332"/>
        <v>0</v>
      </c>
      <c r="AE392" s="110">
        <f t="shared" si="332"/>
        <v>0</v>
      </c>
      <c r="AF392" s="110">
        <f t="shared" si="332"/>
        <v>0</v>
      </c>
      <c r="AG392" s="110">
        <f t="shared" si="332"/>
        <v>0</v>
      </c>
      <c r="AH392" s="110">
        <f t="shared" si="332"/>
        <v>0</v>
      </c>
      <c r="AI392" s="110">
        <f t="shared" si="332"/>
        <v>0</v>
      </c>
      <c r="AJ392" s="110">
        <f t="shared" si="332"/>
        <v>0</v>
      </c>
      <c r="AK392" s="110">
        <f t="shared" ref="AK392:AT392" si="333">AK393+AK397</f>
        <v>0</v>
      </c>
      <c r="AL392" s="110">
        <f t="shared" si="333"/>
        <v>0</v>
      </c>
      <c r="AM392" s="110">
        <f t="shared" si="333"/>
        <v>0</v>
      </c>
      <c r="AN392" s="110">
        <f t="shared" si="333"/>
        <v>0</v>
      </c>
      <c r="AO392" s="110">
        <f t="shared" si="333"/>
        <v>482334210.75999999</v>
      </c>
      <c r="AP392" s="110">
        <f t="shared" si="333"/>
        <v>0</v>
      </c>
      <c r="AQ392" s="110">
        <f t="shared" si="333"/>
        <v>0</v>
      </c>
      <c r="AR392" s="110">
        <f t="shared" si="333"/>
        <v>0</v>
      </c>
      <c r="AS392" s="110">
        <f t="shared" si="333"/>
        <v>7113356.21</v>
      </c>
      <c r="AT392" s="110">
        <f t="shared" si="333"/>
        <v>0</v>
      </c>
      <c r="AU392" s="110">
        <f t="shared" si="332"/>
        <v>0</v>
      </c>
      <c r="AV392" s="110">
        <f t="shared" si="332"/>
        <v>0</v>
      </c>
      <c r="AW392" s="110">
        <f t="shared" si="332"/>
        <v>0</v>
      </c>
      <c r="AX392" s="110">
        <f t="shared" ref="AX392:BG392" si="334">AX393+AX397</f>
        <v>0</v>
      </c>
      <c r="AY392" s="110">
        <f t="shared" si="334"/>
        <v>0</v>
      </c>
      <c r="AZ392" s="110">
        <f t="shared" si="334"/>
        <v>0</v>
      </c>
      <c r="BA392" s="110">
        <f t="shared" si="334"/>
        <v>0</v>
      </c>
      <c r="BB392" s="110">
        <f t="shared" si="334"/>
        <v>0</v>
      </c>
      <c r="BC392" s="110"/>
      <c r="BD392" s="110"/>
      <c r="BE392" s="110">
        <f t="shared" si="334"/>
        <v>0</v>
      </c>
      <c r="BF392" s="152">
        <f>+E392+BB392-BE392</f>
        <v>9473000</v>
      </c>
      <c r="BG392" s="153">
        <f t="shared" si="334"/>
        <v>44048896.939999998</v>
      </c>
      <c r="BH392" s="172">
        <f t="shared" si="304"/>
        <v>34575896.939999998</v>
      </c>
      <c r="BI392" s="5"/>
      <c r="BJ392" s="5"/>
    </row>
    <row r="393" spans="1:62" s="3" customFormat="1" ht="15.75" thickBot="1" x14ac:dyDescent="0.3">
      <c r="A393" s="8" t="s">
        <v>617</v>
      </c>
      <c r="B393" s="67" t="s">
        <v>618</v>
      </c>
      <c r="C393" s="7"/>
      <c r="D393" s="126"/>
      <c r="E393" s="110">
        <f>E394</f>
        <v>9473000</v>
      </c>
      <c r="F393" s="110">
        <f t="shared" ref="F393:V395" si="335">F394</f>
        <v>0</v>
      </c>
      <c r="G393" s="110">
        <f t="shared" si="335"/>
        <v>0</v>
      </c>
      <c r="H393" s="110">
        <f t="shared" si="335"/>
        <v>0</v>
      </c>
      <c r="I393" s="110">
        <f t="shared" si="335"/>
        <v>0</v>
      </c>
      <c r="J393" s="110">
        <f t="shared" si="335"/>
        <v>0</v>
      </c>
      <c r="K393" s="110">
        <f t="shared" si="335"/>
        <v>0</v>
      </c>
      <c r="L393" s="110">
        <f t="shared" si="335"/>
        <v>0</v>
      </c>
      <c r="M393" s="110">
        <f t="shared" si="335"/>
        <v>0</v>
      </c>
      <c r="N393" s="110">
        <f t="shared" si="335"/>
        <v>0</v>
      </c>
      <c r="O393" s="110">
        <f t="shared" si="335"/>
        <v>0</v>
      </c>
      <c r="P393" s="110">
        <f t="shared" si="335"/>
        <v>0</v>
      </c>
      <c r="Q393" s="110">
        <f t="shared" si="335"/>
        <v>0</v>
      </c>
      <c r="R393" s="110">
        <f t="shared" si="335"/>
        <v>0</v>
      </c>
      <c r="S393" s="110">
        <f t="shared" si="335"/>
        <v>0</v>
      </c>
      <c r="T393" s="110">
        <f t="shared" si="335"/>
        <v>0</v>
      </c>
      <c r="U393" s="110">
        <f t="shared" si="335"/>
        <v>0</v>
      </c>
      <c r="V393" s="110">
        <f t="shared" si="335"/>
        <v>0</v>
      </c>
      <c r="W393" s="110">
        <f t="shared" ref="V393:AW395" si="336">W394</f>
        <v>0</v>
      </c>
      <c r="X393" s="110">
        <f t="shared" si="336"/>
        <v>0</v>
      </c>
      <c r="Y393" s="110">
        <f t="shared" si="336"/>
        <v>0</v>
      </c>
      <c r="Z393" s="110">
        <f t="shared" si="336"/>
        <v>0</v>
      </c>
      <c r="AA393" s="110">
        <f t="shared" si="336"/>
        <v>0</v>
      </c>
      <c r="AB393" s="110">
        <f t="shared" si="336"/>
        <v>0</v>
      </c>
      <c r="AC393" s="110">
        <f t="shared" si="336"/>
        <v>0</v>
      </c>
      <c r="AD393" s="110">
        <f t="shared" si="336"/>
        <v>0</v>
      </c>
      <c r="AE393" s="110">
        <f t="shared" si="336"/>
        <v>0</v>
      </c>
      <c r="AF393" s="110">
        <f t="shared" si="336"/>
        <v>0</v>
      </c>
      <c r="AG393" s="110">
        <f t="shared" si="336"/>
        <v>0</v>
      </c>
      <c r="AH393" s="110">
        <f t="shared" si="336"/>
        <v>0</v>
      </c>
      <c r="AI393" s="110">
        <f t="shared" si="336"/>
        <v>0</v>
      </c>
      <c r="AJ393" s="110">
        <f t="shared" si="336"/>
        <v>0</v>
      </c>
      <c r="AK393" s="110">
        <f t="shared" si="336"/>
        <v>0</v>
      </c>
      <c r="AL393" s="110">
        <f t="shared" si="336"/>
        <v>0</v>
      </c>
      <c r="AM393" s="110">
        <f t="shared" si="336"/>
        <v>0</v>
      </c>
      <c r="AN393" s="110">
        <f t="shared" si="336"/>
        <v>0</v>
      </c>
      <c r="AO393" s="110">
        <f t="shared" si="336"/>
        <v>0</v>
      </c>
      <c r="AP393" s="110">
        <f t="shared" si="336"/>
        <v>0</v>
      </c>
      <c r="AQ393" s="110">
        <f t="shared" si="336"/>
        <v>0</v>
      </c>
      <c r="AR393" s="110">
        <f t="shared" si="336"/>
        <v>0</v>
      </c>
      <c r="AS393" s="110">
        <f t="shared" si="336"/>
        <v>0</v>
      </c>
      <c r="AT393" s="110">
        <f t="shared" si="336"/>
        <v>0</v>
      </c>
      <c r="AU393" s="110">
        <f t="shared" si="336"/>
        <v>0</v>
      </c>
      <c r="AV393" s="110">
        <f t="shared" si="336"/>
        <v>0</v>
      </c>
      <c r="AW393" s="110">
        <f t="shared" si="336"/>
        <v>0</v>
      </c>
      <c r="AX393" s="110">
        <f t="shared" ref="AX393:BG395" si="337">AX394</f>
        <v>0</v>
      </c>
      <c r="AY393" s="110">
        <f t="shared" si="337"/>
        <v>0</v>
      </c>
      <c r="AZ393" s="110">
        <f t="shared" si="337"/>
        <v>0</v>
      </c>
      <c r="BA393" s="110">
        <f t="shared" si="337"/>
        <v>0</v>
      </c>
      <c r="BB393" s="110">
        <f t="shared" si="337"/>
        <v>0</v>
      </c>
      <c r="BC393" s="110"/>
      <c r="BD393" s="110"/>
      <c r="BE393" s="110">
        <f t="shared" si="337"/>
        <v>0</v>
      </c>
      <c r="BF393" s="152">
        <f>+E393+BB393-BE393</f>
        <v>9473000</v>
      </c>
      <c r="BG393" s="153">
        <f t="shared" si="337"/>
        <v>44048896.939999998</v>
      </c>
      <c r="BH393" s="172">
        <f t="shared" si="304"/>
        <v>34575896.939999998</v>
      </c>
      <c r="BI393" s="5"/>
      <c r="BJ393" s="5"/>
    </row>
    <row r="394" spans="1:62" s="3" customFormat="1" ht="15.75" thickBot="1" x14ac:dyDescent="0.3">
      <c r="A394" s="8" t="s">
        <v>619</v>
      </c>
      <c r="B394" s="67" t="s">
        <v>136</v>
      </c>
      <c r="C394" s="7"/>
      <c r="D394" s="126"/>
      <c r="E394" s="110">
        <f>E395</f>
        <v>9473000</v>
      </c>
      <c r="F394" s="110">
        <f t="shared" si="335"/>
        <v>0</v>
      </c>
      <c r="G394" s="110">
        <f t="shared" si="335"/>
        <v>0</v>
      </c>
      <c r="H394" s="110">
        <f t="shared" si="335"/>
        <v>0</v>
      </c>
      <c r="I394" s="110">
        <f t="shared" si="335"/>
        <v>0</v>
      </c>
      <c r="J394" s="110">
        <f t="shared" si="335"/>
        <v>0</v>
      </c>
      <c r="K394" s="110">
        <f t="shared" si="335"/>
        <v>0</v>
      </c>
      <c r="L394" s="110">
        <f t="shared" si="335"/>
        <v>0</v>
      </c>
      <c r="M394" s="110">
        <f t="shared" si="335"/>
        <v>0</v>
      </c>
      <c r="N394" s="110">
        <f t="shared" si="335"/>
        <v>0</v>
      </c>
      <c r="O394" s="110">
        <f t="shared" si="335"/>
        <v>0</v>
      </c>
      <c r="P394" s="110">
        <f t="shared" si="335"/>
        <v>0</v>
      </c>
      <c r="Q394" s="110">
        <f t="shared" si="335"/>
        <v>0</v>
      </c>
      <c r="R394" s="110">
        <f t="shared" si="335"/>
        <v>0</v>
      </c>
      <c r="S394" s="110">
        <f t="shared" si="335"/>
        <v>0</v>
      </c>
      <c r="T394" s="110">
        <f t="shared" si="335"/>
        <v>0</v>
      </c>
      <c r="U394" s="110">
        <f t="shared" si="335"/>
        <v>0</v>
      </c>
      <c r="V394" s="110">
        <f t="shared" si="336"/>
        <v>0</v>
      </c>
      <c r="W394" s="110">
        <f t="shared" si="336"/>
        <v>0</v>
      </c>
      <c r="X394" s="110">
        <f t="shared" si="336"/>
        <v>0</v>
      </c>
      <c r="Y394" s="110">
        <f t="shared" si="336"/>
        <v>0</v>
      </c>
      <c r="Z394" s="110">
        <f t="shared" si="336"/>
        <v>0</v>
      </c>
      <c r="AA394" s="110">
        <f t="shared" si="336"/>
        <v>0</v>
      </c>
      <c r="AB394" s="110">
        <f t="shared" si="336"/>
        <v>0</v>
      </c>
      <c r="AC394" s="110">
        <f t="shared" si="336"/>
        <v>0</v>
      </c>
      <c r="AD394" s="110">
        <f t="shared" si="336"/>
        <v>0</v>
      </c>
      <c r="AE394" s="110">
        <f t="shared" si="336"/>
        <v>0</v>
      </c>
      <c r="AF394" s="110">
        <f t="shared" si="336"/>
        <v>0</v>
      </c>
      <c r="AG394" s="110">
        <f t="shared" si="336"/>
        <v>0</v>
      </c>
      <c r="AH394" s="110">
        <f t="shared" si="336"/>
        <v>0</v>
      </c>
      <c r="AI394" s="110">
        <f t="shared" si="336"/>
        <v>0</v>
      </c>
      <c r="AJ394" s="110">
        <f t="shared" si="336"/>
        <v>0</v>
      </c>
      <c r="AK394" s="110">
        <f t="shared" si="336"/>
        <v>0</v>
      </c>
      <c r="AL394" s="110">
        <f t="shared" si="336"/>
        <v>0</v>
      </c>
      <c r="AM394" s="110">
        <f t="shared" si="336"/>
        <v>0</v>
      </c>
      <c r="AN394" s="110">
        <f t="shared" si="336"/>
        <v>0</v>
      </c>
      <c r="AO394" s="110">
        <f t="shared" si="336"/>
        <v>0</v>
      </c>
      <c r="AP394" s="110">
        <f t="shared" si="336"/>
        <v>0</v>
      </c>
      <c r="AQ394" s="110">
        <f t="shared" si="336"/>
        <v>0</v>
      </c>
      <c r="AR394" s="110">
        <f t="shared" si="336"/>
        <v>0</v>
      </c>
      <c r="AS394" s="110">
        <f t="shared" si="336"/>
        <v>0</v>
      </c>
      <c r="AT394" s="110">
        <f t="shared" si="336"/>
        <v>0</v>
      </c>
      <c r="AU394" s="110">
        <f t="shared" si="336"/>
        <v>0</v>
      </c>
      <c r="AV394" s="110">
        <f t="shared" si="336"/>
        <v>0</v>
      </c>
      <c r="AW394" s="110">
        <f t="shared" si="336"/>
        <v>0</v>
      </c>
      <c r="AX394" s="110">
        <f t="shared" si="337"/>
        <v>0</v>
      </c>
      <c r="AY394" s="110">
        <f t="shared" si="337"/>
        <v>0</v>
      </c>
      <c r="AZ394" s="110">
        <f t="shared" si="337"/>
        <v>0</v>
      </c>
      <c r="BA394" s="110">
        <f t="shared" si="337"/>
        <v>0</v>
      </c>
      <c r="BB394" s="110">
        <f t="shared" si="337"/>
        <v>0</v>
      </c>
      <c r="BC394" s="110"/>
      <c r="BD394" s="110"/>
      <c r="BE394" s="110">
        <f t="shared" si="337"/>
        <v>0</v>
      </c>
      <c r="BF394" s="152">
        <f>+E394+BB394-BE394</f>
        <v>9473000</v>
      </c>
      <c r="BG394" s="153">
        <f t="shared" si="337"/>
        <v>44048896.939999998</v>
      </c>
      <c r="BH394" s="172">
        <f t="shared" si="304"/>
        <v>34575896.939999998</v>
      </c>
      <c r="BI394" s="5"/>
      <c r="BJ394" s="5"/>
    </row>
    <row r="395" spans="1:62" s="3" customFormat="1" ht="15.75" thickBot="1" x14ac:dyDescent="0.3">
      <c r="A395" s="8" t="s">
        <v>620</v>
      </c>
      <c r="B395" s="67" t="s">
        <v>621</v>
      </c>
      <c r="C395" s="7"/>
      <c r="D395" s="126"/>
      <c r="E395" s="110">
        <f>E396</f>
        <v>9473000</v>
      </c>
      <c r="F395" s="110">
        <f t="shared" si="335"/>
        <v>0</v>
      </c>
      <c r="G395" s="110">
        <f t="shared" si="335"/>
        <v>0</v>
      </c>
      <c r="H395" s="110">
        <f t="shared" si="335"/>
        <v>0</v>
      </c>
      <c r="I395" s="110">
        <f t="shared" si="335"/>
        <v>0</v>
      </c>
      <c r="J395" s="110">
        <f t="shared" si="335"/>
        <v>0</v>
      </c>
      <c r="K395" s="110">
        <f t="shared" si="335"/>
        <v>0</v>
      </c>
      <c r="L395" s="110">
        <f t="shared" si="335"/>
        <v>0</v>
      </c>
      <c r="M395" s="110">
        <f t="shared" si="335"/>
        <v>0</v>
      </c>
      <c r="N395" s="110">
        <f t="shared" si="335"/>
        <v>0</v>
      </c>
      <c r="O395" s="110">
        <f t="shared" si="335"/>
        <v>0</v>
      </c>
      <c r="P395" s="110">
        <f t="shared" si="335"/>
        <v>0</v>
      </c>
      <c r="Q395" s="110">
        <f t="shared" si="335"/>
        <v>0</v>
      </c>
      <c r="R395" s="110">
        <f t="shared" si="335"/>
        <v>0</v>
      </c>
      <c r="S395" s="110">
        <f t="shared" si="335"/>
        <v>0</v>
      </c>
      <c r="T395" s="110">
        <f t="shared" si="335"/>
        <v>0</v>
      </c>
      <c r="U395" s="110">
        <f t="shared" si="335"/>
        <v>0</v>
      </c>
      <c r="V395" s="110">
        <f t="shared" si="336"/>
        <v>0</v>
      </c>
      <c r="W395" s="110">
        <f t="shared" si="336"/>
        <v>0</v>
      </c>
      <c r="X395" s="110">
        <f t="shared" si="336"/>
        <v>0</v>
      </c>
      <c r="Y395" s="110">
        <f t="shared" si="336"/>
        <v>0</v>
      </c>
      <c r="Z395" s="110">
        <f t="shared" si="336"/>
        <v>0</v>
      </c>
      <c r="AA395" s="110">
        <f t="shared" si="336"/>
        <v>0</v>
      </c>
      <c r="AB395" s="110">
        <f t="shared" si="336"/>
        <v>0</v>
      </c>
      <c r="AC395" s="110">
        <f t="shared" si="336"/>
        <v>0</v>
      </c>
      <c r="AD395" s="110">
        <f t="shared" si="336"/>
        <v>0</v>
      </c>
      <c r="AE395" s="110">
        <f t="shared" si="336"/>
        <v>0</v>
      </c>
      <c r="AF395" s="110">
        <f t="shared" si="336"/>
        <v>0</v>
      </c>
      <c r="AG395" s="110">
        <f t="shared" si="336"/>
        <v>0</v>
      </c>
      <c r="AH395" s="110">
        <f t="shared" si="336"/>
        <v>0</v>
      </c>
      <c r="AI395" s="110">
        <f t="shared" si="336"/>
        <v>0</v>
      </c>
      <c r="AJ395" s="110">
        <f t="shared" si="336"/>
        <v>0</v>
      </c>
      <c r="AK395" s="110">
        <f t="shared" si="336"/>
        <v>0</v>
      </c>
      <c r="AL395" s="110">
        <f t="shared" si="336"/>
        <v>0</v>
      </c>
      <c r="AM395" s="110">
        <f t="shared" si="336"/>
        <v>0</v>
      </c>
      <c r="AN395" s="110">
        <f t="shared" si="336"/>
        <v>0</v>
      </c>
      <c r="AO395" s="110">
        <f t="shared" si="336"/>
        <v>0</v>
      </c>
      <c r="AP395" s="110">
        <f t="shared" si="336"/>
        <v>0</v>
      </c>
      <c r="AQ395" s="110">
        <f t="shared" si="336"/>
        <v>0</v>
      </c>
      <c r="AR395" s="110">
        <f t="shared" si="336"/>
        <v>0</v>
      </c>
      <c r="AS395" s="110">
        <f t="shared" si="336"/>
        <v>0</v>
      </c>
      <c r="AT395" s="110">
        <f t="shared" si="336"/>
        <v>0</v>
      </c>
      <c r="AU395" s="110">
        <f t="shared" si="336"/>
        <v>0</v>
      </c>
      <c r="AV395" s="110">
        <f t="shared" si="336"/>
        <v>0</v>
      </c>
      <c r="AW395" s="110">
        <f t="shared" si="336"/>
        <v>0</v>
      </c>
      <c r="AX395" s="110">
        <f t="shared" si="337"/>
        <v>0</v>
      </c>
      <c r="AY395" s="110">
        <f t="shared" si="337"/>
        <v>0</v>
      </c>
      <c r="AZ395" s="110">
        <f t="shared" si="337"/>
        <v>0</v>
      </c>
      <c r="BA395" s="110">
        <f t="shared" si="337"/>
        <v>0</v>
      </c>
      <c r="BB395" s="110">
        <f t="shared" si="337"/>
        <v>0</v>
      </c>
      <c r="BC395" s="110"/>
      <c r="BD395" s="110"/>
      <c r="BE395" s="110">
        <f t="shared" si="337"/>
        <v>0</v>
      </c>
      <c r="BF395" s="152">
        <f>+E395+BB395-BE395</f>
        <v>9473000</v>
      </c>
      <c r="BG395" s="153">
        <f t="shared" si="337"/>
        <v>44048896.939999998</v>
      </c>
      <c r="BH395" s="172">
        <f t="shared" si="304"/>
        <v>34575896.939999998</v>
      </c>
      <c r="BI395" s="5"/>
      <c r="BJ395" s="5"/>
    </row>
    <row r="396" spans="1:62" ht="15" thickBot="1" x14ac:dyDescent="0.25">
      <c r="A396" s="18" t="s">
        <v>622</v>
      </c>
      <c r="B396" s="68" t="s">
        <v>623</v>
      </c>
      <c r="C396" s="26">
        <v>47</v>
      </c>
      <c r="D396" s="125" t="s">
        <v>567</v>
      </c>
      <c r="E396" s="111">
        <v>9473000</v>
      </c>
      <c r="F396" s="112">
        <v>0</v>
      </c>
      <c r="G396" s="113">
        <v>0</v>
      </c>
      <c r="H396" s="113">
        <v>0</v>
      </c>
      <c r="I396" s="113">
        <v>0</v>
      </c>
      <c r="J396" s="113">
        <v>0</v>
      </c>
      <c r="K396" s="113">
        <v>0</v>
      </c>
      <c r="L396" s="113">
        <f>H396+J396-K396</f>
        <v>0</v>
      </c>
      <c r="M396" s="113">
        <v>0</v>
      </c>
      <c r="N396" s="113">
        <v>0</v>
      </c>
      <c r="O396" s="113">
        <v>0</v>
      </c>
      <c r="P396" s="113">
        <v>0</v>
      </c>
      <c r="Q396" s="113">
        <v>0</v>
      </c>
      <c r="R396" s="114">
        <v>0</v>
      </c>
      <c r="S396" s="114">
        <v>0</v>
      </c>
      <c r="T396" s="113">
        <f>P396+R396-S396</f>
        <v>0</v>
      </c>
      <c r="U396" s="114">
        <v>0</v>
      </c>
      <c r="V396" s="114">
        <v>0</v>
      </c>
      <c r="W396" s="114">
        <v>0</v>
      </c>
      <c r="X396" s="113">
        <f>T396+V396-W396</f>
        <v>0</v>
      </c>
      <c r="Y396" s="113">
        <v>0</v>
      </c>
      <c r="Z396" s="113">
        <v>0</v>
      </c>
      <c r="AA396" s="113">
        <v>0</v>
      </c>
      <c r="AB396" s="113">
        <f>X396+Z396-AA396</f>
        <v>0</v>
      </c>
      <c r="AC396" s="113">
        <v>0</v>
      </c>
      <c r="AD396" s="113">
        <v>0</v>
      </c>
      <c r="AE396" s="113">
        <v>0</v>
      </c>
      <c r="AF396" s="113">
        <f>AB396+AD396-AE396</f>
        <v>0</v>
      </c>
      <c r="AG396" s="113">
        <v>0</v>
      </c>
      <c r="AH396" s="113">
        <v>0</v>
      </c>
      <c r="AI396" s="113">
        <v>0</v>
      </c>
      <c r="AJ396" s="113">
        <f>AF396+AH396-AI396</f>
        <v>0</v>
      </c>
      <c r="AK396" s="113">
        <v>0</v>
      </c>
      <c r="AL396" s="113">
        <v>0</v>
      </c>
      <c r="AM396" s="113">
        <v>0</v>
      </c>
      <c r="AN396" s="113">
        <f>AJ396+AL396-AM396</f>
        <v>0</v>
      </c>
      <c r="AO396" s="113">
        <v>0</v>
      </c>
      <c r="AP396" s="114">
        <v>0</v>
      </c>
      <c r="AQ396" s="114">
        <v>0</v>
      </c>
      <c r="AR396" s="113">
        <f>AN396+AP396-AQ396</f>
        <v>0</v>
      </c>
      <c r="AS396" s="113">
        <v>0</v>
      </c>
      <c r="AT396" s="113"/>
      <c r="AU396" s="113"/>
      <c r="AV396" s="113"/>
      <c r="AW396" s="113"/>
      <c r="AX396" s="113"/>
      <c r="AY396" s="113"/>
      <c r="AZ396" s="113"/>
      <c r="BA396" s="113"/>
      <c r="BB396" s="113">
        <v>0</v>
      </c>
      <c r="BC396" s="113"/>
      <c r="BD396" s="113"/>
      <c r="BE396" s="113">
        <f>G396+K396+O396+S396+W396+AA396+AE396+AI396+AM396+AQ396</f>
        <v>0</v>
      </c>
      <c r="BF396" s="154">
        <f>E396+BB396-BE396</f>
        <v>9473000</v>
      </c>
      <c r="BG396" s="155">
        <v>44048896.939999998</v>
      </c>
      <c r="BH396" s="175">
        <f t="shared" si="304"/>
        <v>34575896.939999998</v>
      </c>
    </row>
    <row r="397" spans="1:62" s="3" customFormat="1" ht="15.75" thickBot="1" x14ac:dyDescent="0.3">
      <c r="A397" s="8" t="s">
        <v>624</v>
      </c>
      <c r="B397" s="67" t="s">
        <v>369</v>
      </c>
      <c r="C397" s="7"/>
      <c r="D397" s="126"/>
      <c r="E397" s="110">
        <f>E398</f>
        <v>0</v>
      </c>
      <c r="F397" s="110">
        <f t="shared" ref="F397:BG397" si="338">F398</f>
        <v>0</v>
      </c>
      <c r="G397" s="110">
        <f t="shared" si="338"/>
        <v>0</v>
      </c>
      <c r="H397" s="110">
        <f t="shared" si="338"/>
        <v>0</v>
      </c>
      <c r="I397" s="110">
        <f t="shared" si="338"/>
        <v>0</v>
      </c>
      <c r="J397" s="110">
        <f t="shared" si="338"/>
        <v>0</v>
      </c>
      <c r="K397" s="110">
        <f t="shared" si="338"/>
        <v>0</v>
      </c>
      <c r="L397" s="110">
        <f t="shared" si="338"/>
        <v>0</v>
      </c>
      <c r="M397" s="110">
        <f t="shared" si="338"/>
        <v>0</v>
      </c>
      <c r="N397" s="110">
        <f t="shared" si="338"/>
        <v>0</v>
      </c>
      <c r="O397" s="110">
        <f t="shared" si="338"/>
        <v>0</v>
      </c>
      <c r="P397" s="110">
        <f t="shared" si="338"/>
        <v>0</v>
      </c>
      <c r="Q397" s="110">
        <f t="shared" si="338"/>
        <v>0</v>
      </c>
      <c r="R397" s="110">
        <f t="shared" si="338"/>
        <v>0</v>
      </c>
      <c r="S397" s="110">
        <f t="shared" si="338"/>
        <v>0</v>
      </c>
      <c r="T397" s="110">
        <f t="shared" si="338"/>
        <v>0</v>
      </c>
      <c r="U397" s="110">
        <f t="shared" si="338"/>
        <v>0</v>
      </c>
      <c r="V397" s="110">
        <f t="shared" si="338"/>
        <v>0</v>
      </c>
      <c r="W397" s="110">
        <f t="shared" si="338"/>
        <v>0</v>
      </c>
      <c r="X397" s="110">
        <f t="shared" si="338"/>
        <v>0</v>
      </c>
      <c r="Y397" s="110">
        <f t="shared" si="338"/>
        <v>0</v>
      </c>
      <c r="Z397" s="110">
        <f t="shared" si="338"/>
        <v>0</v>
      </c>
      <c r="AA397" s="110">
        <f t="shared" si="338"/>
        <v>0</v>
      </c>
      <c r="AB397" s="110">
        <f t="shared" si="338"/>
        <v>0</v>
      </c>
      <c r="AC397" s="110">
        <f t="shared" si="338"/>
        <v>0</v>
      </c>
      <c r="AD397" s="110">
        <f t="shared" si="338"/>
        <v>0</v>
      </c>
      <c r="AE397" s="110">
        <f t="shared" si="338"/>
        <v>0</v>
      </c>
      <c r="AF397" s="110">
        <f t="shared" si="338"/>
        <v>0</v>
      </c>
      <c r="AG397" s="110">
        <f t="shared" si="338"/>
        <v>0</v>
      </c>
      <c r="AH397" s="110">
        <f t="shared" si="338"/>
        <v>0</v>
      </c>
      <c r="AI397" s="110">
        <f t="shared" si="338"/>
        <v>0</v>
      </c>
      <c r="AJ397" s="110">
        <f t="shared" si="338"/>
        <v>0</v>
      </c>
      <c r="AK397" s="110">
        <f t="shared" si="338"/>
        <v>0</v>
      </c>
      <c r="AL397" s="110">
        <f t="shared" si="338"/>
        <v>0</v>
      </c>
      <c r="AM397" s="110">
        <f t="shared" si="338"/>
        <v>0</v>
      </c>
      <c r="AN397" s="110">
        <f t="shared" si="338"/>
        <v>0</v>
      </c>
      <c r="AO397" s="110">
        <f t="shared" si="338"/>
        <v>482334210.75999999</v>
      </c>
      <c r="AP397" s="110">
        <f t="shared" si="338"/>
        <v>0</v>
      </c>
      <c r="AQ397" s="110">
        <f t="shared" si="338"/>
        <v>0</v>
      </c>
      <c r="AR397" s="110">
        <f t="shared" si="338"/>
        <v>0</v>
      </c>
      <c r="AS397" s="110">
        <f t="shared" si="338"/>
        <v>7113356.21</v>
      </c>
      <c r="AT397" s="110">
        <f t="shared" si="338"/>
        <v>0</v>
      </c>
      <c r="AU397" s="110">
        <f t="shared" si="338"/>
        <v>0</v>
      </c>
      <c r="AV397" s="110">
        <f t="shared" si="338"/>
        <v>0</v>
      </c>
      <c r="AW397" s="110">
        <f t="shared" si="338"/>
        <v>0</v>
      </c>
      <c r="AX397" s="110">
        <f t="shared" si="338"/>
        <v>0</v>
      </c>
      <c r="AY397" s="110">
        <f t="shared" si="338"/>
        <v>0</v>
      </c>
      <c r="AZ397" s="110">
        <f t="shared" si="338"/>
        <v>0</v>
      </c>
      <c r="BA397" s="110">
        <f t="shared" si="338"/>
        <v>0</v>
      </c>
      <c r="BB397" s="110">
        <f t="shared" si="338"/>
        <v>0</v>
      </c>
      <c r="BC397" s="110"/>
      <c r="BD397" s="110"/>
      <c r="BE397" s="110">
        <f t="shared" si="338"/>
        <v>0</v>
      </c>
      <c r="BF397" s="152">
        <f>+E397+BB397-BE397</f>
        <v>0</v>
      </c>
      <c r="BG397" s="153">
        <f t="shared" si="338"/>
        <v>0</v>
      </c>
      <c r="BH397" s="172">
        <f t="shared" si="304"/>
        <v>0</v>
      </c>
      <c r="BI397" s="5"/>
      <c r="BJ397" s="5"/>
    </row>
    <row r="398" spans="1:62" s="3" customFormat="1" ht="15.75" thickBot="1" x14ac:dyDescent="0.3">
      <c r="A398" s="8" t="s">
        <v>625</v>
      </c>
      <c r="B398" s="67" t="s">
        <v>136</v>
      </c>
      <c r="C398" s="7"/>
      <c r="D398" s="126"/>
      <c r="E398" s="110">
        <f>SUM(E399:E401)</f>
        <v>0</v>
      </c>
      <c r="F398" s="110">
        <f t="shared" ref="F398:U398" si="339">SUM(F399:F401)</f>
        <v>0</v>
      </c>
      <c r="G398" s="110">
        <f t="shared" si="339"/>
        <v>0</v>
      </c>
      <c r="H398" s="110">
        <f t="shared" si="339"/>
        <v>0</v>
      </c>
      <c r="I398" s="110">
        <f t="shared" si="339"/>
        <v>0</v>
      </c>
      <c r="J398" s="110">
        <f t="shared" si="339"/>
        <v>0</v>
      </c>
      <c r="K398" s="110">
        <f t="shared" si="339"/>
        <v>0</v>
      </c>
      <c r="L398" s="110">
        <f t="shared" si="339"/>
        <v>0</v>
      </c>
      <c r="M398" s="110">
        <f t="shared" si="339"/>
        <v>0</v>
      </c>
      <c r="N398" s="110">
        <f t="shared" si="339"/>
        <v>0</v>
      </c>
      <c r="O398" s="110">
        <f t="shared" si="339"/>
        <v>0</v>
      </c>
      <c r="P398" s="110">
        <f t="shared" si="339"/>
        <v>0</v>
      </c>
      <c r="Q398" s="110">
        <f t="shared" si="339"/>
        <v>0</v>
      </c>
      <c r="R398" s="110">
        <f t="shared" si="339"/>
        <v>0</v>
      </c>
      <c r="S398" s="110">
        <f t="shared" si="339"/>
        <v>0</v>
      </c>
      <c r="T398" s="110">
        <f t="shared" si="339"/>
        <v>0</v>
      </c>
      <c r="U398" s="110">
        <f t="shared" si="339"/>
        <v>0</v>
      </c>
      <c r="V398" s="110">
        <f t="shared" ref="V398:AW398" si="340">SUM(V399:V401)</f>
        <v>0</v>
      </c>
      <c r="W398" s="110">
        <f t="shared" si="340"/>
        <v>0</v>
      </c>
      <c r="X398" s="110">
        <f t="shared" si="340"/>
        <v>0</v>
      </c>
      <c r="Y398" s="110">
        <f t="shared" si="340"/>
        <v>0</v>
      </c>
      <c r="Z398" s="110">
        <f t="shared" si="340"/>
        <v>0</v>
      </c>
      <c r="AA398" s="110">
        <f t="shared" si="340"/>
        <v>0</v>
      </c>
      <c r="AB398" s="110">
        <f t="shared" si="340"/>
        <v>0</v>
      </c>
      <c r="AC398" s="110">
        <f t="shared" si="340"/>
        <v>0</v>
      </c>
      <c r="AD398" s="110">
        <f t="shared" si="340"/>
        <v>0</v>
      </c>
      <c r="AE398" s="110">
        <f t="shared" si="340"/>
        <v>0</v>
      </c>
      <c r="AF398" s="110">
        <f t="shared" si="340"/>
        <v>0</v>
      </c>
      <c r="AG398" s="110">
        <f t="shared" si="340"/>
        <v>0</v>
      </c>
      <c r="AH398" s="110">
        <f t="shared" si="340"/>
        <v>0</v>
      </c>
      <c r="AI398" s="110">
        <f t="shared" si="340"/>
        <v>0</v>
      </c>
      <c r="AJ398" s="110">
        <f t="shared" si="340"/>
        <v>0</v>
      </c>
      <c r="AK398" s="110">
        <f t="shared" ref="AK398:AT398" si="341">SUM(AK399:AK401)</f>
        <v>0</v>
      </c>
      <c r="AL398" s="110">
        <f t="shared" si="341"/>
        <v>0</v>
      </c>
      <c r="AM398" s="110">
        <f t="shared" si="341"/>
        <v>0</v>
      </c>
      <c r="AN398" s="110">
        <f t="shared" si="341"/>
        <v>0</v>
      </c>
      <c r="AO398" s="110">
        <f t="shared" si="341"/>
        <v>482334210.75999999</v>
      </c>
      <c r="AP398" s="110">
        <f t="shared" si="341"/>
        <v>0</v>
      </c>
      <c r="AQ398" s="110">
        <f t="shared" si="341"/>
        <v>0</v>
      </c>
      <c r="AR398" s="110">
        <f t="shared" si="341"/>
        <v>0</v>
      </c>
      <c r="AS398" s="110">
        <f t="shared" si="341"/>
        <v>7113356.21</v>
      </c>
      <c r="AT398" s="110">
        <f t="shared" si="341"/>
        <v>0</v>
      </c>
      <c r="AU398" s="110">
        <f t="shared" si="340"/>
        <v>0</v>
      </c>
      <c r="AV398" s="110">
        <f t="shared" si="340"/>
        <v>0</v>
      </c>
      <c r="AW398" s="110">
        <f t="shared" si="340"/>
        <v>0</v>
      </c>
      <c r="AX398" s="110">
        <f t="shared" ref="AX398:BG398" si="342">SUM(AX399:AX401)</f>
        <v>0</v>
      </c>
      <c r="AY398" s="110">
        <f t="shared" si="342"/>
        <v>0</v>
      </c>
      <c r="AZ398" s="110">
        <f t="shared" si="342"/>
        <v>0</v>
      </c>
      <c r="BA398" s="110">
        <f t="shared" si="342"/>
        <v>0</v>
      </c>
      <c r="BB398" s="110">
        <f t="shared" si="342"/>
        <v>0</v>
      </c>
      <c r="BC398" s="110"/>
      <c r="BD398" s="110"/>
      <c r="BE398" s="110">
        <f t="shared" si="342"/>
        <v>0</v>
      </c>
      <c r="BF398" s="152">
        <f>+E398+BB398-BE398</f>
        <v>0</v>
      </c>
      <c r="BG398" s="153">
        <f t="shared" si="342"/>
        <v>0</v>
      </c>
      <c r="BH398" s="172">
        <f t="shared" si="304"/>
        <v>0</v>
      </c>
      <c r="BI398" s="5"/>
      <c r="BJ398" s="5"/>
    </row>
    <row r="399" spans="1:62" ht="26.25" thickBot="1" x14ac:dyDescent="0.25">
      <c r="A399" s="18" t="s">
        <v>626</v>
      </c>
      <c r="B399" s="68" t="s">
        <v>627</v>
      </c>
      <c r="C399" s="26">
        <v>76</v>
      </c>
      <c r="D399" s="125" t="s">
        <v>565</v>
      </c>
      <c r="E399" s="111">
        <v>0</v>
      </c>
      <c r="F399" s="112">
        <v>0</v>
      </c>
      <c r="G399" s="113">
        <v>0</v>
      </c>
      <c r="H399" s="113">
        <v>0</v>
      </c>
      <c r="I399" s="113">
        <v>0</v>
      </c>
      <c r="J399" s="113">
        <v>0</v>
      </c>
      <c r="K399" s="113">
        <v>0</v>
      </c>
      <c r="L399" s="113">
        <f>H399+J399-K399</f>
        <v>0</v>
      </c>
      <c r="M399" s="113">
        <v>0</v>
      </c>
      <c r="N399" s="113">
        <v>0</v>
      </c>
      <c r="O399" s="113">
        <v>0</v>
      </c>
      <c r="P399" s="113">
        <v>0</v>
      </c>
      <c r="Q399" s="113">
        <v>0</v>
      </c>
      <c r="R399" s="114">
        <v>0</v>
      </c>
      <c r="S399" s="114">
        <v>0</v>
      </c>
      <c r="T399" s="113">
        <f>P399+R399-S399</f>
        <v>0</v>
      </c>
      <c r="U399" s="114">
        <v>0</v>
      </c>
      <c r="V399" s="114">
        <v>0</v>
      </c>
      <c r="W399" s="114">
        <v>0</v>
      </c>
      <c r="X399" s="113">
        <f>T399+V399-W399</f>
        <v>0</v>
      </c>
      <c r="Y399" s="113">
        <v>0</v>
      </c>
      <c r="Z399" s="113">
        <v>0</v>
      </c>
      <c r="AA399" s="113">
        <v>0</v>
      </c>
      <c r="AB399" s="113">
        <f>X399+Z399-AA399</f>
        <v>0</v>
      </c>
      <c r="AC399" s="113">
        <v>0</v>
      </c>
      <c r="AD399" s="113">
        <v>0</v>
      </c>
      <c r="AE399" s="113">
        <v>0</v>
      </c>
      <c r="AF399" s="113">
        <f>AB399+AD399-AE399</f>
        <v>0</v>
      </c>
      <c r="AG399" s="113">
        <v>0</v>
      </c>
      <c r="AH399" s="113">
        <v>0</v>
      </c>
      <c r="AI399" s="113">
        <v>0</v>
      </c>
      <c r="AJ399" s="113">
        <f>AF399+AH399-AI399</f>
        <v>0</v>
      </c>
      <c r="AK399" s="113">
        <v>0</v>
      </c>
      <c r="AL399" s="113">
        <v>0</v>
      </c>
      <c r="AM399" s="113">
        <v>0</v>
      </c>
      <c r="AN399" s="113">
        <f>AJ399+AL399-AM399</f>
        <v>0</v>
      </c>
      <c r="AO399" s="113">
        <v>0</v>
      </c>
      <c r="AP399" s="114">
        <v>0</v>
      </c>
      <c r="AQ399" s="114">
        <v>0</v>
      </c>
      <c r="AR399" s="113">
        <f>AN399+AP399-AQ399</f>
        <v>0</v>
      </c>
      <c r="AS399" s="113">
        <v>0</v>
      </c>
      <c r="AT399" s="113"/>
      <c r="AU399" s="113"/>
      <c r="AV399" s="113"/>
      <c r="AW399" s="113"/>
      <c r="AX399" s="113"/>
      <c r="AY399" s="113"/>
      <c r="AZ399" s="113"/>
      <c r="BA399" s="113"/>
      <c r="BB399" s="113">
        <f>F399+J399+N399+R399+V399+Z399+AD399+AH399+AL399+AP399</f>
        <v>0</v>
      </c>
      <c r="BC399" s="113"/>
      <c r="BD399" s="113"/>
      <c r="BE399" s="113">
        <f>G399+K399+O399+S399+W399+AA399+AE399+AI399+AM399+AQ399</f>
        <v>0</v>
      </c>
      <c r="BF399" s="154">
        <f>E399+BB399-BE399</f>
        <v>0</v>
      </c>
      <c r="BG399" s="155"/>
      <c r="BH399" s="175">
        <f t="shared" si="304"/>
        <v>0</v>
      </c>
    </row>
    <row r="400" spans="1:62" ht="15" thickBot="1" x14ac:dyDescent="0.25">
      <c r="A400" s="18" t="s">
        <v>628</v>
      </c>
      <c r="B400" s="68" t="s">
        <v>566</v>
      </c>
      <c r="C400" s="26">
        <v>47</v>
      </c>
      <c r="D400" s="125" t="s">
        <v>567</v>
      </c>
      <c r="E400" s="111">
        <v>0</v>
      </c>
      <c r="F400" s="112">
        <v>0</v>
      </c>
      <c r="G400" s="113">
        <v>0</v>
      </c>
      <c r="H400" s="113">
        <v>0</v>
      </c>
      <c r="I400" s="113">
        <v>0</v>
      </c>
      <c r="J400" s="113">
        <v>0</v>
      </c>
      <c r="K400" s="113">
        <v>0</v>
      </c>
      <c r="L400" s="113">
        <f>H400+J400-K400</f>
        <v>0</v>
      </c>
      <c r="M400" s="113">
        <v>0</v>
      </c>
      <c r="N400" s="113">
        <v>0</v>
      </c>
      <c r="O400" s="113">
        <v>0</v>
      </c>
      <c r="P400" s="113">
        <v>0</v>
      </c>
      <c r="Q400" s="113">
        <v>0</v>
      </c>
      <c r="R400" s="114">
        <v>0</v>
      </c>
      <c r="S400" s="114">
        <v>0</v>
      </c>
      <c r="T400" s="113">
        <f>P400+R400-S400</f>
        <v>0</v>
      </c>
      <c r="U400" s="114">
        <v>0</v>
      </c>
      <c r="V400" s="114">
        <v>0</v>
      </c>
      <c r="W400" s="114">
        <v>0</v>
      </c>
      <c r="X400" s="113">
        <f>T400+V400-W400</f>
        <v>0</v>
      </c>
      <c r="Y400" s="113">
        <v>0</v>
      </c>
      <c r="Z400" s="113">
        <v>0</v>
      </c>
      <c r="AA400" s="113">
        <v>0</v>
      </c>
      <c r="AB400" s="113">
        <f>X400+Z400-AA400</f>
        <v>0</v>
      </c>
      <c r="AC400" s="113">
        <v>0</v>
      </c>
      <c r="AD400" s="113">
        <v>0</v>
      </c>
      <c r="AE400" s="113">
        <v>0</v>
      </c>
      <c r="AF400" s="113">
        <f>AB400+AD400-AE400</f>
        <v>0</v>
      </c>
      <c r="AG400" s="113">
        <v>0</v>
      </c>
      <c r="AH400" s="113">
        <v>0</v>
      </c>
      <c r="AI400" s="113">
        <v>0</v>
      </c>
      <c r="AJ400" s="113">
        <f>AF400+AH400-AI400</f>
        <v>0</v>
      </c>
      <c r="AK400" s="113">
        <v>0</v>
      </c>
      <c r="AL400" s="113">
        <v>0</v>
      </c>
      <c r="AM400" s="113">
        <v>0</v>
      </c>
      <c r="AN400" s="113">
        <f>AJ400+AL400-AM400</f>
        <v>0</v>
      </c>
      <c r="AO400" s="113">
        <v>482334210.75999999</v>
      </c>
      <c r="AP400" s="114">
        <v>0</v>
      </c>
      <c r="AQ400" s="114">
        <v>0</v>
      </c>
      <c r="AR400" s="113">
        <f>AN400+AP400-AQ400</f>
        <v>0</v>
      </c>
      <c r="AS400" s="113">
        <v>7113356.21</v>
      </c>
      <c r="AT400" s="113"/>
      <c r="AU400" s="113"/>
      <c r="AV400" s="113"/>
      <c r="AW400" s="113"/>
      <c r="AX400" s="113"/>
      <c r="AY400" s="113"/>
      <c r="AZ400" s="113"/>
      <c r="BA400" s="113"/>
      <c r="BB400" s="113">
        <f>F400+J400+N400+R400+V400+Z400+AD400+AH400+AL400+AP400</f>
        <v>0</v>
      </c>
      <c r="BC400" s="113"/>
      <c r="BD400" s="113"/>
      <c r="BE400" s="113">
        <f>G400+K400+O400+S400+W400+AA400+AE400+AI400+AM400+AQ400</f>
        <v>0</v>
      </c>
      <c r="BF400" s="154">
        <f>E400+BB400-BE400</f>
        <v>0</v>
      </c>
      <c r="BG400" s="155"/>
      <c r="BH400" s="175">
        <f t="shared" si="304"/>
        <v>0</v>
      </c>
    </row>
    <row r="401" spans="1:62" s="3" customFormat="1" ht="26.25" thickBot="1" x14ac:dyDescent="0.3">
      <c r="A401" s="8" t="s">
        <v>629</v>
      </c>
      <c r="B401" s="67" t="s">
        <v>630</v>
      </c>
      <c r="C401" s="7"/>
      <c r="D401" s="126"/>
      <c r="E401" s="110">
        <f>E402</f>
        <v>0</v>
      </c>
      <c r="F401" s="110">
        <f t="shared" ref="F401:BG401" si="343">F402</f>
        <v>0</v>
      </c>
      <c r="G401" s="110">
        <f t="shared" si="343"/>
        <v>0</v>
      </c>
      <c r="H401" s="110">
        <f t="shared" si="343"/>
        <v>0</v>
      </c>
      <c r="I401" s="110">
        <f t="shared" si="343"/>
        <v>0</v>
      </c>
      <c r="J401" s="110">
        <f t="shared" si="343"/>
        <v>0</v>
      </c>
      <c r="K401" s="110">
        <f t="shared" si="343"/>
        <v>0</v>
      </c>
      <c r="L401" s="110">
        <f t="shared" si="343"/>
        <v>0</v>
      </c>
      <c r="M401" s="110">
        <f t="shared" si="343"/>
        <v>0</v>
      </c>
      <c r="N401" s="110">
        <f t="shared" si="343"/>
        <v>0</v>
      </c>
      <c r="O401" s="110">
        <f t="shared" si="343"/>
        <v>0</v>
      </c>
      <c r="P401" s="110">
        <f t="shared" si="343"/>
        <v>0</v>
      </c>
      <c r="Q401" s="110">
        <f t="shared" si="343"/>
        <v>0</v>
      </c>
      <c r="R401" s="110">
        <f t="shared" si="343"/>
        <v>0</v>
      </c>
      <c r="S401" s="110">
        <f t="shared" si="343"/>
        <v>0</v>
      </c>
      <c r="T401" s="110">
        <f t="shared" si="343"/>
        <v>0</v>
      </c>
      <c r="U401" s="110">
        <f t="shared" si="343"/>
        <v>0</v>
      </c>
      <c r="V401" s="110">
        <f t="shared" si="343"/>
        <v>0</v>
      </c>
      <c r="W401" s="110">
        <f t="shared" si="343"/>
        <v>0</v>
      </c>
      <c r="X401" s="110">
        <f t="shared" si="343"/>
        <v>0</v>
      </c>
      <c r="Y401" s="110">
        <f t="shared" si="343"/>
        <v>0</v>
      </c>
      <c r="Z401" s="110">
        <f t="shared" si="343"/>
        <v>0</v>
      </c>
      <c r="AA401" s="110">
        <f t="shared" si="343"/>
        <v>0</v>
      </c>
      <c r="AB401" s="110">
        <f t="shared" si="343"/>
        <v>0</v>
      </c>
      <c r="AC401" s="110">
        <f t="shared" si="343"/>
        <v>0</v>
      </c>
      <c r="AD401" s="110">
        <f t="shared" si="343"/>
        <v>0</v>
      </c>
      <c r="AE401" s="110">
        <f t="shared" si="343"/>
        <v>0</v>
      </c>
      <c r="AF401" s="110">
        <f t="shared" si="343"/>
        <v>0</v>
      </c>
      <c r="AG401" s="110">
        <f t="shared" si="343"/>
        <v>0</v>
      </c>
      <c r="AH401" s="110">
        <f t="shared" si="343"/>
        <v>0</v>
      </c>
      <c r="AI401" s="110">
        <f t="shared" si="343"/>
        <v>0</v>
      </c>
      <c r="AJ401" s="110">
        <f t="shared" si="343"/>
        <v>0</v>
      </c>
      <c r="AK401" s="110">
        <f t="shared" si="343"/>
        <v>0</v>
      </c>
      <c r="AL401" s="110">
        <f t="shared" si="343"/>
        <v>0</v>
      </c>
      <c r="AM401" s="110">
        <f t="shared" si="343"/>
        <v>0</v>
      </c>
      <c r="AN401" s="110">
        <f t="shared" si="343"/>
        <v>0</v>
      </c>
      <c r="AO401" s="110">
        <f t="shared" si="343"/>
        <v>0</v>
      </c>
      <c r="AP401" s="110">
        <f t="shared" si="343"/>
        <v>0</v>
      </c>
      <c r="AQ401" s="110">
        <f t="shared" si="343"/>
        <v>0</v>
      </c>
      <c r="AR401" s="110">
        <f t="shared" si="343"/>
        <v>0</v>
      </c>
      <c r="AS401" s="110">
        <f t="shared" si="343"/>
        <v>0</v>
      </c>
      <c r="AT401" s="110">
        <f t="shared" si="343"/>
        <v>0</v>
      </c>
      <c r="AU401" s="110">
        <f t="shared" si="343"/>
        <v>0</v>
      </c>
      <c r="AV401" s="110">
        <f t="shared" si="343"/>
        <v>0</v>
      </c>
      <c r="AW401" s="110">
        <f t="shared" si="343"/>
        <v>0</v>
      </c>
      <c r="AX401" s="110">
        <f t="shared" si="343"/>
        <v>0</v>
      </c>
      <c r="AY401" s="110">
        <f t="shared" si="343"/>
        <v>0</v>
      </c>
      <c r="AZ401" s="110">
        <f t="shared" si="343"/>
        <v>0</v>
      </c>
      <c r="BA401" s="110">
        <f t="shared" si="343"/>
        <v>0</v>
      </c>
      <c r="BB401" s="110">
        <f t="shared" si="343"/>
        <v>0</v>
      </c>
      <c r="BC401" s="110"/>
      <c r="BD401" s="110"/>
      <c r="BE401" s="110">
        <f t="shared" si="343"/>
        <v>0</v>
      </c>
      <c r="BF401" s="152">
        <f>+E401+BB401-BE401</f>
        <v>0</v>
      </c>
      <c r="BG401" s="153">
        <f t="shared" si="343"/>
        <v>0</v>
      </c>
      <c r="BH401" s="175">
        <f t="shared" si="304"/>
        <v>0</v>
      </c>
      <c r="BI401" s="5"/>
      <c r="BJ401" s="5"/>
    </row>
    <row r="402" spans="1:62" ht="39" thickBot="1" x14ac:dyDescent="0.25">
      <c r="A402" s="18" t="s">
        <v>631</v>
      </c>
      <c r="B402" s="68" t="s">
        <v>632</v>
      </c>
      <c r="C402" s="26">
        <v>56</v>
      </c>
      <c r="D402" s="125" t="s">
        <v>597</v>
      </c>
      <c r="E402" s="111">
        <v>0</v>
      </c>
      <c r="F402" s="112">
        <v>0</v>
      </c>
      <c r="G402" s="113">
        <v>0</v>
      </c>
      <c r="H402" s="113">
        <v>0</v>
      </c>
      <c r="I402" s="113">
        <v>0</v>
      </c>
      <c r="J402" s="113">
        <v>0</v>
      </c>
      <c r="K402" s="113">
        <v>0</v>
      </c>
      <c r="L402" s="113">
        <f>H402+J402-K402</f>
        <v>0</v>
      </c>
      <c r="M402" s="113">
        <v>0</v>
      </c>
      <c r="N402" s="113">
        <v>0</v>
      </c>
      <c r="O402" s="113">
        <v>0</v>
      </c>
      <c r="P402" s="113">
        <v>0</v>
      </c>
      <c r="Q402" s="113">
        <v>0</v>
      </c>
      <c r="R402" s="114">
        <v>0</v>
      </c>
      <c r="S402" s="114">
        <v>0</v>
      </c>
      <c r="T402" s="113">
        <f>P402+R402-S402</f>
        <v>0</v>
      </c>
      <c r="U402" s="114">
        <v>0</v>
      </c>
      <c r="V402" s="114">
        <v>0</v>
      </c>
      <c r="W402" s="114">
        <v>0</v>
      </c>
      <c r="X402" s="113">
        <f>T402+V402-W402</f>
        <v>0</v>
      </c>
      <c r="Y402" s="113">
        <v>0</v>
      </c>
      <c r="Z402" s="113">
        <v>0</v>
      </c>
      <c r="AA402" s="113">
        <v>0</v>
      </c>
      <c r="AB402" s="113">
        <f>X402+Z402-AA402</f>
        <v>0</v>
      </c>
      <c r="AC402" s="113">
        <v>0</v>
      </c>
      <c r="AD402" s="113">
        <v>0</v>
      </c>
      <c r="AE402" s="113">
        <v>0</v>
      </c>
      <c r="AF402" s="113">
        <f>AB402+AD402-AE402</f>
        <v>0</v>
      </c>
      <c r="AG402" s="113">
        <v>0</v>
      </c>
      <c r="AH402" s="113">
        <v>0</v>
      </c>
      <c r="AI402" s="113">
        <v>0</v>
      </c>
      <c r="AJ402" s="113">
        <f>AF402+AH402-AI402</f>
        <v>0</v>
      </c>
      <c r="AK402" s="113">
        <v>0</v>
      </c>
      <c r="AL402" s="113">
        <v>0</v>
      </c>
      <c r="AM402" s="113">
        <v>0</v>
      </c>
      <c r="AN402" s="113">
        <f>AJ402+AL402-AM402</f>
        <v>0</v>
      </c>
      <c r="AO402" s="113">
        <v>0</v>
      </c>
      <c r="AP402" s="114">
        <v>0</v>
      </c>
      <c r="AQ402" s="114">
        <v>0</v>
      </c>
      <c r="AR402" s="113">
        <f>AN402+AP402-AQ402</f>
        <v>0</v>
      </c>
      <c r="AS402" s="113">
        <v>0</v>
      </c>
      <c r="AT402" s="113"/>
      <c r="AU402" s="113"/>
      <c r="AV402" s="113"/>
      <c r="AW402" s="113"/>
      <c r="AX402" s="113"/>
      <c r="AY402" s="113"/>
      <c r="AZ402" s="113"/>
      <c r="BA402" s="113"/>
      <c r="BB402" s="113">
        <f>F402+J402+N402+R402+V402+Z402+AD402+AH402+AL402+AP402</f>
        <v>0</v>
      </c>
      <c r="BC402" s="113"/>
      <c r="BD402" s="113"/>
      <c r="BE402" s="113">
        <f>G402+K402+O402+S402+W402+AA402+AE402+AI402+AM402+AQ402</f>
        <v>0</v>
      </c>
      <c r="BF402" s="154">
        <f>E402+BB402-BE402</f>
        <v>0</v>
      </c>
      <c r="BG402" s="155">
        <f>I402+M402+Q402+U402+Y402+AC402+AG402+AK402+AO402+AS402</f>
        <v>0</v>
      </c>
      <c r="BH402" s="175">
        <f t="shared" si="304"/>
        <v>0</v>
      </c>
    </row>
    <row r="403" spans="1:62" s="3" customFormat="1" ht="26.25" thickBot="1" x14ac:dyDescent="0.3">
      <c r="A403" s="8" t="s">
        <v>633</v>
      </c>
      <c r="B403" s="67" t="s">
        <v>634</v>
      </c>
      <c r="C403" s="7"/>
      <c r="D403" s="126"/>
      <c r="E403" s="110">
        <f t="shared" ref="E403:AW403" si="344">E404+E409+E415+E468</f>
        <v>255279699</v>
      </c>
      <c r="F403" s="110">
        <f t="shared" si="344"/>
        <v>0</v>
      </c>
      <c r="G403" s="110">
        <f t="shared" si="344"/>
        <v>0</v>
      </c>
      <c r="H403" s="110">
        <f t="shared" si="344"/>
        <v>0</v>
      </c>
      <c r="I403" s="110">
        <f t="shared" si="344"/>
        <v>0</v>
      </c>
      <c r="J403" s="110">
        <f t="shared" si="344"/>
        <v>0</v>
      </c>
      <c r="K403" s="110">
        <f t="shared" si="344"/>
        <v>0</v>
      </c>
      <c r="L403" s="110">
        <f t="shared" si="344"/>
        <v>0</v>
      </c>
      <c r="M403" s="110">
        <f t="shared" si="344"/>
        <v>0</v>
      </c>
      <c r="N403" s="110">
        <f t="shared" si="344"/>
        <v>0</v>
      </c>
      <c r="O403" s="110">
        <f t="shared" si="344"/>
        <v>0</v>
      </c>
      <c r="P403" s="110">
        <f t="shared" si="344"/>
        <v>0</v>
      </c>
      <c r="Q403" s="110">
        <f t="shared" si="344"/>
        <v>0</v>
      </c>
      <c r="R403" s="110">
        <f t="shared" si="344"/>
        <v>0</v>
      </c>
      <c r="S403" s="110">
        <f t="shared" si="344"/>
        <v>0</v>
      </c>
      <c r="T403" s="110">
        <f t="shared" si="344"/>
        <v>0</v>
      </c>
      <c r="U403" s="110">
        <f t="shared" si="344"/>
        <v>0</v>
      </c>
      <c r="V403" s="110">
        <f t="shared" si="344"/>
        <v>0</v>
      </c>
      <c r="W403" s="110">
        <f t="shared" si="344"/>
        <v>0</v>
      </c>
      <c r="X403" s="110">
        <f t="shared" si="344"/>
        <v>0</v>
      </c>
      <c r="Y403" s="110">
        <f t="shared" si="344"/>
        <v>0</v>
      </c>
      <c r="Z403" s="110">
        <f t="shared" si="344"/>
        <v>0</v>
      </c>
      <c r="AA403" s="110">
        <f t="shared" si="344"/>
        <v>0</v>
      </c>
      <c r="AB403" s="110">
        <f t="shared" si="344"/>
        <v>0</v>
      </c>
      <c r="AC403" s="110">
        <f t="shared" si="344"/>
        <v>0</v>
      </c>
      <c r="AD403" s="110">
        <f t="shared" si="344"/>
        <v>0</v>
      </c>
      <c r="AE403" s="110">
        <f t="shared" si="344"/>
        <v>0</v>
      </c>
      <c r="AF403" s="110">
        <f t="shared" si="344"/>
        <v>0</v>
      </c>
      <c r="AG403" s="110">
        <f t="shared" si="344"/>
        <v>0</v>
      </c>
      <c r="AH403" s="110">
        <f t="shared" si="344"/>
        <v>0</v>
      </c>
      <c r="AI403" s="110">
        <f t="shared" si="344"/>
        <v>0</v>
      </c>
      <c r="AJ403" s="110">
        <f t="shared" si="344"/>
        <v>0</v>
      </c>
      <c r="AK403" s="110">
        <f t="shared" si="344"/>
        <v>0</v>
      </c>
      <c r="AL403" s="110">
        <f t="shared" si="344"/>
        <v>0</v>
      </c>
      <c r="AM403" s="110">
        <f t="shared" si="344"/>
        <v>0</v>
      </c>
      <c r="AN403" s="110">
        <f t="shared" si="344"/>
        <v>0</v>
      </c>
      <c r="AO403" s="110">
        <f t="shared" si="344"/>
        <v>0</v>
      </c>
      <c r="AP403" s="110">
        <f t="shared" si="344"/>
        <v>0</v>
      </c>
      <c r="AQ403" s="110">
        <f t="shared" si="344"/>
        <v>0</v>
      </c>
      <c r="AR403" s="110">
        <f t="shared" si="344"/>
        <v>0</v>
      </c>
      <c r="AS403" s="110">
        <f t="shared" si="344"/>
        <v>0</v>
      </c>
      <c r="AT403" s="110">
        <f t="shared" si="344"/>
        <v>0</v>
      </c>
      <c r="AU403" s="110">
        <f t="shared" si="344"/>
        <v>0</v>
      </c>
      <c r="AV403" s="110">
        <f t="shared" si="344"/>
        <v>0</v>
      </c>
      <c r="AW403" s="110">
        <f t="shared" si="344"/>
        <v>0</v>
      </c>
      <c r="AX403" s="110">
        <f>AX415+AX468</f>
        <v>0</v>
      </c>
      <c r="AY403" s="110">
        <f>AY415+AY468</f>
        <v>0</v>
      </c>
      <c r="AZ403" s="110">
        <f>AZ415+AZ468</f>
        <v>0</v>
      </c>
      <c r="BA403" s="110">
        <f>BA415+BA468</f>
        <v>0</v>
      </c>
      <c r="BB403" s="110">
        <f>BB404+BB409+BB415+BB468</f>
        <v>15336968704.970001</v>
      </c>
      <c r="BC403" s="110">
        <f>+BB403-15336968704.97</f>
        <v>0</v>
      </c>
      <c r="BD403" s="110"/>
      <c r="BE403" s="110">
        <f>BE404+BE409+BE415+BE468</f>
        <v>0</v>
      </c>
      <c r="BF403" s="152">
        <f>+E403+BB403-BE403</f>
        <v>15592248403.970001</v>
      </c>
      <c r="BG403" s="153">
        <f>BG404+BG409+BG415+BG468</f>
        <v>17125510412.190001</v>
      </c>
      <c r="BH403" s="172">
        <f t="shared" si="304"/>
        <v>1533262008.2199993</v>
      </c>
      <c r="BI403" s="5"/>
      <c r="BJ403" s="5"/>
    </row>
    <row r="404" spans="1:62" s="3" customFormat="1" ht="15.75" thickBot="1" x14ac:dyDescent="0.3">
      <c r="A404" s="8" t="s">
        <v>635</v>
      </c>
      <c r="B404" s="67" t="s">
        <v>1023</v>
      </c>
      <c r="C404" s="7"/>
      <c r="D404" s="128"/>
      <c r="E404" s="110">
        <f>E405</f>
        <v>0</v>
      </c>
      <c r="F404" s="110">
        <f t="shared" ref="F404:U404" si="345">F405</f>
        <v>0</v>
      </c>
      <c r="G404" s="110">
        <f t="shared" si="345"/>
        <v>0</v>
      </c>
      <c r="H404" s="110">
        <f t="shared" si="345"/>
        <v>0</v>
      </c>
      <c r="I404" s="110">
        <f t="shared" si="345"/>
        <v>0</v>
      </c>
      <c r="J404" s="110">
        <f t="shared" si="345"/>
        <v>0</v>
      </c>
      <c r="K404" s="110">
        <f t="shared" si="345"/>
        <v>0</v>
      </c>
      <c r="L404" s="110">
        <f t="shared" si="345"/>
        <v>0</v>
      </c>
      <c r="M404" s="110">
        <f t="shared" si="345"/>
        <v>0</v>
      </c>
      <c r="N404" s="110">
        <f t="shared" si="345"/>
        <v>0</v>
      </c>
      <c r="O404" s="110">
        <f t="shared" si="345"/>
        <v>0</v>
      </c>
      <c r="P404" s="110">
        <f t="shared" si="345"/>
        <v>0</v>
      </c>
      <c r="Q404" s="110">
        <f t="shared" si="345"/>
        <v>0</v>
      </c>
      <c r="R404" s="110">
        <f t="shared" si="345"/>
        <v>0</v>
      </c>
      <c r="S404" s="110">
        <f t="shared" si="345"/>
        <v>0</v>
      </c>
      <c r="T404" s="110">
        <f t="shared" si="345"/>
        <v>0</v>
      </c>
      <c r="U404" s="110">
        <f t="shared" si="345"/>
        <v>0</v>
      </c>
      <c r="V404" s="110">
        <f t="shared" ref="V404:AW404" si="346">V405</f>
        <v>0</v>
      </c>
      <c r="W404" s="110">
        <f t="shared" si="346"/>
        <v>0</v>
      </c>
      <c r="X404" s="110">
        <f t="shared" si="346"/>
        <v>0</v>
      </c>
      <c r="Y404" s="110">
        <f t="shared" si="346"/>
        <v>0</v>
      </c>
      <c r="Z404" s="110">
        <f t="shared" si="346"/>
        <v>0</v>
      </c>
      <c r="AA404" s="110">
        <f t="shared" si="346"/>
        <v>0</v>
      </c>
      <c r="AB404" s="110">
        <f t="shared" si="346"/>
        <v>0</v>
      </c>
      <c r="AC404" s="110">
        <f t="shared" si="346"/>
        <v>0</v>
      </c>
      <c r="AD404" s="110">
        <f t="shared" si="346"/>
        <v>0</v>
      </c>
      <c r="AE404" s="110">
        <f t="shared" si="346"/>
        <v>0</v>
      </c>
      <c r="AF404" s="110">
        <f t="shared" si="346"/>
        <v>0</v>
      </c>
      <c r="AG404" s="110">
        <f t="shared" si="346"/>
        <v>0</v>
      </c>
      <c r="AH404" s="110">
        <f t="shared" si="346"/>
        <v>0</v>
      </c>
      <c r="AI404" s="110">
        <f t="shared" si="346"/>
        <v>0</v>
      </c>
      <c r="AJ404" s="110">
        <f t="shared" si="346"/>
        <v>0</v>
      </c>
      <c r="AK404" s="110">
        <f t="shared" si="346"/>
        <v>0</v>
      </c>
      <c r="AL404" s="110">
        <f t="shared" si="346"/>
        <v>0</v>
      </c>
      <c r="AM404" s="110">
        <f t="shared" si="346"/>
        <v>0</v>
      </c>
      <c r="AN404" s="110">
        <f t="shared" si="346"/>
        <v>0</v>
      </c>
      <c r="AO404" s="110">
        <f t="shared" si="346"/>
        <v>0</v>
      </c>
      <c r="AP404" s="110">
        <f t="shared" si="346"/>
        <v>0</v>
      </c>
      <c r="AQ404" s="110">
        <f t="shared" si="346"/>
        <v>0</v>
      </c>
      <c r="AR404" s="110">
        <f t="shared" si="346"/>
        <v>0</v>
      </c>
      <c r="AS404" s="110">
        <f t="shared" si="346"/>
        <v>0</v>
      </c>
      <c r="AT404" s="110">
        <f t="shared" si="346"/>
        <v>0</v>
      </c>
      <c r="AU404" s="110">
        <f t="shared" si="346"/>
        <v>0</v>
      </c>
      <c r="AV404" s="110">
        <f t="shared" si="346"/>
        <v>0</v>
      </c>
      <c r="AW404" s="110">
        <f t="shared" si="346"/>
        <v>0</v>
      </c>
      <c r="AX404" s="110"/>
      <c r="AY404" s="110"/>
      <c r="AZ404" s="110"/>
      <c r="BA404" s="110"/>
      <c r="BB404" s="110">
        <f>BB405</f>
        <v>99817919</v>
      </c>
      <c r="BC404" s="110"/>
      <c r="BD404" s="110"/>
      <c r="BE404" s="110">
        <f>BE405</f>
        <v>0</v>
      </c>
      <c r="BF404" s="152">
        <f>+E404+BB404-BE404</f>
        <v>99817919</v>
      </c>
      <c r="BG404" s="153">
        <f>BG405</f>
        <v>920006057.55999994</v>
      </c>
      <c r="BH404" s="172">
        <f t="shared" si="304"/>
        <v>820188138.55999994</v>
      </c>
      <c r="BI404" s="5"/>
      <c r="BJ404" s="5"/>
    </row>
    <row r="405" spans="1:62" s="12" customFormat="1" ht="15.75" thickBot="1" x14ac:dyDescent="0.3">
      <c r="A405" s="8" t="s">
        <v>636</v>
      </c>
      <c r="B405" s="67" t="s">
        <v>1024</v>
      </c>
      <c r="C405" s="7"/>
      <c r="D405" s="128"/>
      <c r="E405" s="110">
        <f>+E406+E407+E408</f>
        <v>0</v>
      </c>
      <c r="F405" s="108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40"/>
      <c r="S405" s="140"/>
      <c r="T405" s="109"/>
      <c r="U405" s="140"/>
      <c r="V405" s="140"/>
      <c r="W405" s="140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40"/>
      <c r="AQ405" s="140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10">
        <f t="shared" ref="BB405:BG405" si="347">+BB406+BB407+BB408</f>
        <v>99817919</v>
      </c>
      <c r="BC405" s="110">
        <f t="shared" si="347"/>
        <v>0</v>
      </c>
      <c r="BD405" s="110">
        <f t="shared" si="347"/>
        <v>0</v>
      </c>
      <c r="BE405" s="110">
        <f t="shared" si="347"/>
        <v>0</v>
      </c>
      <c r="BF405" s="152">
        <f>E405+BB405-BE405</f>
        <v>99817919</v>
      </c>
      <c r="BG405" s="157">
        <f t="shared" si="347"/>
        <v>920006057.55999994</v>
      </c>
      <c r="BH405" s="172">
        <f t="shared" si="304"/>
        <v>820188138.55999994</v>
      </c>
      <c r="BI405" s="14"/>
      <c r="BJ405" s="14"/>
    </row>
    <row r="406" spans="1:62" s="12" customFormat="1" ht="26.25" thickBot="1" x14ac:dyDescent="0.25">
      <c r="A406" s="18" t="s">
        <v>1027</v>
      </c>
      <c r="B406" s="68" t="s">
        <v>1029</v>
      </c>
      <c r="C406" s="26">
        <v>99</v>
      </c>
      <c r="D406" s="127" t="s">
        <v>1031</v>
      </c>
      <c r="E406" s="111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3"/>
      <c r="S406" s="133"/>
      <c r="T406" s="132"/>
      <c r="U406" s="133"/>
      <c r="V406" s="133"/>
      <c r="W406" s="133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3"/>
      <c r="AQ406" s="133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>
        <v>99817919</v>
      </c>
      <c r="BC406" s="113"/>
      <c r="BD406" s="113"/>
      <c r="BE406" s="113"/>
      <c r="BF406" s="154">
        <f>E406+BB406-BE406</f>
        <v>99817919</v>
      </c>
      <c r="BG406" s="156">
        <v>99817919</v>
      </c>
      <c r="BH406" s="175">
        <f t="shared" si="304"/>
        <v>0</v>
      </c>
      <c r="BI406" s="14"/>
      <c r="BJ406" s="14"/>
    </row>
    <row r="407" spans="1:62" s="12" customFormat="1" ht="26.25" thickBot="1" x14ac:dyDescent="0.25">
      <c r="A407" s="18" t="s">
        <v>1028</v>
      </c>
      <c r="B407" s="68" t="s">
        <v>1030</v>
      </c>
      <c r="C407" s="26">
        <v>188</v>
      </c>
      <c r="D407" s="127" t="s">
        <v>1032</v>
      </c>
      <c r="E407" s="111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3"/>
      <c r="S407" s="133"/>
      <c r="T407" s="132"/>
      <c r="U407" s="133"/>
      <c r="V407" s="133"/>
      <c r="W407" s="133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3"/>
      <c r="AQ407" s="133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>
        <v>0</v>
      </c>
      <c r="BC407" s="113"/>
      <c r="BD407" s="113"/>
      <c r="BE407" s="113"/>
      <c r="BF407" s="154">
        <f>E407+BB407-BE407</f>
        <v>0</v>
      </c>
      <c r="BG407" s="156">
        <v>715427598.55999994</v>
      </c>
      <c r="BH407" s="175">
        <f t="shared" si="304"/>
        <v>715427598.55999994</v>
      </c>
      <c r="BI407" s="14"/>
      <c r="BJ407" s="14"/>
    </row>
    <row r="408" spans="1:62" s="12" customFormat="1" ht="39" thickBot="1" x14ac:dyDescent="0.25">
      <c r="A408" s="18" t="s">
        <v>1025</v>
      </c>
      <c r="B408" s="68" t="s">
        <v>1026</v>
      </c>
      <c r="C408" s="26">
        <v>189</v>
      </c>
      <c r="D408" s="127" t="s">
        <v>1033</v>
      </c>
      <c r="E408" s="111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3"/>
      <c r="S408" s="133"/>
      <c r="T408" s="132"/>
      <c r="U408" s="133"/>
      <c r="V408" s="133"/>
      <c r="W408" s="133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3"/>
      <c r="AQ408" s="133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>
        <v>0</v>
      </c>
      <c r="BC408" s="113"/>
      <c r="BD408" s="113"/>
      <c r="BE408" s="113"/>
      <c r="BF408" s="154">
        <f>E408+BB408-BE408</f>
        <v>0</v>
      </c>
      <c r="BG408" s="156">
        <v>104760540</v>
      </c>
      <c r="BH408" s="175">
        <f t="shared" si="304"/>
        <v>104760540</v>
      </c>
      <c r="BI408" s="14"/>
      <c r="BJ408" s="14"/>
    </row>
    <row r="409" spans="1:62" s="3" customFormat="1" ht="15.75" thickBot="1" x14ac:dyDescent="0.3">
      <c r="A409" s="8" t="s">
        <v>637</v>
      </c>
      <c r="B409" s="67" t="s">
        <v>235</v>
      </c>
      <c r="C409" s="7"/>
      <c r="D409" s="126"/>
      <c r="E409" s="110">
        <f>E410</f>
        <v>0</v>
      </c>
      <c r="F409" s="110">
        <f t="shared" ref="F409:U409" si="348">F410</f>
        <v>0</v>
      </c>
      <c r="G409" s="110">
        <f t="shared" si="348"/>
        <v>0</v>
      </c>
      <c r="H409" s="110">
        <f t="shared" si="348"/>
        <v>0</v>
      </c>
      <c r="I409" s="110">
        <f t="shared" si="348"/>
        <v>0</v>
      </c>
      <c r="J409" s="110">
        <f t="shared" si="348"/>
        <v>0</v>
      </c>
      <c r="K409" s="110">
        <f t="shared" si="348"/>
        <v>0</v>
      </c>
      <c r="L409" s="110">
        <f t="shared" si="348"/>
        <v>0</v>
      </c>
      <c r="M409" s="110">
        <f t="shared" si="348"/>
        <v>0</v>
      </c>
      <c r="N409" s="110">
        <f t="shared" si="348"/>
        <v>0</v>
      </c>
      <c r="O409" s="110">
        <f t="shared" si="348"/>
        <v>0</v>
      </c>
      <c r="P409" s="110">
        <f t="shared" si="348"/>
        <v>0</v>
      </c>
      <c r="Q409" s="110">
        <f t="shared" si="348"/>
        <v>0</v>
      </c>
      <c r="R409" s="110">
        <f t="shared" si="348"/>
        <v>0</v>
      </c>
      <c r="S409" s="110">
        <f t="shared" si="348"/>
        <v>0</v>
      </c>
      <c r="T409" s="110">
        <f t="shared" si="348"/>
        <v>0</v>
      </c>
      <c r="U409" s="110">
        <f t="shared" si="348"/>
        <v>0</v>
      </c>
      <c r="V409" s="110">
        <f t="shared" ref="V409:AW409" si="349">V410</f>
        <v>0</v>
      </c>
      <c r="W409" s="110">
        <f t="shared" si="349"/>
        <v>0</v>
      </c>
      <c r="X409" s="110">
        <f t="shared" si="349"/>
        <v>0</v>
      </c>
      <c r="Y409" s="110">
        <f t="shared" si="349"/>
        <v>0</v>
      </c>
      <c r="Z409" s="110">
        <f t="shared" si="349"/>
        <v>0</v>
      </c>
      <c r="AA409" s="110">
        <f t="shared" si="349"/>
        <v>0</v>
      </c>
      <c r="AB409" s="110">
        <f t="shared" si="349"/>
        <v>0</v>
      </c>
      <c r="AC409" s="110">
        <f t="shared" si="349"/>
        <v>0</v>
      </c>
      <c r="AD409" s="110">
        <f t="shared" si="349"/>
        <v>0</v>
      </c>
      <c r="AE409" s="110">
        <f t="shared" si="349"/>
        <v>0</v>
      </c>
      <c r="AF409" s="110">
        <f t="shared" si="349"/>
        <v>0</v>
      </c>
      <c r="AG409" s="110">
        <f t="shared" si="349"/>
        <v>0</v>
      </c>
      <c r="AH409" s="110">
        <f t="shared" si="349"/>
        <v>0</v>
      </c>
      <c r="AI409" s="110">
        <f t="shared" si="349"/>
        <v>0</v>
      </c>
      <c r="AJ409" s="110">
        <f t="shared" si="349"/>
        <v>0</v>
      </c>
      <c r="AK409" s="110">
        <f t="shared" si="349"/>
        <v>0</v>
      </c>
      <c r="AL409" s="110">
        <f t="shared" si="349"/>
        <v>0</v>
      </c>
      <c r="AM409" s="110">
        <f t="shared" si="349"/>
        <v>0</v>
      </c>
      <c r="AN409" s="110">
        <f t="shared" si="349"/>
        <v>0</v>
      </c>
      <c r="AO409" s="110">
        <f t="shared" si="349"/>
        <v>0</v>
      </c>
      <c r="AP409" s="110">
        <f t="shared" si="349"/>
        <v>0</v>
      </c>
      <c r="AQ409" s="110">
        <f t="shared" si="349"/>
        <v>0</v>
      </c>
      <c r="AR409" s="110">
        <f t="shared" si="349"/>
        <v>0</v>
      </c>
      <c r="AS409" s="110">
        <f t="shared" si="349"/>
        <v>0</v>
      </c>
      <c r="AT409" s="110">
        <f t="shared" si="349"/>
        <v>0</v>
      </c>
      <c r="AU409" s="110">
        <f t="shared" si="349"/>
        <v>0</v>
      </c>
      <c r="AV409" s="110">
        <f t="shared" si="349"/>
        <v>0</v>
      </c>
      <c r="AW409" s="110">
        <f t="shared" si="349"/>
        <v>0</v>
      </c>
      <c r="AX409" s="110"/>
      <c r="AY409" s="110"/>
      <c r="AZ409" s="110"/>
      <c r="BA409" s="110"/>
      <c r="BB409" s="116">
        <f>BB410</f>
        <v>0</v>
      </c>
      <c r="BC409" s="109"/>
      <c r="BD409" s="109"/>
      <c r="BE409" s="109">
        <f>BE410</f>
        <v>0</v>
      </c>
      <c r="BF409" s="152">
        <f>+E409+BB409-BE409</f>
        <v>0</v>
      </c>
      <c r="BG409" s="158">
        <f>BG410</f>
        <v>0</v>
      </c>
      <c r="BH409" s="172">
        <f t="shared" si="304"/>
        <v>0</v>
      </c>
      <c r="BI409" s="5"/>
      <c r="BJ409" s="5"/>
    </row>
    <row r="410" spans="1:62" s="3" customFormat="1" ht="15.75" thickBot="1" x14ac:dyDescent="0.3">
      <c r="A410" s="8" t="s">
        <v>638</v>
      </c>
      <c r="B410" s="67" t="s">
        <v>238</v>
      </c>
      <c r="C410" s="7"/>
      <c r="D410" s="128"/>
      <c r="E410" s="110">
        <f>SUM(E411:E414)</f>
        <v>0</v>
      </c>
      <c r="F410" s="110">
        <f t="shared" ref="F410:U410" si="350">SUM(F411:F414)</f>
        <v>0</v>
      </c>
      <c r="G410" s="110">
        <f t="shared" si="350"/>
        <v>0</v>
      </c>
      <c r="H410" s="110">
        <f t="shared" si="350"/>
        <v>0</v>
      </c>
      <c r="I410" s="110">
        <f t="shared" si="350"/>
        <v>0</v>
      </c>
      <c r="J410" s="110">
        <f t="shared" si="350"/>
        <v>0</v>
      </c>
      <c r="K410" s="110">
        <f t="shared" si="350"/>
        <v>0</v>
      </c>
      <c r="L410" s="110">
        <f t="shared" si="350"/>
        <v>0</v>
      </c>
      <c r="M410" s="110">
        <f t="shared" si="350"/>
        <v>0</v>
      </c>
      <c r="N410" s="110">
        <f t="shared" si="350"/>
        <v>0</v>
      </c>
      <c r="O410" s="110">
        <f t="shared" si="350"/>
        <v>0</v>
      </c>
      <c r="P410" s="110">
        <f t="shared" si="350"/>
        <v>0</v>
      </c>
      <c r="Q410" s="110">
        <f t="shared" si="350"/>
        <v>0</v>
      </c>
      <c r="R410" s="110">
        <f t="shared" si="350"/>
        <v>0</v>
      </c>
      <c r="S410" s="110">
        <f t="shared" si="350"/>
        <v>0</v>
      </c>
      <c r="T410" s="110">
        <f t="shared" si="350"/>
        <v>0</v>
      </c>
      <c r="U410" s="110">
        <f t="shared" si="350"/>
        <v>0</v>
      </c>
      <c r="V410" s="110">
        <f t="shared" ref="V410:AW410" si="351">SUM(V411:V414)</f>
        <v>0</v>
      </c>
      <c r="W410" s="110">
        <f t="shared" si="351"/>
        <v>0</v>
      </c>
      <c r="X410" s="110">
        <f t="shared" si="351"/>
        <v>0</v>
      </c>
      <c r="Y410" s="110">
        <f t="shared" si="351"/>
        <v>0</v>
      </c>
      <c r="Z410" s="110">
        <f t="shared" si="351"/>
        <v>0</v>
      </c>
      <c r="AA410" s="110">
        <f t="shared" si="351"/>
        <v>0</v>
      </c>
      <c r="AB410" s="110">
        <f t="shared" si="351"/>
        <v>0</v>
      </c>
      <c r="AC410" s="110">
        <f t="shared" si="351"/>
        <v>0</v>
      </c>
      <c r="AD410" s="110">
        <f t="shared" si="351"/>
        <v>0</v>
      </c>
      <c r="AE410" s="110">
        <f t="shared" si="351"/>
        <v>0</v>
      </c>
      <c r="AF410" s="110">
        <f t="shared" si="351"/>
        <v>0</v>
      </c>
      <c r="AG410" s="110">
        <f t="shared" si="351"/>
        <v>0</v>
      </c>
      <c r="AH410" s="110">
        <f t="shared" si="351"/>
        <v>0</v>
      </c>
      <c r="AI410" s="110">
        <f t="shared" si="351"/>
        <v>0</v>
      </c>
      <c r="AJ410" s="110">
        <f t="shared" si="351"/>
        <v>0</v>
      </c>
      <c r="AK410" s="110">
        <f t="shared" ref="AK410:AT410" si="352">SUM(AK411:AK414)</f>
        <v>0</v>
      </c>
      <c r="AL410" s="110">
        <f t="shared" si="352"/>
        <v>0</v>
      </c>
      <c r="AM410" s="110">
        <f t="shared" si="352"/>
        <v>0</v>
      </c>
      <c r="AN410" s="110">
        <f t="shared" si="352"/>
        <v>0</v>
      </c>
      <c r="AO410" s="110">
        <f t="shared" si="352"/>
        <v>0</v>
      </c>
      <c r="AP410" s="110">
        <f t="shared" si="352"/>
        <v>0</v>
      </c>
      <c r="AQ410" s="110">
        <f t="shared" si="352"/>
        <v>0</v>
      </c>
      <c r="AR410" s="110">
        <f t="shared" si="352"/>
        <v>0</v>
      </c>
      <c r="AS410" s="110">
        <f t="shared" si="352"/>
        <v>0</v>
      </c>
      <c r="AT410" s="110">
        <f t="shared" si="352"/>
        <v>0</v>
      </c>
      <c r="AU410" s="110">
        <f t="shared" si="351"/>
        <v>0</v>
      </c>
      <c r="AV410" s="110">
        <f t="shared" si="351"/>
        <v>0</v>
      </c>
      <c r="AW410" s="110">
        <f t="shared" si="351"/>
        <v>0</v>
      </c>
      <c r="AX410" s="110"/>
      <c r="AY410" s="110"/>
      <c r="AZ410" s="110"/>
      <c r="BA410" s="110"/>
      <c r="BB410" s="110">
        <f>SUM(BB411:BB414)</f>
        <v>0</v>
      </c>
      <c r="BC410" s="110"/>
      <c r="BD410" s="110"/>
      <c r="BE410" s="110">
        <f>SUM(BE411:BE414)</f>
        <v>0</v>
      </c>
      <c r="BF410" s="152">
        <f>+E410+BB410-BE410</f>
        <v>0</v>
      </c>
      <c r="BG410" s="153">
        <f>SUM(BG411:BG414)</f>
        <v>0</v>
      </c>
      <c r="BH410" s="172">
        <f t="shared" si="304"/>
        <v>0</v>
      </c>
      <c r="BI410" s="5"/>
      <c r="BJ410" s="5"/>
    </row>
    <row r="411" spans="1:62" s="12" customFormat="1" ht="39" thickBot="1" x14ac:dyDescent="0.25">
      <c r="A411" s="18" t="s">
        <v>639</v>
      </c>
      <c r="B411" s="68" t="s">
        <v>640</v>
      </c>
      <c r="C411" s="26">
        <v>213</v>
      </c>
      <c r="D411" s="127" t="s">
        <v>239</v>
      </c>
      <c r="E411" s="111"/>
      <c r="F411" s="112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4"/>
      <c r="S411" s="114"/>
      <c r="T411" s="113"/>
      <c r="U411" s="114"/>
      <c r="V411" s="114"/>
      <c r="W411" s="114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  <c r="AL411" s="113"/>
      <c r="AM411" s="113"/>
      <c r="AN411" s="113"/>
      <c r="AO411" s="113"/>
      <c r="AP411" s="114"/>
      <c r="AQ411" s="114"/>
      <c r="AR411" s="113"/>
      <c r="AS411" s="113"/>
      <c r="AT411" s="113"/>
      <c r="AU411" s="113"/>
      <c r="AV411" s="113"/>
      <c r="AW411" s="113"/>
      <c r="AX411" s="113"/>
      <c r="AY411" s="113"/>
      <c r="AZ411" s="113"/>
      <c r="BA411" s="113"/>
      <c r="BB411" s="113"/>
      <c r="BC411" s="113"/>
      <c r="BD411" s="113"/>
      <c r="BE411" s="113">
        <f>G411+K411+O411+S411+W411+AA411+AE411+AI411+AM411+AQ411</f>
        <v>0</v>
      </c>
      <c r="BF411" s="154">
        <f>E411+BB411-BE411</f>
        <v>0</v>
      </c>
      <c r="BG411" s="155">
        <f>I411+M411+Q411+U411+Y411+AC411+AG411+AK411+AO411+AS411</f>
        <v>0</v>
      </c>
      <c r="BH411" s="175">
        <f t="shared" si="304"/>
        <v>0</v>
      </c>
      <c r="BI411" s="14"/>
      <c r="BJ411" s="14"/>
    </row>
    <row r="412" spans="1:62" s="12" customFormat="1" ht="26.25" thickBot="1" x14ac:dyDescent="0.25">
      <c r="A412" s="18" t="s">
        <v>641</v>
      </c>
      <c r="B412" s="68" t="s">
        <v>642</v>
      </c>
      <c r="C412" s="26">
        <v>40</v>
      </c>
      <c r="D412" s="127" t="s">
        <v>168</v>
      </c>
      <c r="E412" s="111"/>
      <c r="F412" s="112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4"/>
      <c r="S412" s="114"/>
      <c r="T412" s="113"/>
      <c r="U412" s="114"/>
      <c r="V412" s="114"/>
      <c r="W412" s="114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  <c r="AL412" s="113"/>
      <c r="AM412" s="113"/>
      <c r="AN412" s="113"/>
      <c r="AO412" s="113"/>
      <c r="AP412" s="114"/>
      <c r="AQ412" s="114"/>
      <c r="AR412" s="113"/>
      <c r="AS412" s="113"/>
      <c r="AT412" s="113"/>
      <c r="AU412" s="113"/>
      <c r="AV412" s="113"/>
      <c r="AW412" s="113"/>
      <c r="AX412" s="113"/>
      <c r="AY412" s="113"/>
      <c r="AZ412" s="113"/>
      <c r="BA412" s="113"/>
      <c r="BB412" s="113"/>
      <c r="BC412" s="113"/>
      <c r="BD412" s="113"/>
      <c r="BE412" s="113">
        <f>G412+K412+O412+S412+W412+AA412+AE412+AI412+AM412+AQ412</f>
        <v>0</v>
      </c>
      <c r="BF412" s="154">
        <f>E412+BB412-BE412</f>
        <v>0</v>
      </c>
      <c r="BG412" s="155">
        <f>I412+M412+Q412+U412+Y412+AC412+AG412+AK412+AO412+AS412</f>
        <v>0</v>
      </c>
      <c r="BH412" s="175">
        <f t="shared" si="304"/>
        <v>0</v>
      </c>
      <c r="BI412" s="14"/>
      <c r="BJ412" s="14"/>
    </row>
    <row r="413" spans="1:62" s="12" customFormat="1" ht="51.75" thickBot="1" x14ac:dyDescent="0.25">
      <c r="A413" s="18" t="s">
        <v>643</v>
      </c>
      <c r="B413" s="68" t="s">
        <v>644</v>
      </c>
      <c r="C413" s="26">
        <v>51</v>
      </c>
      <c r="D413" s="127" t="s">
        <v>558</v>
      </c>
      <c r="E413" s="111"/>
      <c r="F413" s="112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4"/>
      <c r="S413" s="114"/>
      <c r="T413" s="113"/>
      <c r="U413" s="114"/>
      <c r="V413" s="114"/>
      <c r="W413" s="114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13"/>
      <c r="AP413" s="114"/>
      <c r="AQ413" s="114"/>
      <c r="AR413" s="113"/>
      <c r="AS413" s="113"/>
      <c r="AT413" s="113"/>
      <c r="AU413" s="113"/>
      <c r="AV413" s="113"/>
      <c r="AW413" s="113"/>
      <c r="AX413" s="113"/>
      <c r="AY413" s="113"/>
      <c r="AZ413" s="113"/>
      <c r="BA413" s="113"/>
      <c r="BB413" s="113"/>
      <c r="BC413" s="113"/>
      <c r="BD413" s="113"/>
      <c r="BE413" s="113">
        <f>G413+K413+O413+S413+W413+AA413+AE413+AI413+AM413+AQ413</f>
        <v>0</v>
      </c>
      <c r="BF413" s="154">
        <f>E413+BB413-BE413</f>
        <v>0</v>
      </c>
      <c r="BG413" s="155">
        <f>I413+M413+Q413+U413+Y413+AC413+AG413+AK413+AO413+AS413</f>
        <v>0</v>
      </c>
      <c r="BH413" s="175">
        <f t="shared" si="304"/>
        <v>0</v>
      </c>
      <c r="BI413" s="14"/>
      <c r="BJ413" s="14"/>
    </row>
    <row r="414" spans="1:62" s="12" customFormat="1" ht="26.25" thickBot="1" x14ac:dyDescent="0.25">
      <c r="A414" s="18" t="s">
        <v>645</v>
      </c>
      <c r="B414" s="68" t="s">
        <v>646</v>
      </c>
      <c r="C414" s="26">
        <v>151</v>
      </c>
      <c r="D414" s="127" t="s">
        <v>647</v>
      </c>
      <c r="E414" s="111"/>
      <c r="F414" s="112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4"/>
      <c r="S414" s="114"/>
      <c r="T414" s="113"/>
      <c r="U414" s="114"/>
      <c r="V414" s="114"/>
      <c r="W414" s="114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4"/>
      <c r="AQ414" s="114"/>
      <c r="AR414" s="113"/>
      <c r="AS414" s="113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>
        <f>G414+K414+O414+S414+W414+AA414+AE414+AI414+AM414+AQ414</f>
        <v>0</v>
      </c>
      <c r="BF414" s="154">
        <f>E414+BB414-BE414</f>
        <v>0</v>
      </c>
      <c r="BG414" s="155">
        <f>I414+M414+Q414+U414+Y414+AC414+AG414+AK414+AO414+AS414</f>
        <v>0</v>
      </c>
      <c r="BH414" s="175">
        <f t="shared" si="304"/>
        <v>0</v>
      </c>
      <c r="BI414" s="14"/>
      <c r="BJ414" s="14"/>
    </row>
    <row r="415" spans="1:62" s="3" customFormat="1" ht="15.75" thickBot="1" x14ac:dyDescent="0.3">
      <c r="A415" s="8" t="s">
        <v>648</v>
      </c>
      <c r="B415" s="67" t="s">
        <v>248</v>
      </c>
      <c r="C415" s="7"/>
      <c r="D415" s="126"/>
      <c r="E415" s="110">
        <f t="shared" ref="E415:AJ415" si="353">E416+E448</f>
        <v>0</v>
      </c>
      <c r="F415" s="110">
        <f t="shared" si="353"/>
        <v>0</v>
      </c>
      <c r="G415" s="110">
        <f t="shared" si="353"/>
        <v>0</v>
      </c>
      <c r="H415" s="110">
        <f t="shared" si="353"/>
        <v>0</v>
      </c>
      <c r="I415" s="110">
        <f t="shared" si="353"/>
        <v>0</v>
      </c>
      <c r="J415" s="110">
        <f t="shared" si="353"/>
        <v>0</v>
      </c>
      <c r="K415" s="110">
        <f t="shared" si="353"/>
        <v>0</v>
      </c>
      <c r="L415" s="110">
        <f t="shared" si="353"/>
        <v>0</v>
      </c>
      <c r="M415" s="110">
        <f t="shared" si="353"/>
        <v>0</v>
      </c>
      <c r="N415" s="110">
        <f t="shared" si="353"/>
        <v>0</v>
      </c>
      <c r="O415" s="110">
        <f t="shared" si="353"/>
        <v>0</v>
      </c>
      <c r="P415" s="110">
        <f t="shared" si="353"/>
        <v>0</v>
      </c>
      <c r="Q415" s="110">
        <f t="shared" si="353"/>
        <v>0</v>
      </c>
      <c r="R415" s="110">
        <f t="shared" si="353"/>
        <v>0</v>
      </c>
      <c r="S415" s="110">
        <f t="shared" si="353"/>
        <v>0</v>
      </c>
      <c r="T415" s="110">
        <f t="shared" si="353"/>
        <v>0</v>
      </c>
      <c r="U415" s="110">
        <f t="shared" si="353"/>
        <v>0</v>
      </c>
      <c r="V415" s="110">
        <f t="shared" si="353"/>
        <v>0</v>
      </c>
      <c r="W415" s="110">
        <f t="shared" si="353"/>
        <v>0</v>
      </c>
      <c r="X415" s="110">
        <f t="shared" si="353"/>
        <v>0</v>
      </c>
      <c r="Y415" s="110">
        <f t="shared" si="353"/>
        <v>0</v>
      </c>
      <c r="Z415" s="110">
        <f t="shared" si="353"/>
        <v>0</v>
      </c>
      <c r="AA415" s="110">
        <f t="shared" si="353"/>
        <v>0</v>
      </c>
      <c r="AB415" s="110">
        <f t="shared" si="353"/>
        <v>0</v>
      </c>
      <c r="AC415" s="110">
        <f t="shared" si="353"/>
        <v>0</v>
      </c>
      <c r="AD415" s="110">
        <f t="shared" si="353"/>
        <v>0</v>
      </c>
      <c r="AE415" s="110">
        <f t="shared" si="353"/>
        <v>0</v>
      </c>
      <c r="AF415" s="110">
        <f t="shared" si="353"/>
        <v>0</v>
      </c>
      <c r="AG415" s="110">
        <f t="shared" si="353"/>
        <v>0</v>
      </c>
      <c r="AH415" s="110">
        <f t="shared" si="353"/>
        <v>0</v>
      </c>
      <c r="AI415" s="110">
        <f t="shared" si="353"/>
        <v>0</v>
      </c>
      <c r="AJ415" s="110">
        <f t="shared" si="353"/>
        <v>0</v>
      </c>
      <c r="AK415" s="110">
        <f t="shared" ref="AK415:BA415" si="354">AK416+AK448</f>
        <v>0</v>
      </c>
      <c r="AL415" s="110">
        <f t="shared" si="354"/>
        <v>0</v>
      </c>
      <c r="AM415" s="110">
        <f t="shared" si="354"/>
        <v>0</v>
      </c>
      <c r="AN415" s="110">
        <f t="shared" si="354"/>
        <v>0</v>
      </c>
      <c r="AO415" s="110">
        <f t="shared" si="354"/>
        <v>0</v>
      </c>
      <c r="AP415" s="110">
        <f t="shared" si="354"/>
        <v>0</v>
      </c>
      <c r="AQ415" s="110">
        <f t="shared" si="354"/>
        <v>0</v>
      </c>
      <c r="AR415" s="110">
        <f t="shared" si="354"/>
        <v>0</v>
      </c>
      <c r="AS415" s="110">
        <f t="shared" si="354"/>
        <v>0</v>
      </c>
      <c r="AT415" s="110">
        <f t="shared" si="354"/>
        <v>0</v>
      </c>
      <c r="AU415" s="110">
        <f t="shared" si="354"/>
        <v>0</v>
      </c>
      <c r="AV415" s="110">
        <f t="shared" si="354"/>
        <v>0</v>
      </c>
      <c r="AW415" s="110">
        <f t="shared" si="354"/>
        <v>0</v>
      </c>
      <c r="AX415" s="110">
        <f t="shared" si="354"/>
        <v>0</v>
      </c>
      <c r="AY415" s="110">
        <f t="shared" si="354"/>
        <v>0</v>
      </c>
      <c r="AZ415" s="110">
        <f t="shared" si="354"/>
        <v>0</v>
      </c>
      <c r="BA415" s="110">
        <f t="shared" si="354"/>
        <v>0</v>
      </c>
      <c r="BB415" s="110">
        <f>BB416+BB448+BB430+BB457</f>
        <v>15237150785.970001</v>
      </c>
      <c r="BC415" s="110">
        <f>BC416+BC448+BC430+BC457</f>
        <v>0</v>
      </c>
      <c r="BD415" s="110">
        <f t="shared" ref="BD415:BG415" si="355">BD416+BD448+BD430+BD457</f>
        <v>0</v>
      </c>
      <c r="BE415" s="110">
        <f t="shared" si="355"/>
        <v>0</v>
      </c>
      <c r="BF415" s="152">
        <f t="shared" ref="BF415:BF421" si="356">+E415+BB415-BE415</f>
        <v>15237150785.970001</v>
      </c>
      <c r="BG415" s="157">
        <f t="shared" si="355"/>
        <v>15237150785.970001</v>
      </c>
      <c r="BH415" s="175">
        <f t="shared" si="304"/>
        <v>0</v>
      </c>
      <c r="BI415" s="5"/>
      <c r="BJ415" s="5"/>
    </row>
    <row r="416" spans="1:62" s="3" customFormat="1" ht="15.75" thickBot="1" x14ac:dyDescent="0.3">
      <c r="A416" s="8" t="s">
        <v>649</v>
      </c>
      <c r="B416" s="67" t="s">
        <v>250</v>
      </c>
      <c r="C416" s="7"/>
      <c r="D416" s="126"/>
      <c r="E416" s="110">
        <f>E417</f>
        <v>0</v>
      </c>
      <c r="F416" s="110">
        <f t="shared" ref="F416:V417" si="357">F417</f>
        <v>0</v>
      </c>
      <c r="G416" s="110">
        <f t="shared" si="357"/>
        <v>0</v>
      </c>
      <c r="H416" s="110">
        <f t="shared" si="357"/>
        <v>0</v>
      </c>
      <c r="I416" s="110">
        <f t="shared" si="357"/>
        <v>0</v>
      </c>
      <c r="J416" s="110">
        <f t="shared" si="357"/>
        <v>0</v>
      </c>
      <c r="K416" s="110">
        <f t="shared" si="357"/>
        <v>0</v>
      </c>
      <c r="L416" s="110">
        <f t="shared" si="357"/>
        <v>0</v>
      </c>
      <c r="M416" s="110">
        <f t="shared" si="357"/>
        <v>0</v>
      </c>
      <c r="N416" s="110">
        <f t="shared" si="357"/>
        <v>0</v>
      </c>
      <c r="O416" s="110">
        <f t="shared" si="357"/>
        <v>0</v>
      </c>
      <c r="P416" s="110">
        <f t="shared" si="357"/>
        <v>0</v>
      </c>
      <c r="Q416" s="110">
        <f t="shared" si="357"/>
        <v>0</v>
      </c>
      <c r="R416" s="110">
        <f t="shared" si="357"/>
        <v>0</v>
      </c>
      <c r="S416" s="110">
        <f t="shared" si="357"/>
        <v>0</v>
      </c>
      <c r="T416" s="110">
        <f t="shared" si="357"/>
        <v>0</v>
      </c>
      <c r="U416" s="110">
        <f t="shared" si="357"/>
        <v>0</v>
      </c>
      <c r="V416" s="110">
        <f t="shared" si="357"/>
        <v>0</v>
      </c>
      <c r="W416" s="110">
        <f t="shared" ref="V416:AW417" si="358">W417</f>
        <v>0</v>
      </c>
      <c r="X416" s="110">
        <f t="shared" si="358"/>
        <v>0</v>
      </c>
      <c r="Y416" s="110">
        <f t="shared" si="358"/>
        <v>0</v>
      </c>
      <c r="Z416" s="110">
        <f t="shared" si="358"/>
        <v>0</v>
      </c>
      <c r="AA416" s="110">
        <f t="shared" si="358"/>
        <v>0</v>
      </c>
      <c r="AB416" s="110">
        <f t="shared" si="358"/>
        <v>0</v>
      </c>
      <c r="AC416" s="110">
        <f t="shared" si="358"/>
        <v>0</v>
      </c>
      <c r="AD416" s="110">
        <f t="shared" si="358"/>
        <v>0</v>
      </c>
      <c r="AE416" s="110">
        <f t="shared" si="358"/>
        <v>0</v>
      </c>
      <c r="AF416" s="110">
        <f t="shared" si="358"/>
        <v>0</v>
      </c>
      <c r="AG416" s="110">
        <f t="shared" si="358"/>
        <v>0</v>
      </c>
      <c r="AH416" s="110">
        <f t="shared" si="358"/>
        <v>0</v>
      </c>
      <c r="AI416" s="110">
        <f t="shared" si="358"/>
        <v>0</v>
      </c>
      <c r="AJ416" s="110">
        <f t="shared" si="358"/>
        <v>0</v>
      </c>
      <c r="AK416" s="110">
        <f t="shared" si="358"/>
        <v>0</v>
      </c>
      <c r="AL416" s="110">
        <f t="shared" si="358"/>
        <v>0</v>
      </c>
      <c r="AM416" s="110">
        <f t="shared" si="358"/>
        <v>0</v>
      </c>
      <c r="AN416" s="110">
        <f t="shared" si="358"/>
        <v>0</v>
      </c>
      <c r="AO416" s="110">
        <f t="shared" si="358"/>
        <v>0</v>
      </c>
      <c r="AP416" s="110">
        <f t="shared" si="358"/>
        <v>0</v>
      </c>
      <c r="AQ416" s="110">
        <f t="shared" si="358"/>
        <v>0</v>
      </c>
      <c r="AR416" s="110">
        <f t="shared" si="358"/>
        <v>0</v>
      </c>
      <c r="AS416" s="110">
        <f t="shared" si="358"/>
        <v>0</v>
      </c>
      <c r="AT416" s="110">
        <f t="shared" si="358"/>
        <v>0</v>
      </c>
      <c r="AU416" s="110">
        <f t="shared" si="358"/>
        <v>0</v>
      </c>
      <c r="AV416" s="110">
        <f t="shared" si="358"/>
        <v>0</v>
      </c>
      <c r="AW416" s="110">
        <f t="shared" si="358"/>
        <v>0</v>
      </c>
      <c r="AX416" s="110">
        <f t="shared" ref="AX416:BG417" si="359">AX417</f>
        <v>0</v>
      </c>
      <c r="AY416" s="110">
        <f t="shared" si="359"/>
        <v>0</v>
      </c>
      <c r="AZ416" s="110">
        <f t="shared" si="359"/>
        <v>0</v>
      </c>
      <c r="BA416" s="110">
        <f t="shared" si="359"/>
        <v>0</v>
      </c>
      <c r="BB416" s="110">
        <f t="shared" si="359"/>
        <v>1905311732.3900001</v>
      </c>
      <c r="BC416" s="110"/>
      <c r="BD416" s="110"/>
      <c r="BE416" s="110">
        <f t="shared" si="359"/>
        <v>0</v>
      </c>
      <c r="BF416" s="152">
        <f t="shared" si="356"/>
        <v>1905311732.3900001</v>
      </c>
      <c r="BG416" s="153">
        <f t="shared" si="359"/>
        <v>1905311732.3900001</v>
      </c>
      <c r="BH416" s="175">
        <f t="shared" si="304"/>
        <v>0</v>
      </c>
      <c r="BI416" s="5"/>
      <c r="BJ416" s="5"/>
    </row>
    <row r="417" spans="1:62" s="3" customFormat="1" ht="15.75" thickBot="1" x14ac:dyDescent="0.3">
      <c r="A417" s="8" t="s">
        <v>650</v>
      </c>
      <c r="B417" s="67" t="s">
        <v>252</v>
      </c>
      <c r="C417" s="7"/>
      <c r="D417" s="126"/>
      <c r="E417" s="110">
        <f>E418</f>
        <v>0</v>
      </c>
      <c r="F417" s="110">
        <f t="shared" si="357"/>
        <v>0</v>
      </c>
      <c r="G417" s="110">
        <f t="shared" si="357"/>
        <v>0</v>
      </c>
      <c r="H417" s="110">
        <f t="shared" si="357"/>
        <v>0</v>
      </c>
      <c r="I417" s="110">
        <f t="shared" si="357"/>
        <v>0</v>
      </c>
      <c r="J417" s="110">
        <f t="shared" si="357"/>
        <v>0</v>
      </c>
      <c r="K417" s="110">
        <f t="shared" si="357"/>
        <v>0</v>
      </c>
      <c r="L417" s="110">
        <f t="shared" si="357"/>
        <v>0</v>
      </c>
      <c r="M417" s="110">
        <f t="shared" si="357"/>
        <v>0</v>
      </c>
      <c r="N417" s="110">
        <f t="shared" si="357"/>
        <v>0</v>
      </c>
      <c r="O417" s="110">
        <f t="shared" si="357"/>
        <v>0</v>
      </c>
      <c r="P417" s="110">
        <f t="shared" si="357"/>
        <v>0</v>
      </c>
      <c r="Q417" s="110">
        <f t="shared" si="357"/>
        <v>0</v>
      </c>
      <c r="R417" s="110">
        <f t="shared" si="357"/>
        <v>0</v>
      </c>
      <c r="S417" s="110">
        <f t="shared" si="357"/>
        <v>0</v>
      </c>
      <c r="T417" s="110">
        <f t="shared" si="357"/>
        <v>0</v>
      </c>
      <c r="U417" s="110">
        <f t="shared" si="357"/>
        <v>0</v>
      </c>
      <c r="V417" s="110">
        <f t="shared" si="358"/>
        <v>0</v>
      </c>
      <c r="W417" s="110">
        <f t="shared" si="358"/>
        <v>0</v>
      </c>
      <c r="X417" s="110">
        <f t="shared" si="358"/>
        <v>0</v>
      </c>
      <c r="Y417" s="110">
        <f t="shared" si="358"/>
        <v>0</v>
      </c>
      <c r="Z417" s="110">
        <f t="shared" si="358"/>
        <v>0</v>
      </c>
      <c r="AA417" s="110">
        <f t="shared" si="358"/>
        <v>0</v>
      </c>
      <c r="AB417" s="110">
        <f t="shared" si="358"/>
        <v>0</v>
      </c>
      <c r="AC417" s="110">
        <f t="shared" si="358"/>
        <v>0</v>
      </c>
      <c r="AD417" s="110">
        <f t="shared" si="358"/>
        <v>0</v>
      </c>
      <c r="AE417" s="110">
        <f t="shared" si="358"/>
        <v>0</v>
      </c>
      <c r="AF417" s="110">
        <f t="shared" si="358"/>
        <v>0</v>
      </c>
      <c r="AG417" s="110">
        <f t="shared" si="358"/>
        <v>0</v>
      </c>
      <c r="AH417" s="110">
        <f t="shared" si="358"/>
        <v>0</v>
      </c>
      <c r="AI417" s="110">
        <f t="shared" si="358"/>
        <v>0</v>
      </c>
      <c r="AJ417" s="110">
        <f t="shared" si="358"/>
        <v>0</v>
      </c>
      <c r="AK417" s="110">
        <f t="shared" si="358"/>
        <v>0</v>
      </c>
      <c r="AL417" s="110">
        <f t="shared" si="358"/>
        <v>0</v>
      </c>
      <c r="AM417" s="110">
        <f t="shared" si="358"/>
        <v>0</v>
      </c>
      <c r="AN417" s="110">
        <f t="shared" si="358"/>
        <v>0</v>
      </c>
      <c r="AO417" s="110">
        <f t="shared" si="358"/>
        <v>0</v>
      </c>
      <c r="AP417" s="110">
        <f t="shared" si="358"/>
        <v>0</v>
      </c>
      <c r="AQ417" s="110">
        <f t="shared" si="358"/>
        <v>0</v>
      </c>
      <c r="AR417" s="110">
        <f t="shared" si="358"/>
        <v>0</v>
      </c>
      <c r="AS417" s="110">
        <f t="shared" si="358"/>
        <v>0</v>
      </c>
      <c r="AT417" s="110">
        <f t="shared" si="358"/>
        <v>0</v>
      </c>
      <c r="AU417" s="110">
        <f t="shared" si="358"/>
        <v>0</v>
      </c>
      <c r="AV417" s="110">
        <f t="shared" si="358"/>
        <v>0</v>
      </c>
      <c r="AW417" s="110">
        <f t="shared" si="358"/>
        <v>0</v>
      </c>
      <c r="AX417" s="110">
        <f t="shared" si="359"/>
        <v>0</v>
      </c>
      <c r="AY417" s="110">
        <f t="shared" si="359"/>
        <v>0</v>
      </c>
      <c r="AZ417" s="110">
        <f t="shared" si="359"/>
        <v>0</v>
      </c>
      <c r="BA417" s="110">
        <f t="shared" si="359"/>
        <v>0</v>
      </c>
      <c r="BB417" s="110">
        <f t="shared" si="359"/>
        <v>1905311732.3900001</v>
      </c>
      <c r="BC417" s="110"/>
      <c r="BD417" s="110"/>
      <c r="BE417" s="110">
        <f t="shared" si="359"/>
        <v>0</v>
      </c>
      <c r="BF417" s="152">
        <f t="shared" si="356"/>
        <v>1905311732.3900001</v>
      </c>
      <c r="BG417" s="153">
        <f t="shared" si="359"/>
        <v>1905311732.3900001</v>
      </c>
      <c r="BH417" s="175">
        <f t="shared" si="304"/>
        <v>0</v>
      </c>
      <c r="BI417" s="5"/>
      <c r="BJ417" s="5"/>
    </row>
    <row r="418" spans="1:62" s="3" customFormat="1" ht="26.25" thickBot="1" x14ac:dyDescent="0.3">
      <c r="A418" s="8" t="s">
        <v>651</v>
      </c>
      <c r="B418" s="67" t="s">
        <v>304</v>
      </c>
      <c r="C418" s="7"/>
      <c r="D418" s="126"/>
      <c r="E418" s="110">
        <f>E419+E427</f>
        <v>0</v>
      </c>
      <c r="F418" s="110">
        <f t="shared" ref="F418:AJ418" si="360">F419+F427</f>
        <v>0</v>
      </c>
      <c r="G418" s="110">
        <f t="shared" si="360"/>
        <v>0</v>
      </c>
      <c r="H418" s="110">
        <f t="shared" si="360"/>
        <v>0</v>
      </c>
      <c r="I418" s="110">
        <f t="shared" si="360"/>
        <v>0</v>
      </c>
      <c r="J418" s="110">
        <f t="shared" si="360"/>
        <v>0</v>
      </c>
      <c r="K418" s="110">
        <f t="shared" si="360"/>
        <v>0</v>
      </c>
      <c r="L418" s="110">
        <f t="shared" si="360"/>
        <v>0</v>
      </c>
      <c r="M418" s="110">
        <f t="shared" si="360"/>
        <v>0</v>
      </c>
      <c r="N418" s="110">
        <f t="shared" si="360"/>
        <v>0</v>
      </c>
      <c r="O418" s="110">
        <f t="shared" si="360"/>
        <v>0</v>
      </c>
      <c r="P418" s="110">
        <f t="shared" si="360"/>
        <v>0</v>
      </c>
      <c r="Q418" s="110">
        <f t="shared" si="360"/>
        <v>0</v>
      </c>
      <c r="R418" s="110">
        <f t="shared" si="360"/>
        <v>0</v>
      </c>
      <c r="S418" s="110">
        <f t="shared" si="360"/>
        <v>0</v>
      </c>
      <c r="T418" s="110">
        <f t="shared" si="360"/>
        <v>0</v>
      </c>
      <c r="U418" s="110">
        <f t="shared" si="360"/>
        <v>0</v>
      </c>
      <c r="V418" s="110">
        <f t="shared" si="360"/>
        <v>0</v>
      </c>
      <c r="W418" s="110">
        <f t="shared" si="360"/>
        <v>0</v>
      </c>
      <c r="X418" s="110">
        <f t="shared" si="360"/>
        <v>0</v>
      </c>
      <c r="Y418" s="110">
        <f t="shared" si="360"/>
        <v>0</v>
      </c>
      <c r="Z418" s="110">
        <f t="shared" si="360"/>
        <v>0</v>
      </c>
      <c r="AA418" s="110">
        <f t="shared" si="360"/>
        <v>0</v>
      </c>
      <c r="AB418" s="110">
        <f t="shared" si="360"/>
        <v>0</v>
      </c>
      <c r="AC418" s="110">
        <f t="shared" si="360"/>
        <v>0</v>
      </c>
      <c r="AD418" s="110">
        <f t="shared" si="360"/>
        <v>0</v>
      </c>
      <c r="AE418" s="110">
        <f t="shared" si="360"/>
        <v>0</v>
      </c>
      <c r="AF418" s="110">
        <f t="shared" si="360"/>
        <v>0</v>
      </c>
      <c r="AG418" s="110">
        <f t="shared" si="360"/>
        <v>0</v>
      </c>
      <c r="AH418" s="110">
        <f t="shared" si="360"/>
        <v>0</v>
      </c>
      <c r="AI418" s="110">
        <f t="shared" si="360"/>
        <v>0</v>
      </c>
      <c r="AJ418" s="110">
        <f t="shared" si="360"/>
        <v>0</v>
      </c>
      <c r="AK418" s="110">
        <f t="shared" ref="AK418:AT418" si="361">AK419+AK427</f>
        <v>0</v>
      </c>
      <c r="AL418" s="110">
        <f t="shared" si="361"/>
        <v>0</v>
      </c>
      <c r="AM418" s="110">
        <f t="shared" si="361"/>
        <v>0</v>
      </c>
      <c r="AN418" s="110">
        <f t="shared" si="361"/>
        <v>0</v>
      </c>
      <c r="AO418" s="110">
        <f t="shared" si="361"/>
        <v>0</v>
      </c>
      <c r="AP418" s="110">
        <f t="shared" si="361"/>
        <v>0</v>
      </c>
      <c r="AQ418" s="110">
        <f t="shared" si="361"/>
        <v>0</v>
      </c>
      <c r="AR418" s="110">
        <f t="shared" si="361"/>
        <v>0</v>
      </c>
      <c r="AS418" s="110">
        <f t="shared" si="361"/>
        <v>0</v>
      </c>
      <c r="AT418" s="110">
        <f t="shared" si="361"/>
        <v>0</v>
      </c>
      <c r="AU418" s="110">
        <f t="shared" ref="AU418:BA418" si="362">AU427</f>
        <v>0</v>
      </c>
      <c r="AV418" s="110">
        <f t="shared" si="362"/>
        <v>0</v>
      </c>
      <c r="AW418" s="110">
        <f t="shared" si="362"/>
        <v>0</v>
      </c>
      <c r="AX418" s="110">
        <f t="shared" si="362"/>
        <v>0</v>
      </c>
      <c r="AY418" s="110">
        <f t="shared" si="362"/>
        <v>0</v>
      </c>
      <c r="AZ418" s="110">
        <f t="shared" si="362"/>
        <v>0</v>
      </c>
      <c r="BA418" s="110">
        <f t="shared" si="362"/>
        <v>0</v>
      </c>
      <c r="BB418" s="110">
        <f>BB419+BB427</f>
        <v>1905311732.3900001</v>
      </c>
      <c r="BC418" s="110"/>
      <c r="BD418" s="110"/>
      <c r="BE418" s="110">
        <f>BE419+BE427</f>
        <v>0</v>
      </c>
      <c r="BF418" s="152">
        <f t="shared" si="356"/>
        <v>1905311732.3900001</v>
      </c>
      <c r="BG418" s="153">
        <f>BG419+BG427</f>
        <v>1905311732.3900001</v>
      </c>
      <c r="BH418" s="175">
        <f t="shared" si="304"/>
        <v>0</v>
      </c>
      <c r="BI418" s="5"/>
      <c r="BJ418" s="5"/>
    </row>
    <row r="419" spans="1:62" s="3" customFormat="1" ht="26.25" thickBot="1" x14ac:dyDescent="0.3">
      <c r="A419" s="8" t="s">
        <v>652</v>
      </c>
      <c r="B419" s="67" t="s">
        <v>402</v>
      </c>
      <c r="C419" s="7"/>
      <c r="D419" s="126"/>
      <c r="E419" s="110">
        <f>E420</f>
        <v>0</v>
      </c>
      <c r="F419" s="110">
        <f t="shared" ref="F419:U419" si="363">F420</f>
        <v>0</v>
      </c>
      <c r="G419" s="110">
        <f t="shared" si="363"/>
        <v>0</v>
      </c>
      <c r="H419" s="110">
        <f t="shared" si="363"/>
        <v>0</v>
      </c>
      <c r="I419" s="110">
        <f t="shared" si="363"/>
        <v>0</v>
      </c>
      <c r="J419" s="110">
        <f t="shared" si="363"/>
        <v>0</v>
      </c>
      <c r="K419" s="110">
        <f t="shared" si="363"/>
        <v>0</v>
      </c>
      <c r="L419" s="110">
        <f t="shared" si="363"/>
        <v>0</v>
      </c>
      <c r="M419" s="110">
        <f t="shared" si="363"/>
        <v>0</v>
      </c>
      <c r="N419" s="110">
        <f t="shared" si="363"/>
        <v>0</v>
      </c>
      <c r="O419" s="110">
        <f t="shared" si="363"/>
        <v>0</v>
      </c>
      <c r="P419" s="110">
        <f t="shared" si="363"/>
        <v>0</v>
      </c>
      <c r="Q419" s="110">
        <f t="shared" si="363"/>
        <v>0</v>
      </c>
      <c r="R419" s="110">
        <f t="shared" si="363"/>
        <v>0</v>
      </c>
      <c r="S419" s="110">
        <f t="shared" si="363"/>
        <v>0</v>
      </c>
      <c r="T419" s="110">
        <f t="shared" si="363"/>
        <v>0</v>
      </c>
      <c r="U419" s="110">
        <f t="shared" si="363"/>
        <v>0</v>
      </c>
      <c r="V419" s="110">
        <f t="shared" ref="V419:AW419" si="364">V420</f>
        <v>0</v>
      </c>
      <c r="W419" s="110">
        <f t="shared" si="364"/>
        <v>0</v>
      </c>
      <c r="X419" s="110">
        <f t="shared" si="364"/>
        <v>0</v>
      </c>
      <c r="Y419" s="110">
        <f t="shared" si="364"/>
        <v>0</v>
      </c>
      <c r="Z419" s="110">
        <f t="shared" si="364"/>
        <v>0</v>
      </c>
      <c r="AA419" s="110">
        <f t="shared" si="364"/>
        <v>0</v>
      </c>
      <c r="AB419" s="110">
        <f t="shared" si="364"/>
        <v>0</v>
      </c>
      <c r="AC419" s="110">
        <f t="shared" si="364"/>
        <v>0</v>
      </c>
      <c r="AD419" s="110">
        <f t="shared" si="364"/>
        <v>0</v>
      </c>
      <c r="AE419" s="110">
        <f t="shared" si="364"/>
        <v>0</v>
      </c>
      <c r="AF419" s="110">
        <f t="shared" si="364"/>
        <v>0</v>
      </c>
      <c r="AG419" s="110">
        <f t="shared" si="364"/>
        <v>0</v>
      </c>
      <c r="AH419" s="110">
        <f t="shared" si="364"/>
        <v>0</v>
      </c>
      <c r="AI419" s="110">
        <f t="shared" si="364"/>
        <v>0</v>
      </c>
      <c r="AJ419" s="110">
        <f t="shared" si="364"/>
        <v>0</v>
      </c>
      <c r="AK419" s="110">
        <f t="shared" si="364"/>
        <v>0</v>
      </c>
      <c r="AL419" s="110">
        <f t="shared" si="364"/>
        <v>0</v>
      </c>
      <c r="AM419" s="110">
        <f t="shared" si="364"/>
        <v>0</v>
      </c>
      <c r="AN419" s="110">
        <f t="shared" si="364"/>
        <v>0</v>
      </c>
      <c r="AO419" s="110">
        <f t="shared" si="364"/>
        <v>0</v>
      </c>
      <c r="AP419" s="110">
        <f t="shared" si="364"/>
        <v>0</v>
      </c>
      <c r="AQ419" s="110">
        <f t="shared" si="364"/>
        <v>0</v>
      </c>
      <c r="AR419" s="110">
        <f t="shared" si="364"/>
        <v>0</v>
      </c>
      <c r="AS419" s="110">
        <f t="shared" si="364"/>
        <v>0</v>
      </c>
      <c r="AT419" s="110">
        <f t="shared" si="364"/>
        <v>0</v>
      </c>
      <c r="AU419" s="110">
        <f t="shared" si="364"/>
        <v>0</v>
      </c>
      <c r="AV419" s="110">
        <f t="shared" si="364"/>
        <v>0</v>
      </c>
      <c r="AW419" s="110">
        <f t="shared" si="364"/>
        <v>0</v>
      </c>
      <c r="AX419" s="110"/>
      <c r="AY419" s="110"/>
      <c r="AZ419" s="110"/>
      <c r="BA419" s="110"/>
      <c r="BB419" s="110">
        <f>BB420</f>
        <v>1215118070.71</v>
      </c>
      <c r="BC419" s="110"/>
      <c r="BD419" s="110"/>
      <c r="BE419" s="110">
        <f>BE420</f>
        <v>0</v>
      </c>
      <c r="BF419" s="152">
        <f t="shared" si="356"/>
        <v>1215118070.71</v>
      </c>
      <c r="BG419" s="153">
        <f>BG420</f>
        <v>1215118070.71</v>
      </c>
      <c r="BH419" s="175">
        <f t="shared" si="304"/>
        <v>0</v>
      </c>
      <c r="BI419" s="5"/>
      <c r="BJ419" s="5"/>
    </row>
    <row r="420" spans="1:62" s="3" customFormat="1" ht="15.75" thickBot="1" x14ac:dyDescent="0.3">
      <c r="A420" s="8" t="s">
        <v>653</v>
      </c>
      <c r="B420" s="67" t="s">
        <v>654</v>
      </c>
      <c r="C420" s="7"/>
      <c r="D420" s="126"/>
      <c r="E420" s="110">
        <f>E421+E424</f>
        <v>0</v>
      </c>
      <c r="F420" s="110">
        <f t="shared" ref="F420:U420" si="365">F421+F424</f>
        <v>0</v>
      </c>
      <c r="G420" s="110">
        <f t="shared" si="365"/>
        <v>0</v>
      </c>
      <c r="H420" s="110">
        <f t="shared" si="365"/>
        <v>0</v>
      </c>
      <c r="I420" s="110">
        <f t="shared" si="365"/>
        <v>0</v>
      </c>
      <c r="J420" s="110">
        <f t="shared" si="365"/>
        <v>0</v>
      </c>
      <c r="K420" s="110">
        <f t="shared" si="365"/>
        <v>0</v>
      </c>
      <c r="L420" s="110">
        <f t="shared" si="365"/>
        <v>0</v>
      </c>
      <c r="M420" s="110">
        <f t="shared" si="365"/>
        <v>0</v>
      </c>
      <c r="N420" s="110">
        <f t="shared" si="365"/>
        <v>0</v>
      </c>
      <c r="O420" s="110">
        <f t="shared" si="365"/>
        <v>0</v>
      </c>
      <c r="P420" s="110">
        <f t="shared" si="365"/>
        <v>0</v>
      </c>
      <c r="Q420" s="110">
        <f t="shared" si="365"/>
        <v>0</v>
      </c>
      <c r="R420" s="110">
        <f t="shared" si="365"/>
        <v>0</v>
      </c>
      <c r="S420" s="110">
        <f t="shared" si="365"/>
        <v>0</v>
      </c>
      <c r="T420" s="110">
        <f t="shared" si="365"/>
        <v>0</v>
      </c>
      <c r="U420" s="110">
        <f t="shared" si="365"/>
        <v>0</v>
      </c>
      <c r="V420" s="110">
        <f t="shared" ref="V420:AW420" si="366">V421+V424</f>
        <v>0</v>
      </c>
      <c r="W420" s="110">
        <f t="shared" si="366"/>
        <v>0</v>
      </c>
      <c r="X420" s="110">
        <f t="shared" si="366"/>
        <v>0</v>
      </c>
      <c r="Y420" s="110">
        <f t="shared" si="366"/>
        <v>0</v>
      </c>
      <c r="Z420" s="110">
        <f t="shared" si="366"/>
        <v>0</v>
      </c>
      <c r="AA420" s="110">
        <f t="shared" si="366"/>
        <v>0</v>
      </c>
      <c r="AB420" s="110">
        <f t="shared" si="366"/>
        <v>0</v>
      </c>
      <c r="AC420" s="110">
        <f t="shared" si="366"/>
        <v>0</v>
      </c>
      <c r="AD420" s="110">
        <f t="shared" si="366"/>
        <v>0</v>
      </c>
      <c r="AE420" s="110">
        <f t="shared" si="366"/>
        <v>0</v>
      </c>
      <c r="AF420" s="110">
        <f t="shared" si="366"/>
        <v>0</v>
      </c>
      <c r="AG420" s="110">
        <f t="shared" si="366"/>
        <v>0</v>
      </c>
      <c r="AH420" s="110">
        <f t="shared" si="366"/>
        <v>0</v>
      </c>
      <c r="AI420" s="110">
        <f t="shared" si="366"/>
        <v>0</v>
      </c>
      <c r="AJ420" s="110">
        <f t="shared" si="366"/>
        <v>0</v>
      </c>
      <c r="AK420" s="110">
        <f t="shared" ref="AK420:AT420" si="367">AK421+AK424</f>
        <v>0</v>
      </c>
      <c r="AL420" s="110">
        <f t="shared" si="367"/>
        <v>0</v>
      </c>
      <c r="AM420" s="110">
        <f t="shared" si="367"/>
        <v>0</v>
      </c>
      <c r="AN420" s="110">
        <f t="shared" si="367"/>
        <v>0</v>
      </c>
      <c r="AO420" s="110">
        <f t="shared" si="367"/>
        <v>0</v>
      </c>
      <c r="AP420" s="110">
        <f t="shared" si="367"/>
        <v>0</v>
      </c>
      <c r="AQ420" s="110">
        <f t="shared" si="367"/>
        <v>0</v>
      </c>
      <c r="AR420" s="110">
        <f t="shared" si="367"/>
        <v>0</v>
      </c>
      <c r="AS420" s="110">
        <f t="shared" si="367"/>
        <v>0</v>
      </c>
      <c r="AT420" s="110">
        <f t="shared" si="367"/>
        <v>0</v>
      </c>
      <c r="AU420" s="110">
        <f t="shared" si="366"/>
        <v>0</v>
      </c>
      <c r="AV420" s="110">
        <f t="shared" si="366"/>
        <v>0</v>
      </c>
      <c r="AW420" s="110">
        <f t="shared" si="366"/>
        <v>0</v>
      </c>
      <c r="AX420" s="110"/>
      <c r="AY420" s="110"/>
      <c r="AZ420" s="110"/>
      <c r="BA420" s="110"/>
      <c r="BB420" s="110">
        <f>BB421+BB424</f>
        <v>1215118070.71</v>
      </c>
      <c r="BC420" s="110"/>
      <c r="BD420" s="110"/>
      <c r="BE420" s="110">
        <f>BE421+BE424</f>
        <v>0</v>
      </c>
      <c r="BF420" s="152">
        <f t="shared" si="356"/>
        <v>1215118070.71</v>
      </c>
      <c r="BG420" s="153">
        <f>BG421+BG424</f>
        <v>1215118070.71</v>
      </c>
      <c r="BH420" s="175">
        <f t="shared" si="304"/>
        <v>0</v>
      </c>
      <c r="BI420" s="5"/>
      <c r="BJ420" s="5"/>
    </row>
    <row r="421" spans="1:62" s="3" customFormat="1" ht="26.25" thickBot="1" x14ac:dyDescent="0.3">
      <c r="A421" s="8" t="s">
        <v>655</v>
      </c>
      <c r="B421" s="67" t="s">
        <v>656</v>
      </c>
      <c r="C421" s="7"/>
      <c r="D421" s="128"/>
      <c r="E421" s="110">
        <f>SUM(E422:E423)</f>
        <v>0</v>
      </c>
      <c r="F421" s="110">
        <f t="shared" ref="F421:U421" si="368">SUM(F422:F423)</f>
        <v>0</v>
      </c>
      <c r="G421" s="110">
        <f t="shared" si="368"/>
        <v>0</v>
      </c>
      <c r="H421" s="110">
        <f t="shared" si="368"/>
        <v>0</v>
      </c>
      <c r="I421" s="110">
        <f t="shared" si="368"/>
        <v>0</v>
      </c>
      <c r="J421" s="110">
        <f t="shared" si="368"/>
        <v>0</v>
      </c>
      <c r="K421" s="110">
        <f t="shared" si="368"/>
        <v>0</v>
      </c>
      <c r="L421" s="110">
        <f t="shared" si="368"/>
        <v>0</v>
      </c>
      <c r="M421" s="110">
        <f t="shared" si="368"/>
        <v>0</v>
      </c>
      <c r="N421" s="110">
        <f t="shared" si="368"/>
        <v>0</v>
      </c>
      <c r="O421" s="110">
        <f t="shared" si="368"/>
        <v>0</v>
      </c>
      <c r="P421" s="110">
        <f t="shared" si="368"/>
        <v>0</v>
      </c>
      <c r="Q421" s="110">
        <f t="shared" si="368"/>
        <v>0</v>
      </c>
      <c r="R421" s="110">
        <f t="shared" si="368"/>
        <v>0</v>
      </c>
      <c r="S421" s="110">
        <f t="shared" si="368"/>
        <v>0</v>
      </c>
      <c r="T421" s="110">
        <f t="shared" si="368"/>
        <v>0</v>
      </c>
      <c r="U421" s="110">
        <f t="shared" si="368"/>
        <v>0</v>
      </c>
      <c r="V421" s="110">
        <f t="shared" ref="V421:AW421" si="369">SUM(V422:V423)</f>
        <v>0</v>
      </c>
      <c r="W421" s="110">
        <f t="shared" si="369"/>
        <v>0</v>
      </c>
      <c r="X421" s="110">
        <f t="shared" si="369"/>
        <v>0</v>
      </c>
      <c r="Y421" s="110">
        <f t="shared" si="369"/>
        <v>0</v>
      </c>
      <c r="Z421" s="110">
        <f t="shared" si="369"/>
        <v>0</v>
      </c>
      <c r="AA421" s="110">
        <f t="shared" si="369"/>
        <v>0</v>
      </c>
      <c r="AB421" s="110">
        <f t="shared" si="369"/>
        <v>0</v>
      </c>
      <c r="AC421" s="110">
        <f t="shared" si="369"/>
        <v>0</v>
      </c>
      <c r="AD421" s="110">
        <f t="shared" si="369"/>
        <v>0</v>
      </c>
      <c r="AE421" s="110">
        <f t="shared" si="369"/>
        <v>0</v>
      </c>
      <c r="AF421" s="110">
        <f t="shared" si="369"/>
        <v>0</v>
      </c>
      <c r="AG421" s="110">
        <f t="shared" si="369"/>
        <v>0</v>
      </c>
      <c r="AH421" s="110">
        <f t="shared" si="369"/>
        <v>0</v>
      </c>
      <c r="AI421" s="110">
        <f t="shared" si="369"/>
        <v>0</v>
      </c>
      <c r="AJ421" s="110">
        <f t="shared" si="369"/>
        <v>0</v>
      </c>
      <c r="AK421" s="110">
        <f t="shared" ref="AK421:AT421" si="370">SUM(AK422:AK423)</f>
        <v>0</v>
      </c>
      <c r="AL421" s="110">
        <f t="shared" si="370"/>
        <v>0</v>
      </c>
      <c r="AM421" s="110">
        <f t="shared" si="370"/>
        <v>0</v>
      </c>
      <c r="AN421" s="110">
        <f t="shared" si="370"/>
        <v>0</v>
      </c>
      <c r="AO421" s="110">
        <f t="shared" si="370"/>
        <v>0</v>
      </c>
      <c r="AP421" s="110">
        <f t="shared" si="370"/>
        <v>0</v>
      </c>
      <c r="AQ421" s="110">
        <f t="shared" si="370"/>
        <v>0</v>
      </c>
      <c r="AR421" s="110">
        <f t="shared" si="370"/>
        <v>0</v>
      </c>
      <c r="AS421" s="110">
        <f t="shared" si="370"/>
        <v>0</v>
      </c>
      <c r="AT421" s="110">
        <f t="shared" si="370"/>
        <v>0</v>
      </c>
      <c r="AU421" s="110">
        <f t="shared" si="369"/>
        <v>0</v>
      </c>
      <c r="AV421" s="110">
        <f t="shared" si="369"/>
        <v>0</v>
      </c>
      <c r="AW421" s="110">
        <f t="shared" si="369"/>
        <v>0</v>
      </c>
      <c r="AX421" s="110"/>
      <c r="AY421" s="110"/>
      <c r="AZ421" s="110"/>
      <c r="BA421" s="110"/>
      <c r="BB421" s="110">
        <f>SUM(BB422:BB423)</f>
        <v>893190013.49000001</v>
      </c>
      <c r="BC421" s="110"/>
      <c r="BD421" s="110"/>
      <c r="BE421" s="110">
        <f>SUM(BE422:BE423)</f>
        <v>0</v>
      </c>
      <c r="BF421" s="152">
        <f t="shared" si="356"/>
        <v>893190013.49000001</v>
      </c>
      <c r="BG421" s="153">
        <f>SUM(BG422:BG423)</f>
        <v>893190013.49000001</v>
      </c>
      <c r="BH421" s="175">
        <f t="shared" si="304"/>
        <v>0</v>
      </c>
      <c r="BI421" s="5"/>
      <c r="BJ421" s="5"/>
    </row>
    <row r="422" spans="1:62" s="17" customFormat="1" ht="39" thickBot="1" x14ac:dyDescent="0.25">
      <c r="A422" s="18" t="s">
        <v>657</v>
      </c>
      <c r="B422" s="68" t="s">
        <v>658</v>
      </c>
      <c r="C422" s="26">
        <v>68</v>
      </c>
      <c r="D422" s="127" t="s">
        <v>659</v>
      </c>
      <c r="E422" s="111"/>
      <c r="F422" s="112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4"/>
      <c r="S422" s="114"/>
      <c r="T422" s="113"/>
      <c r="U422" s="114"/>
      <c r="V422" s="114"/>
      <c r="W422" s="114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4"/>
      <c r="AQ422" s="114"/>
      <c r="AR422" s="113"/>
      <c r="AS422" s="113"/>
      <c r="AT422" s="113"/>
      <c r="AU422" s="113"/>
      <c r="AV422" s="113"/>
      <c r="AW422" s="113"/>
      <c r="AX422" s="113"/>
      <c r="AY422" s="113"/>
      <c r="AZ422" s="113"/>
      <c r="BA422" s="113"/>
      <c r="BB422" s="113">
        <v>883752872.49000001</v>
      </c>
      <c r="BC422" s="113"/>
      <c r="BD422" s="113"/>
      <c r="BE422" s="113">
        <f>G422+K422+O422+S422+W422+AA422+AE422+AI422+AM422+AQ422</f>
        <v>0</v>
      </c>
      <c r="BF422" s="154">
        <f>E422+BB422-BE422</f>
        <v>883752872.49000001</v>
      </c>
      <c r="BG422" s="155">
        <v>883752872.49000001</v>
      </c>
      <c r="BH422" s="175">
        <f t="shared" si="304"/>
        <v>0</v>
      </c>
      <c r="BI422" s="13"/>
      <c r="BJ422" s="13"/>
    </row>
    <row r="423" spans="1:62" s="17" customFormat="1" ht="39" thickBot="1" x14ac:dyDescent="0.25">
      <c r="A423" s="18" t="s">
        <v>660</v>
      </c>
      <c r="B423" s="68" t="s">
        <v>661</v>
      </c>
      <c r="C423" s="26">
        <v>71</v>
      </c>
      <c r="D423" s="127" t="s">
        <v>662</v>
      </c>
      <c r="E423" s="111"/>
      <c r="F423" s="112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4"/>
      <c r="S423" s="114"/>
      <c r="T423" s="113"/>
      <c r="U423" s="114"/>
      <c r="V423" s="114"/>
      <c r="W423" s="114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  <c r="AL423" s="113"/>
      <c r="AM423" s="113"/>
      <c r="AN423" s="113"/>
      <c r="AO423" s="113"/>
      <c r="AP423" s="114"/>
      <c r="AQ423" s="114"/>
      <c r="AR423" s="113"/>
      <c r="AS423" s="113"/>
      <c r="AT423" s="113"/>
      <c r="AU423" s="113"/>
      <c r="AV423" s="113"/>
      <c r="AW423" s="113"/>
      <c r="AX423" s="113"/>
      <c r="AY423" s="113"/>
      <c r="AZ423" s="113"/>
      <c r="BA423" s="113"/>
      <c r="BB423" s="113">
        <v>9437141</v>
      </c>
      <c r="BC423" s="113"/>
      <c r="BD423" s="113"/>
      <c r="BE423" s="113">
        <f>G423+K423+O423+S423+W423+AA423+AE423+AI423+AM423+AQ423</f>
        <v>0</v>
      </c>
      <c r="BF423" s="154">
        <f>E423+BB423-BE423</f>
        <v>9437141</v>
      </c>
      <c r="BG423" s="155">
        <v>9437141</v>
      </c>
      <c r="BH423" s="175">
        <f t="shared" si="304"/>
        <v>0</v>
      </c>
      <c r="BI423" s="13"/>
      <c r="BJ423" s="13"/>
    </row>
    <row r="424" spans="1:62" s="3" customFormat="1" ht="26.25" thickBot="1" x14ac:dyDescent="0.3">
      <c r="A424" s="8" t="s">
        <v>663</v>
      </c>
      <c r="B424" s="67" t="s">
        <v>664</v>
      </c>
      <c r="C424" s="7"/>
      <c r="D424" s="128"/>
      <c r="E424" s="110">
        <f>SUM(E425:E426)</f>
        <v>0</v>
      </c>
      <c r="F424" s="110">
        <f t="shared" ref="F424:U424" si="371">SUM(F425:F426)</f>
        <v>0</v>
      </c>
      <c r="G424" s="110">
        <f t="shared" si="371"/>
        <v>0</v>
      </c>
      <c r="H424" s="110">
        <f t="shared" si="371"/>
        <v>0</v>
      </c>
      <c r="I424" s="110">
        <f t="shared" si="371"/>
        <v>0</v>
      </c>
      <c r="J424" s="110">
        <f t="shared" si="371"/>
        <v>0</v>
      </c>
      <c r="K424" s="110">
        <f t="shared" si="371"/>
        <v>0</v>
      </c>
      <c r="L424" s="110">
        <f t="shared" si="371"/>
        <v>0</v>
      </c>
      <c r="M424" s="110">
        <f t="shared" si="371"/>
        <v>0</v>
      </c>
      <c r="N424" s="110">
        <f t="shared" si="371"/>
        <v>0</v>
      </c>
      <c r="O424" s="110">
        <f t="shared" si="371"/>
        <v>0</v>
      </c>
      <c r="P424" s="110">
        <f t="shared" si="371"/>
        <v>0</v>
      </c>
      <c r="Q424" s="110">
        <f t="shared" si="371"/>
        <v>0</v>
      </c>
      <c r="R424" s="110">
        <f t="shared" si="371"/>
        <v>0</v>
      </c>
      <c r="S424" s="110">
        <f t="shared" si="371"/>
        <v>0</v>
      </c>
      <c r="T424" s="110">
        <f t="shared" si="371"/>
        <v>0</v>
      </c>
      <c r="U424" s="110">
        <f t="shared" si="371"/>
        <v>0</v>
      </c>
      <c r="V424" s="110">
        <f t="shared" ref="V424:AW424" si="372">SUM(V425:V426)</f>
        <v>0</v>
      </c>
      <c r="W424" s="110">
        <f t="shared" si="372"/>
        <v>0</v>
      </c>
      <c r="X424" s="110">
        <f t="shared" si="372"/>
        <v>0</v>
      </c>
      <c r="Y424" s="110">
        <f t="shared" si="372"/>
        <v>0</v>
      </c>
      <c r="Z424" s="110">
        <f t="shared" si="372"/>
        <v>0</v>
      </c>
      <c r="AA424" s="110">
        <f t="shared" si="372"/>
        <v>0</v>
      </c>
      <c r="AB424" s="110">
        <f t="shared" si="372"/>
        <v>0</v>
      </c>
      <c r="AC424" s="110">
        <f t="shared" si="372"/>
        <v>0</v>
      </c>
      <c r="AD424" s="110">
        <f t="shared" si="372"/>
        <v>0</v>
      </c>
      <c r="AE424" s="110">
        <f t="shared" si="372"/>
        <v>0</v>
      </c>
      <c r="AF424" s="110">
        <f t="shared" si="372"/>
        <v>0</v>
      </c>
      <c r="AG424" s="110">
        <f t="shared" si="372"/>
        <v>0</v>
      </c>
      <c r="AH424" s="110">
        <f t="shared" si="372"/>
        <v>0</v>
      </c>
      <c r="AI424" s="110">
        <f t="shared" si="372"/>
        <v>0</v>
      </c>
      <c r="AJ424" s="110">
        <f t="shared" si="372"/>
        <v>0</v>
      </c>
      <c r="AK424" s="110">
        <f t="shared" si="372"/>
        <v>0</v>
      </c>
      <c r="AL424" s="110">
        <f t="shared" si="372"/>
        <v>0</v>
      </c>
      <c r="AM424" s="110">
        <f t="shared" si="372"/>
        <v>0</v>
      </c>
      <c r="AN424" s="110">
        <f t="shared" si="372"/>
        <v>0</v>
      </c>
      <c r="AO424" s="110">
        <f t="shared" si="372"/>
        <v>0</v>
      </c>
      <c r="AP424" s="110">
        <f t="shared" si="372"/>
        <v>0</v>
      </c>
      <c r="AQ424" s="110">
        <f t="shared" si="372"/>
        <v>0</v>
      </c>
      <c r="AR424" s="110">
        <f t="shared" si="372"/>
        <v>0</v>
      </c>
      <c r="AS424" s="110">
        <f t="shared" si="372"/>
        <v>0</v>
      </c>
      <c r="AT424" s="110">
        <f t="shared" si="372"/>
        <v>0</v>
      </c>
      <c r="AU424" s="110">
        <f t="shared" si="372"/>
        <v>0</v>
      </c>
      <c r="AV424" s="110">
        <f t="shared" si="372"/>
        <v>0</v>
      </c>
      <c r="AW424" s="110">
        <f t="shared" si="372"/>
        <v>0</v>
      </c>
      <c r="AX424" s="110"/>
      <c r="AY424" s="110"/>
      <c r="AZ424" s="110"/>
      <c r="BA424" s="110"/>
      <c r="BB424" s="110">
        <f>SUM(BB425:BB426)</f>
        <v>321928057.21999997</v>
      </c>
      <c r="BC424" s="110"/>
      <c r="BD424" s="110"/>
      <c r="BE424" s="110">
        <f>SUM(BE425:BE426)</f>
        <v>0</v>
      </c>
      <c r="BF424" s="152">
        <f>+E424+BB424-BE424</f>
        <v>321928057.21999997</v>
      </c>
      <c r="BG424" s="153">
        <f>SUM(BG425:BG426)</f>
        <v>321928057.21999997</v>
      </c>
      <c r="BH424" s="175">
        <f t="shared" si="304"/>
        <v>0</v>
      </c>
      <c r="BI424" s="5"/>
      <c r="BJ424" s="5"/>
    </row>
    <row r="425" spans="1:62" s="17" customFormat="1" ht="26.25" thickBot="1" x14ac:dyDescent="0.25">
      <c r="A425" s="18" t="s">
        <v>665</v>
      </c>
      <c r="B425" s="68" t="s">
        <v>666</v>
      </c>
      <c r="C425" s="26">
        <v>60</v>
      </c>
      <c r="D425" s="127" t="s">
        <v>667</v>
      </c>
      <c r="E425" s="111"/>
      <c r="F425" s="112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4"/>
      <c r="S425" s="114"/>
      <c r="T425" s="113"/>
      <c r="U425" s="114"/>
      <c r="V425" s="114"/>
      <c r="W425" s="114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  <c r="AL425" s="113"/>
      <c r="AM425" s="113"/>
      <c r="AN425" s="113"/>
      <c r="AO425" s="113"/>
      <c r="AP425" s="114"/>
      <c r="AQ425" s="114"/>
      <c r="AR425" s="113"/>
      <c r="AS425" s="113"/>
      <c r="AT425" s="113"/>
      <c r="AU425" s="113"/>
      <c r="AV425" s="113"/>
      <c r="AW425" s="113"/>
      <c r="AX425" s="113"/>
      <c r="AY425" s="113"/>
      <c r="AZ425" s="113"/>
      <c r="BA425" s="113"/>
      <c r="BB425" s="113">
        <v>256293896.63999999</v>
      </c>
      <c r="BC425" s="113"/>
      <c r="BD425" s="113"/>
      <c r="BE425" s="113">
        <f>G425+K425+O425+S425+W425+AA425+AE425+AI425+AM425+AQ425</f>
        <v>0</v>
      </c>
      <c r="BF425" s="154">
        <f>E425+BB425-BE425</f>
        <v>256293896.63999999</v>
      </c>
      <c r="BG425" s="155">
        <v>256293896.63999999</v>
      </c>
      <c r="BH425" s="175">
        <f t="shared" si="304"/>
        <v>0</v>
      </c>
      <c r="BI425" s="13"/>
      <c r="BJ425" s="13"/>
    </row>
    <row r="426" spans="1:62" s="17" customFormat="1" ht="39" thickBot="1" x14ac:dyDescent="0.25">
      <c r="A426" s="18" t="s">
        <v>668</v>
      </c>
      <c r="B426" s="68" t="s">
        <v>669</v>
      </c>
      <c r="C426" s="26">
        <v>73</v>
      </c>
      <c r="D426" s="127" t="s">
        <v>670</v>
      </c>
      <c r="E426" s="111"/>
      <c r="F426" s="112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4"/>
      <c r="S426" s="114"/>
      <c r="T426" s="113"/>
      <c r="U426" s="114"/>
      <c r="V426" s="114"/>
      <c r="W426" s="114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4"/>
      <c r="AQ426" s="114"/>
      <c r="AR426" s="113"/>
      <c r="AS426" s="113"/>
      <c r="AT426" s="113"/>
      <c r="AU426" s="113"/>
      <c r="AV426" s="113"/>
      <c r="AW426" s="113"/>
      <c r="AX426" s="113"/>
      <c r="AY426" s="113"/>
      <c r="AZ426" s="113"/>
      <c r="BA426" s="113"/>
      <c r="BB426" s="113">
        <v>65634160.579999998</v>
      </c>
      <c r="BC426" s="113"/>
      <c r="BD426" s="113"/>
      <c r="BE426" s="113">
        <f>G426+K426+O426+S426+W426+AA426+AE426+AI426+AM426+AQ426</f>
        <v>0</v>
      </c>
      <c r="BF426" s="154">
        <f>E426+BB426-BE426</f>
        <v>65634160.579999998</v>
      </c>
      <c r="BG426" s="155">
        <v>65634160.579999998</v>
      </c>
      <c r="BH426" s="175">
        <f t="shared" si="304"/>
        <v>0</v>
      </c>
      <c r="BI426" s="13"/>
      <c r="BJ426" s="13"/>
    </row>
    <row r="427" spans="1:62" s="3" customFormat="1" ht="26.25" thickBot="1" x14ac:dyDescent="0.3">
      <c r="A427" s="8" t="s">
        <v>1056</v>
      </c>
      <c r="B427" s="67" t="s">
        <v>1060</v>
      </c>
      <c r="C427" s="7"/>
      <c r="D427" s="126"/>
      <c r="E427" s="110">
        <f>+E428+E429</f>
        <v>0</v>
      </c>
      <c r="F427" s="110">
        <f t="shared" ref="F427:AW427" si="373">SUM(F428:F440)</f>
        <v>0</v>
      </c>
      <c r="G427" s="110">
        <f t="shared" si="373"/>
        <v>0</v>
      </c>
      <c r="H427" s="110">
        <f t="shared" si="373"/>
        <v>0</v>
      </c>
      <c r="I427" s="110">
        <f t="shared" si="373"/>
        <v>0</v>
      </c>
      <c r="J427" s="110">
        <f t="shared" si="373"/>
        <v>0</v>
      </c>
      <c r="K427" s="110">
        <f t="shared" si="373"/>
        <v>0</v>
      </c>
      <c r="L427" s="110">
        <f t="shared" si="373"/>
        <v>0</v>
      </c>
      <c r="M427" s="110">
        <f t="shared" si="373"/>
        <v>0</v>
      </c>
      <c r="N427" s="110">
        <f t="shared" si="373"/>
        <v>0</v>
      </c>
      <c r="O427" s="110">
        <f t="shared" si="373"/>
        <v>0</v>
      </c>
      <c r="P427" s="110">
        <f t="shared" si="373"/>
        <v>0</v>
      </c>
      <c r="Q427" s="110">
        <f t="shared" si="373"/>
        <v>0</v>
      </c>
      <c r="R427" s="110">
        <f t="shared" si="373"/>
        <v>0</v>
      </c>
      <c r="S427" s="110">
        <f t="shared" si="373"/>
        <v>0</v>
      </c>
      <c r="T427" s="110">
        <f t="shared" si="373"/>
        <v>0</v>
      </c>
      <c r="U427" s="110">
        <f t="shared" si="373"/>
        <v>0</v>
      </c>
      <c r="V427" s="110">
        <f t="shared" si="373"/>
        <v>0</v>
      </c>
      <c r="W427" s="110">
        <f t="shared" si="373"/>
        <v>0</v>
      </c>
      <c r="X427" s="110">
        <f t="shared" si="373"/>
        <v>0</v>
      </c>
      <c r="Y427" s="110">
        <f t="shared" si="373"/>
        <v>0</v>
      </c>
      <c r="Z427" s="110">
        <f t="shared" si="373"/>
        <v>0</v>
      </c>
      <c r="AA427" s="110">
        <f t="shared" si="373"/>
        <v>0</v>
      </c>
      <c r="AB427" s="110">
        <f t="shared" si="373"/>
        <v>0</v>
      </c>
      <c r="AC427" s="110">
        <f t="shared" si="373"/>
        <v>0</v>
      </c>
      <c r="AD427" s="110">
        <f t="shared" si="373"/>
        <v>0</v>
      </c>
      <c r="AE427" s="110">
        <f t="shared" si="373"/>
        <v>0</v>
      </c>
      <c r="AF427" s="110">
        <f t="shared" si="373"/>
        <v>0</v>
      </c>
      <c r="AG427" s="110">
        <f t="shared" si="373"/>
        <v>0</v>
      </c>
      <c r="AH427" s="110">
        <f t="shared" si="373"/>
        <v>0</v>
      </c>
      <c r="AI427" s="110">
        <f t="shared" si="373"/>
        <v>0</v>
      </c>
      <c r="AJ427" s="110">
        <f t="shared" si="373"/>
        <v>0</v>
      </c>
      <c r="AK427" s="110">
        <f t="shared" si="373"/>
        <v>0</v>
      </c>
      <c r="AL427" s="110">
        <f t="shared" si="373"/>
        <v>0</v>
      </c>
      <c r="AM427" s="110">
        <f t="shared" si="373"/>
        <v>0</v>
      </c>
      <c r="AN427" s="110">
        <f t="shared" si="373"/>
        <v>0</v>
      </c>
      <c r="AO427" s="110">
        <f t="shared" si="373"/>
        <v>0</v>
      </c>
      <c r="AP427" s="110">
        <f t="shared" si="373"/>
        <v>0</v>
      </c>
      <c r="AQ427" s="110">
        <f t="shared" si="373"/>
        <v>0</v>
      </c>
      <c r="AR427" s="110">
        <f t="shared" si="373"/>
        <v>0</v>
      </c>
      <c r="AS427" s="110">
        <f t="shared" si="373"/>
        <v>0</v>
      </c>
      <c r="AT427" s="110">
        <f t="shared" si="373"/>
        <v>0</v>
      </c>
      <c r="AU427" s="110">
        <f t="shared" si="373"/>
        <v>0</v>
      </c>
      <c r="AV427" s="110">
        <f t="shared" si="373"/>
        <v>0</v>
      </c>
      <c r="AW427" s="110">
        <f t="shared" si="373"/>
        <v>0</v>
      </c>
      <c r="AX427" s="110">
        <f>AX428</f>
        <v>0</v>
      </c>
      <c r="AY427" s="110">
        <f>AY428</f>
        <v>0</v>
      </c>
      <c r="AZ427" s="110">
        <f>AZ428</f>
        <v>0</v>
      </c>
      <c r="BA427" s="110">
        <f>BA428</f>
        <v>0</v>
      </c>
      <c r="BB427" s="110">
        <f t="shared" ref="BB427:BG427" si="374">+BB428+BB429</f>
        <v>690193661.68000007</v>
      </c>
      <c r="BC427" s="110">
        <f t="shared" si="374"/>
        <v>0</v>
      </c>
      <c r="BD427" s="110">
        <f t="shared" si="374"/>
        <v>0</v>
      </c>
      <c r="BE427" s="110">
        <f t="shared" si="374"/>
        <v>0</v>
      </c>
      <c r="BF427" s="152">
        <f>+E427+BB427-BE427</f>
        <v>690193661.68000007</v>
      </c>
      <c r="BG427" s="157">
        <f t="shared" si="374"/>
        <v>690193661.68000007</v>
      </c>
      <c r="BH427" s="175">
        <f t="shared" si="304"/>
        <v>0</v>
      </c>
      <c r="BI427" s="5"/>
      <c r="BJ427" s="5"/>
    </row>
    <row r="428" spans="1:62" ht="26.25" thickBot="1" x14ac:dyDescent="0.25">
      <c r="A428" s="18" t="s">
        <v>1057</v>
      </c>
      <c r="B428" s="68" t="s">
        <v>1049</v>
      </c>
      <c r="C428" s="26">
        <v>61</v>
      </c>
      <c r="D428" s="125" t="s">
        <v>1037</v>
      </c>
      <c r="E428" s="111"/>
      <c r="F428" s="112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4"/>
      <c r="W428" s="114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  <c r="AL428" s="113"/>
      <c r="AM428" s="113"/>
      <c r="AN428" s="113"/>
      <c r="AO428" s="113"/>
      <c r="AP428" s="114"/>
      <c r="AQ428" s="114"/>
      <c r="AR428" s="113"/>
      <c r="AS428" s="113"/>
      <c r="AT428" s="113"/>
      <c r="AU428" s="113"/>
      <c r="AV428" s="113"/>
      <c r="AW428" s="113"/>
      <c r="AX428" s="113"/>
      <c r="AY428" s="113"/>
      <c r="AZ428" s="113"/>
      <c r="BA428" s="113"/>
      <c r="BB428" s="113">
        <v>510117462.81</v>
      </c>
      <c r="BC428" s="113"/>
      <c r="BD428" s="113"/>
      <c r="BE428" s="113">
        <f t="shared" ref="BE428:BE440" si="375">G428+K428+O428+S428+W428+AA428+AE428+AI428+AM428+AQ428</f>
        <v>0</v>
      </c>
      <c r="BF428" s="154">
        <f t="shared" ref="BF428:BF440" si="376">E428+BB428-BE428</f>
        <v>510117462.81</v>
      </c>
      <c r="BG428" s="155">
        <v>510117462.81</v>
      </c>
      <c r="BH428" s="175">
        <f t="shared" si="304"/>
        <v>0</v>
      </c>
    </row>
    <row r="429" spans="1:62" ht="26.25" thickBot="1" x14ac:dyDescent="0.25">
      <c r="A429" s="18" t="s">
        <v>1058</v>
      </c>
      <c r="B429" s="68" t="s">
        <v>1035</v>
      </c>
      <c r="C429" s="26">
        <v>72</v>
      </c>
      <c r="D429" s="127" t="s">
        <v>1036</v>
      </c>
      <c r="E429" s="111"/>
      <c r="F429" s="112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4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  <c r="AK429" s="113"/>
      <c r="AL429" s="113"/>
      <c r="AM429" s="113"/>
      <c r="AN429" s="113"/>
      <c r="AO429" s="113"/>
      <c r="AP429" s="114"/>
      <c r="AQ429" s="114"/>
      <c r="AR429" s="113"/>
      <c r="AS429" s="113"/>
      <c r="AT429" s="113"/>
      <c r="AU429" s="113"/>
      <c r="AV429" s="113"/>
      <c r="AW429" s="113"/>
      <c r="AX429" s="113"/>
      <c r="AY429" s="113"/>
      <c r="AZ429" s="113"/>
      <c r="BA429" s="113"/>
      <c r="BB429" s="113">
        <v>180076198.87</v>
      </c>
      <c r="BC429" s="113"/>
      <c r="BD429" s="113"/>
      <c r="BE429" s="113">
        <f t="shared" si="375"/>
        <v>0</v>
      </c>
      <c r="BF429" s="154">
        <f t="shared" si="376"/>
        <v>180076198.87</v>
      </c>
      <c r="BG429" s="155">
        <v>180076198.87</v>
      </c>
      <c r="BH429" s="175">
        <f t="shared" si="304"/>
        <v>0</v>
      </c>
    </row>
    <row r="430" spans="1:62" ht="26.25" thickBot="1" x14ac:dyDescent="0.3">
      <c r="A430" s="8" t="s">
        <v>1059</v>
      </c>
      <c r="B430" s="67" t="s">
        <v>671</v>
      </c>
      <c r="C430" s="7"/>
      <c r="D430" s="128"/>
      <c r="E430" s="109">
        <f>SUM(E431:E447)</f>
        <v>0</v>
      </c>
      <c r="F430" s="108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40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40"/>
      <c r="AQ430" s="140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>
        <f t="shared" ref="BB430:BE430" si="377">SUM(BB431:BB447)</f>
        <v>3903003403.8899999</v>
      </c>
      <c r="BC430" s="109">
        <f t="shared" si="377"/>
        <v>0</v>
      </c>
      <c r="BD430" s="109">
        <f t="shared" si="377"/>
        <v>0</v>
      </c>
      <c r="BE430" s="109">
        <f t="shared" si="377"/>
        <v>0</v>
      </c>
      <c r="BF430" s="152">
        <f t="shared" ref="BF430" si="378">E430+BB430-BE430</f>
        <v>3903003403.8899999</v>
      </c>
      <c r="BG430" s="152">
        <f>SUM(BG431:BG447)</f>
        <v>3903003403.8899999</v>
      </c>
      <c r="BH430" s="172">
        <f t="shared" ref="BH430" si="379">+BG430-BF430</f>
        <v>0</v>
      </c>
    </row>
    <row r="431" spans="1:62" ht="26.25" thickBot="1" x14ac:dyDescent="0.25">
      <c r="A431" s="18" t="s">
        <v>672</v>
      </c>
      <c r="B431" s="68" t="s">
        <v>1034</v>
      </c>
      <c r="C431" s="26">
        <v>75</v>
      </c>
      <c r="D431" s="127" t="s">
        <v>1038</v>
      </c>
      <c r="E431" s="111"/>
      <c r="F431" s="112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4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  <c r="AL431" s="113"/>
      <c r="AM431" s="113"/>
      <c r="AN431" s="113"/>
      <c r="AO431" s="113"/>
      <c r="AP431" s="114"/>
      <c r="AQ431" s="114"/>
      <c r="AR431" s="113"/>
      <c r="AS431" s="113"/>
      <c r="AT431" s="113"/>
      <c r="AU431" s="113"/>
      <c r="AV431" s="113"/>
      <c r="AW431" s="113"/>
      <c r="AX431" s="113"/>
      <c r="AY431" s="113"/>
      <c r="AZ431" s="113"/>
      <c r="BA431" s="113"/>
      <c r="BB431" s="113">
        <v>7937.43</v>
      </c>
      <c r="BC431" s="113"/>
      <c r="BD431" s="113"/>
      <c r="BE431" s="113">
        <f t="shared" si="375"/>
        <v>0</v>
      </c>
      <c r="BF431" s="154">
        <f t="shared" si="376"/>
        <v>7937.43</v>
      </c>
      <c r="BG431" s="155">
        <v>7937.43</v>
      </c>
      <c r="BH431" s="175">
        <f t="shared" si="304"/>
        <v>0</v>
      </c>
    </row>
    <row r="432" spans="1:62" ht="51.75" thickBot="1" x14ac:dyDescent="0.25">
      <c r="A432" s="18" t="s">
        <v>673</v>
      </c>
      <c r="B432" s="68" t="s">
        <v>1039</v>
      </c>
      <c r="C432" s="26">
        <v>91</v>
      </c>
      <c r="D432" s="127" t="s">
        <v>1160</v>
      </c>
      <c r="E432" s="111"/>
      <c r="F432" s="112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4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  <c r="AK432" s="113"/>
      <c r="AL432" s="113"/>
      <c r="AM432" s="113"/>
      <c r="AN432" s="113"/>
      <c r="AO432" s="113"/>
      <c r="AP432" s="114"/>
      <c r="AQ432" s="114"/>
      <c r="AR432" s="113"/>
      <c r="AS432" s="113"/>
      <c r="AT432" s="113"/>
      <c r="AU432" s="113"/>
      <c r="AV432" s="113"/>
      <c r="AW432" s="113"/>
      <c r="AX432" s="113"/>
      <c r="AY432" s="113"/>
      <c r="AZ432" s="113"/>
      <c r="BA432" s="113"/>
      <c r="BB432" s="113">
        <v>1240245444.6099999</v>
      </c>
      <c r="BC432" s="113"/>
      <c r="BD432" s="113"/>
      <c r="BE432" s="113">
        <f t="shared" si="375"/>
        <v>0</v>
      </c>
      <c r="BF432" s="154">
        <f t="shared" si="376"/>
        <v>1240245444.6099999</v>
      </c>
      <c r="BG432" s="155">
        <v>1240245444.6099999</v>
      </c>
      <c r="BH432" s="175">
        <f t="shared" si="304"/>
        <v>0</v>
      </c>
    </row>
    <row r="433" spans="1:62" ht="39" thickBot="1" x14ac:dyDescent="0.25">
      <c r="A433" s="18" t="s">
        <v>674</v>
      </c>
      <c r="B433" s="68" t="s">
        <v>1040</v>
      </c>
      <c r="C433" s="26">
        <v>92</v>
      </c>
      <c r="D433" s="127" t="s">
        <v>1161</v>
      </c>
      <c r="E433" s="111"/>
      <c r="F433" s="112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4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  <c r="AK433" s="113"/>
      <c r="AL433" s="113"/>
      <c r="AM433" s="113"/>
      <c r="AN433" s="113"/>
      <c r="AO433" s="113"/>
      <c r="AP433" s="114"/>
      <c r="AQ433" s="114"/>
      <c r="AR433" s="113"/>
      <c r="AS433" s="113"/>
      <c r="AT433" s="113"/>
      <c r="AU433" s="113"/>
      <c r="AV433" s="113"/>
      <c r="AW433" s="113"/>
      <c r="AX433" s="113"/>
      <c r="AY433" s="113"/>
      <c r="AZ433" s="113"/>
      <c r="BA433" s="113"/>
      <c r="BB433" s="113">
        <v>310891681.74000001</v>
      </c>
      <c r="BC433" s="113"/>
      <c r="BD433" s="113"/>
      <c r="BE433" s="113">
        <f t="shared" si="375"/>
        <v>0</v>
      </c>
      <c r="BF433" s="154">
        <f t="shared" si="376"/>
        <v>310891681.74000001</v>
      </c>
      <c r="BG433" s="155">
        <v>310891681.74000001</v>
      </c>
      <c r="BH433" s="175">
        <f t="shared" si="304"/>
        <v>0</v>
      </c>
    </row>
    <row r="434" spans="1:62" ht="15" thickBot="1" x14ac:dyDescent="0.25">
      <c r="A434" s="18" t="s">
        <v>675</v>
      </c>
      <c r="B434" s="68" t="s">
        <v>1041</v>
      </c>
      <c r="C434" s="26">
        <v>93</v>
      </c>
      <c r="D434" s="127" t="s">
        <v>1042</v>
      </c>
      <c r="E434" s="111"/>
      <c r="F434" s="112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4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  <c r="AK434" s="113"/>
      <c r="AL434" s="113"/>
      <c r="AM434" s="113"/>
      <c r="AN434" s="113"/>
      <c r="AO434" s="113"/>
      <c r="AP434" s="114"/>
      <c r="AQ434" s="114"/>
      <c r="AR434" s="113"/>
      <c r="AS434" s="113"/>
      <c r="AT434" s="113"/>
      <c r="AU434" s="113"/>
      <c r="AV434" s="113"/>
      <c r="AW434" s="113"/>
      <c r="AX434" s="113"/>
      <c r="AY434" s="113"/>
      <c r="AZ434" s="113"/>
      <c r="BA434" s="113"/>
      <c r="BB434" s="113">
        <v>222665365.84</v>
      </c>
      <c r="BC434" s="113"/>
      <c r="BD434" s="113"/>
      <c r="BE434" s="113">
        <f t="shared" si="375"/>
        <v>0</v>
      </c>
      <c r="BF434" s="154">
        <f t="shared" si="376"/>
        <v>222665365.84</v>
      </c>
      <c r="BG434" s="155">
        <v>222665365.84</v>
      </c>
      <c r="BH434" s="175">
        <f t="shared" si="304"/>
        <v>0</v>
      </c>
    </row>
    <row r="435" spans="1:62" ht="39" thickBot="1" x14ac:dyDescent="0.25">
      <c r="A435" s="18" t="s">
        <v>676</v>
      </c>
      <c r="B435" s="68" t="s">
        <v>1043</v>
      </c>
      <c r="C435" s="26">
        <v>55</v>
      </c>
      <c r="D435" s="127" t="s">
        <v>1044</v>
      </c>
      <c r="E435" s="111"/>
      <c r="F435" s="112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4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  <c r="AK435" s="113"/>
      <c r="AL435" s="113"/>
      <c r="AM435" s="113"/>
      <c r="AN435" s="113"/>
      <c r="AO435" s="113"/>
      <c r="AP435" s="114"/>
      <c r="AQ435" s="114"/>
      <c r="AR435" s="113"/>
      <c r="AS435" s="113"/>
      <c r="AT435" s="113"/>
      <c r="AU435" s="113"/>
      <c r="AV435" s="113"/>
      <c r="AW435" s="113"/>
      <c r="AX435" s="113"/>
      <c r="AY435" s="113"/>
      <c r="AZ435" s="113"/>
      <c r="BA435" s="113"/>
      <c r="BB435" s="113">
        <v>15110937.859999999</v>
      </c>
      <c r="BC435" s="113"/>
      <c r="BD435" s="113"/>
      <c r="BE435" s="113">
        <f t="shared" si="375"/>
        <v>0</v>
      </c>
      <c r="BF435" s="154">
        <f t="shared" si="376"/>
        <v>15110937.859999999</v>
      </c>
      <c r="BG435" s="155">
        <f>+BB435</f>
        <v>15110937.859999999</v>
      </c>
      <c r="BH435" s="175">
        <f t="shared" si="304"/>
        <v>0</v>
      </c>
    </row>
    <row r="436" spans="1:62" ht="26.25" thickBot="1" x14ac:dyDescent="0.25">
      <c r="A436" s="18" t="s">
        <v>677</v>
      </c>
      <c r="B436" s="68" t="s">
        <v>1045</v>
      </c>
      <c r="C436" s="26">
        <v>66</v>
      </c>
      <c r="D436" s="127" t="s">
        <v>1046</v>
      </c>
      <c r="E436" s="111"/>
      <c r="F436" s="112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4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  <c r="AK436" s="113"/>
      <c r="AL436" s="113"/>
      <c r="AM436" s="113"/>
      <c r="AN436" s="113"/>
      <c r="AO436" s="113"/>
      <c r="AP436" s="114"/>
      <c r="AQ436" s="114"/>
      <c r="AR436" s="113"/>
      <c r="AS436" s="113"/>
      <c r="AT436" s="113"/>
      <c r="AU436" s="113"/>
      <c r="AV436" s="113"/>
      <c r="AW436" s="113"/>
      <c r="AX436" s="113"/>
      <c r="AY436" s="113"/>
      <c r="AZ436" s="113"/>
      <c r="BA436" s="113"/>
      <c r="BB436" s="113">
        <v>30907.93</v>
      </c>
      <c r="BC436" s="113"/>
      <c r="BD436" s="113"/>
      <c r="BE436" s="113">
        <f t="shared" si="375"/>
        <v>0</v>
      </c>
      <c r="BF436" s="154">
        <f t="shared" si="376"/>
        <v>30907.93</v>
      </c>
      <c r="BG436" s="155">
        <f>+BB436</f>
        <v>30907.93</v>
      </c>
      <c r="BH436" s="175">
        <f t="shared" si="304"/>
        <v>0</v>
      </c>
    </row>
    <row r="437" spans="1:62" ht="26.25" thickBot="1" x14ac:dyDescent="0.25">
      <c r="A437" s="18" t="s">
        <v>678</v>
      </c>
      <c r="B437" s="68" t="s">
        <v>1047</v>
      </c>
      <c r="C437" s="26">
        <v>94</v>
      </c>
      <c r="D437" s="127" t="s">
        <v>1048</v>
      </c>
      <c r="E437" s="111"/>
      <c r="F437" s="112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4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  <c r="AK437" s="113"/>
      <c r="AL437" s="113"/>
      <c r="AM437" s="113"/>
      <c r="AN437" s="113"/>
      <c r="AO437" s="113"/>
      <c r="AP437" s="114"/>
      <c r="AQ437" s="114"/>
      <c r="AR437" s="113"/>
      <c r="AS437" s="113"/>
      <c r="AT437" s="113"/>
      <c r="AU437" s="113"/>
      <c r="AV437" s="113"/>
      <c r="AW437" s="113"/>
      <c r="AX437" s="113"/>
      <c r="AY437" s="113"/>
      <c r="AZ437" s="113"/>
      <c r="BA437" s="113"/>
      <c r="BB437" s="113">
        <v>824357005.78999996</v>
      </c>
      <c r="BC437" s="113"/>
      <c r="BD437" s="113"/>
      <c r="BE437" s="113">
        <f t="shared" si="375"/>
        <v>0</v>
      </c>
      <c r="BF437" s="154">
        <f t="shared" si="376"/>
        <v>824357005.78999996</v>
      </c>
      <c r="BG437" s="155">
        <f t="shared" ref="BG437:BG440" si="380">+BB437</f>
        <v>824357005.78999996</v>
      </c>
      <c r="BH437" s="175">
        <f t="shared" si="304"/>
        <v>0</v>
      </c>
    </row>
    <row r="438" spans="1:62" ht="26.25" thickBot="1" x14ac:dyDescent="0.25">
      <c r="A438" s="18" t="s">
        <v>1053</v>
      </c>
      <c r="B438" s="68" t="s">
        <v>1054</v>
      </c>
      <c r="C438" s="26">
        <v>62</v>
      </c>
      <c r="D438" s="127" t="s">
        <v>1055</v>
      </c>
      <c r="E438" s="111"/>
      <c r="F438" s="112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4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  <c r="AL438" s="113"/>
      <c r="AM438" s="113"/>
      <c r="AN438" s="113"/>
      <c r="AO438" s="113"/>
      <c r="AP438" s="114"/>
      <c r="AQ438" s="114"/>
      <c r="AR438" s="113"/>
      <c r="AS438" s="113"/>
      <c r="AT438" s="113"/>
      <c r="AU438" s="113"/>
      <c r="AV438" s="113"/>
      <c r="AW438" s="113"/>
      <c r="AX438" s="113"/>
      <c r="AY438" s="113"/>
      <c r="AZ438" s="113"/>
      <c r="BA438" s="113"/>
      <c r="BB438" s="113">
        <v>165495000</v>
      </c>
      <c r="BC438" s="113"/>
      <c r="BD438" s="113"/>
      <c r="BE438" s="113">
        <f t="shared" ref="BE438" si="381">G438+K438+O438+S438+W438+AA438+AE438+AI438+AM438+AQ438</f>
        <v>0</v>
      </c>
      <c r="BF438" s="154">
        <f t="shared" ref="BF438" si="382">E438+BB438-BE438</f>
        <v>165495000</v>
      </c>
      <c r="BG438" s="155">
        <f>+BB438</f>
        <v>165495000</v>
      </c>
      <c r="BH438" s="175">
        <f t="shared" ref="BH438" si="383">+BG438-BF438</f>
        <v>0</v>
      </c>
    </row>
    <row r="439" spans="1:62" ht="26.25" thickBot="1" x14ac:dyDescent="0.25">
      <c r="A439" s="18" t="s">
        <v>679</v>
      </c>
      <c r="B439" s="68" t="s">
        <v>1050</v>
      </c>
      <c r="C439" s="26">
        <v>95</v>
      </c>
      <c r="D439" s="127" t="s">
        <v>680</v>
      </c>
      <c r="E439" s="111"/>
      <c r="F439" s="112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4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  <c r="AK439" s="113"/>
      <c r="AL439" s="113"/>
      <c r="AM439" s="113"/>
      <c r="AN439" s="113"/>
      <c r="AO439" s="113"/>
      <c r="AP439" s="114"/>
      <c r="AQ439" s="114"/>
      <c r="AR439" s="113"/>
      <c r="AS439" s="113"/>
      <c r="AT439" s="113"/>
      <c r="AU439" s="113"/>
      <c r="AV439" s="113"/>
      <c r="AW439" s="113"/>
      <c r="AX439" s="113"/>
      <c r="AY439" s="113"/>
      <c r="AZ439" s="113"/>
      <c r="BA439" s="115"/>
      <c r="BB439" s="113">
        <v>4377506.7300000004</v>
      </c>
      <c r="BC439" s="113"/>
      <c r="BD439" s="113"/>
      <c r="BE439" s="113">
        <f t="shared" si="375"/>
        <v>0</v>
      </c>
      <c r="BF439" s="154">
        <f t="shared" si="376"/>
        <v>4377506.7300000004</v>
      </c>
      <c r="BG439" s="155">
        <f t="shared" si="380"/>
        <v>4377506.7300000004</v>
      </c>
      <c r="BH439" s="175">
        <f t="shared" ref="BH439:BH508" si="384">+BG439-BF439</f>
        <v>0</v>
      </c>
    </row>
    <row r="440" spans="1:62" ht="39" thickBot="1" x14ac:dyDescent="0.25">
      <c r="A440" s="18" t="s">
        <v>681</v>
      </c>
      <c r="B440" s="68" t="s">
        <v>1051</v>
      </c>
      <c r="C440" s="26">
        <v>96</v>
      </c>
      <c r="D440" s="127" t="s">
        <v>1052</v>
      </c>
      <c r="E440" s="111"/>
      <c r="F440" s="112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4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  <c r="AK440" s="113"/>
      <c r="AL440" s="113"/>
      <c r="AM440" s="113"/>
      <c r="AN440" s="113"/>
      <c r="AO440" s="113"/>
      <c r="AP440" s="114"/>
      <c r="AQ440" s="114"/>
      <c r="AR440" s="113"/>
      <c r="AS440" s="113"/>
      <c r="AT440" s="113"/>
      <c r="AU440" s="113"/>
      <c r="AV440" s="113"/>
      <c r="AW440" s="113"/>
      <c r="AX440" s="113"/>
      <c r="AY440" s="113"/>
      <c r="AZ440" s="113"/>
      <c r="BA440" s="115"/>
      <c r="BB440" s="113">
        <v>93520374.989999995</v>
      </c>
      <c r="BC440" s="113"/>
      <c r="BD440" s="113"/>
      <c r="BE440" s="113">
        <f t="shared" si="375"/>
        <v>0</v>
      </c>
      <c r="BF440" s="154">
        <f t="shared" si="376"/>
        <v>93520374.989999995</v>
      </c>
      <c r="BG440" s="155">
        <f t="shared" si="380"/>
        <v>93520374.989999995</v>
      </c>
      <c r="BH440" s="175">
        <f t="shared" si="384"/>
        <v>0</v>
      </c>
    </row>
    <row r="441" spans="1:62" ht="26.25" thickBot="1" x14ac:dyDescent="0.25">
      <c r="A441" s="18" t="s">
        <v>1061</v>
      </c>
      <c r="B441" s="68" t="s">
        <v>1067</v>
      </c>
      <c r="C441" s="26">
        <v>67</v>
      </c>
      <c r="D441" s="127" t="s">
        <v>1068</v>
      </c>
      <c r="E441" s="111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3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3"/>
      <c r="AQ441" s="133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13">
        <v>18824685.960000001</v>
      </c>
      <c r="BC441" s="113"/>
      <c r="BD441" s="113"/>
      <c r="BE441" s="113">
        <f t="shared" ref="BE441:BE446" si="385">G441+K441+O441+S441+W441+AA441+AE441+AI441+AM441+AQ441</f>
        <v>0</v>
      </c>
      <c r="BF441" s="154">
        <f t="shared" ref="BF441:BF446" si="386">E441+BB441-BE441</f>
        <v>18824685.960000001</v>
      </c>
      <c r="BG441" s="155">
        <f t="shared" ref="BG441:BG446" si="387">+BB441</f>
        <v>18824685.960000001</v>
      </c>
      <c r="BH441" s="175">
        <f t="shared" ref="BH441:BH446" si="388">+BG441-BF441</f>
        <v>0</v>
      </c>
    </row>
    <row r="442" spans="1:62" ht="26.25" thickBot="1" x14ac:dyDescent="0.25">
      <c r="A442" s="18" t="s">
        <v>1062</v>
      </c>
      <c r="B442" s="68" t="s">
        <v>1069</v>
      </c>
      <c r="C442" s="26">
        <v>49</v>
      </c>
      <c r="D442" s="127" t="s">
        <v>1070</v>
      </c>
      <c r="E442" s="111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3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3"/>
      <c r="AQ442" s="133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13">
        <v>273035613.61000001</v>
      </c>
      <c r="BC442" s="113"/>
      <c r="BD442" s="113"/>
      <c r="BE442" s="113">
        <f t="shared" si="385"/>
        <v>0</v>
      </c>
      <c r="BF442" s="154">
        <f t="shared" si="386"/>
        <v>273035613.61000001</v>
      </c>
      <c r="BG442" s="155">
        <f t="shared" si="387"/>
        <v>273035613.61000001</v>
      </c>
      <c r="BH442" s="175">
        <f t="shared" si="388"/>
        <v>0</v>
      </c>
    </row>
    <row r="443" spans="1:62" ht="26.25" thickBot="1" x14ac:dyDescent="0.25">
      <c r="A443" s="18" t="s">
        <v>1063</v>
      </c>
      <c r="B443" s="68" t="s">
        <v>1071</v>
      </c>
      <c r="C443" s="26">
        <v>67</v>
      </c>
      <c r="D443" s="127" t="s">
        <v>1068</v>
      </c>
      <c r="E443" s="111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3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3"/>
      <c r="AQ443" s="133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13">
        <v>53752.19</v>
      </c>
      <c r="BC443" s="113"/>
      <c r="BD443" s="113"/>
      <c r="BE443" s="113">
        <f t="shared" si="385"/>
        <v>0</v>
      </c>
      <c r="BF443" s="154">
        <f t="shared" si="386"/>
        <v>53752.19</v>
      </c>
      <c r="BG443" s="155">
        <f t="shared" si="387"/>
        <v>53752.19</v>
      </c>
      <c r="BH443" s="175">
        <f t="shared" si="388"/>
        <v>0</v>
      </c>
    </row>
    <row r="444" spans="1:62" ht="26.25" thickBot="1" x14ac:dyDescent="0.25">
      <c r="A444" s="18" t="s">
        <v>1064</v>
      </c>
      <c r="B444" s="68" t="s">
        <v>1072</v>
      </c>
      <c r="C444" s="26">
        <v>64</v>
      </c>
      <c r="D444" s="127" t="s">
        <v>1073</v>
      </c>
      <c r="E444" s="111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3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3"/>
      <c r="AQ444" s="133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13">
        <v>265566319.62</v>
      </c>
      <c r="BC444" s="113"/>
      <c r="BD444" s="113"/>
      <c r="BE444" s="113">
        <f t="shared" si="385"/>
        <v>0</v>
      </c>
      <c r="BF444" s="154">
        <f t="shared" si="386"/>
        <v>265566319.62</v>
      </c>
      <c r="BG444" s="155">
        <f t="shared" si="387"/>
        <v>265566319.62</v>
      </c>
      <c r="BH444" s="175">
        <f t="shared" si="388"/>
        <v>0</v>
      </c>
    </row>
    <row r="445" spans="1:62" ht="26.25" thickBot="1" x14ac:dyDescent="0.25">
      <c r="A445" s="18" t="s">
        <v>1065</v>
      </c>
      <c r="B445" s="68" t="s">
        <v>1074</v>
      </c>
      <c r="C445" s="26">
        <v>63</v>
      </c>
      <c r="D445" s="127" t="s">
        <v>1076</v>
      </c>
      <c r="E445" s="111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3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3"/>
      <c r="AQ445" s="133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13">
        <v>283099.05</v>
      </c>
      <c r="BC445" s="113"/>
      <c r="BD445" s="113"/>
      <c r="BE445" s="113">
        <f t="shared" si="385"/>
        <v>0</v>
      </c>
      <c r="BF445" s="154">
        <f t="shared" si="386"/>
        <v>283099.05</v>
      </c>
      <c r="BG445" s="155">
        <f t="shared" si="387"/>
        <v>283099.05</v>
      </c>
      <c r="BH445" s="175">
        <f t="shared" si="388"/>
        <v>0</v>
      </c>
    </row>
    <row r="446" spans="1:62" ht="26.25" thickBot="1" x14ac:dyDescent="0.25">
      <c r="A446" s="18" t="s">
        <v>1066</v>
      </c>
      <c r="B446" s="68" t="s">
        <v>1075</v>
      </c>
      <c r="C446" s="26">
        <v>65</v>
      </c>
      <c r="D446" s="127" t="s">
        <v>1077</v>
      </c>
      <c r="E446" s="111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3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3"/>
      <c r="AQ446" s="133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13">
        <v>320554770.54000002</v>
      </c>
      <c r="BC446" s="113"/>
      <c r="BD446" s="113"/>
      <c r="BE446" s="113">
        <f t="shared" si="385"/>
        <v>0</v>
      </c>
      <c r="BF446" s="154">
        <f t="shared" si="386"/>
        <v>320554770.54000002</v>
      </c>
      <c r="BG446" s="155">
        <f t="shared" si="387"/>
        <v>320554770.54000002</v>
      </c>
      <c r="BH446" s="175">
        <f t="shared" si="388"/>
        <v>0</v>
      </c>
    </row>
    <row r="447" spans="1:62" ht="26.25" thickBot="1" x14ac:dyDescent="0.25">
      <c r="A447" s="18" t="s">
        <v>1078</v>
      </c>
      <c r="B447" s="68" t="s">
        <v>1079</v>
      </c>
      <c r="C447" s="26">
        <v>62</v>
      </c>
      <c r="D447" s="127" t="s">
        <v>1080</v>
      </c>
      <c r="E447" s="111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3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3"/>
      <c r="AQ447" s="133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13">
        <v>147983000</v>
      </c>
      <c r="BC447" s="113"/>
      <c r="BD447" s="113"/>
      <c r="BE447" s="113">
        <f t="shared" ref="BE447" si="389">G447+K447+O447+S447+W447+AA447+AE447+AI447+AM447+AQ447</f>
        <v>0</v>
      </c>
      <c r="BF447" s="154">
        <f t="shared" ref="BF447" si="390">E447+BB447-BE447</f>
        <v>147983000</v>
      </c>
      <c r="BG447" s="155">
        <f t="shared" ref="BG447" si="391">+BB447</f>
        <v>147983000</v>
      </c>
      <c r="BH447" s="175">
        <f t="shared" ref="BH447" si="392">+BG447-BF447</f>
        <v>0</v>
      </c>
    </row>
    <row r="448" spans="1:62" s="3" customFormat="1" ht="26.25" thickBot="1" x14ac:dyDescent="0.3">
      <c r="A448" s="8" t="s">
        <v>682</v>
      </c>
      <c r="B448" s="67" t="s">
        <v>410</v>
      </c>
      <c r="C448" s="7"/>
      <c r="D448" s="126"/>
      <c r="E448" s="110">
        <f>E449</f>
        <v>0</v>
      </c>
      <c r="F448" s="110">
        <f t="shared" ref="F448:BG448" si="393">F449</f>
        <v>0</v>
      </c>
      <c r="G448" s="110">
        <f t="shared" si="393"/>
        <v>0</v>
      </c>
      <c r="H448" s="110">
        <f t="shared" si="393"/>
        <v>0</v>
      </c>
      <c r="I448" s="110">
        <f t="shared" si="393"/>
        <v>0</v>
      </c>
      <c r="J448" s="110">
        <f t="shared" si="393"/>
        <v>0</v>
      </c>
      <c r="K448" s="110">
        <f t="shared" si="393"/>
        <v>0</v>
      </c>
      <c r="L448" s="110">
        <f t="shared" si="393"/>
        <v>0</v>
      </c>
      <c r="M448" s="110">
        <f t="shared" si="393"/>
        <v>0</v>
      </c>
      <c r="N448" s="110">
        <f t="shared" si="393"/>
        <v>0</v>
      </c>
      <c r="O448" s="110">
        <f t="shared" si="393"/>
        <v>0</v>
      </c>
      <c r="P448" s="110">
        <f t="shared" si="393"/>
        <v>0</v>
      </c>
      <c r="Q448" s="110">
        <f t="shared" si="393"/>
        <v>0</v>
      </c>
      <c r="R448" s="110">
        <f t="shared" si="393"/>
        <v>0</v>
      </c>
      <c r="S448" s="110">
        <f t="shared" si="393"/>
        <v>0</v>
      </c>
      <c r="T448" s="110">
        <f t="shared" si="393"/>
        <v>0</v>
      </c>
      <c r="U448" s="110">
        <f t="shared" si="393"/>
        <v>0</v>
      </c>
      <c r="V448" s="110">
        <f t="shared" si="393"/>
        <v>0</v>
      </c>
      <c r="W448" s="110">
        <f t="shared" si="393"/>
        <v>0</v>
      </c>
      <c r="X448" s="110">
        <f t="shared" si="393"/>
        <v>0</v>
      </c>
      <c r="Y448" s="110">
        <f t="shared" si="393"/>
        <v>0</v>
      </c>
      <c r="Z448" s="110">
        <f t="shared" si="393"/>
        <v>0</v>
      </c>
      <c r="AA448" s="110">
        <f t="shared" si="393"/>
        <v>0</v>
      </c>
      <c r="AB448" s="110">
        <f t="shared" si="393"/>
        <v>0</v>
      </c>
      <c r="AC448" s="110">
        <f t="shared" si="393"/>
        <v>0</v>
      </c>
      <c r="AD448" s="110">
        <f t="shared" si="393"/>
        <v>0</v>
      </c>
      <c r="AE448" s="110">
        <f t="shared" si="393"/>
        <v>0</v>
      </c>
      <c r="AF448" s="110">
        <f t="shared" si="393"/>
        <v>0</v>
      </c>
      <c r="AG448" s="110">
        <f t="shared" si="393"/>
        <v>0</v>
      </c>
      <c r="AH448" s="110">
        <f t="shared" si="393"/>
        <v>0</v>
      </c>
      <c r="AI448" s="110">
        <f t="shared" si="393"/>
        <v>0</v>
      </c>
      <c r="AJ448" s="110">
        <f t="shared" si="393"/>
        <v>0</v>
      </c>
      <c r="AK448" s="110">
        <f t="shared" si="393"/>
        <v>0</v>
      </c>
      <c r="AL448" s="110">
        <f t="shared" si="393"/>
        <v>0</v>
      </c>
      <c r="AM448" s="110">
        <f t="shared" si="393"/>
        <v>0</v>
      </c>
      <c r="AN448" s="110">
        <f t="shared" si="393"/>
        <v>0</v>
      </c>
      <c r="AO448" s="110">
        <f t="shared" si="393"/>
        <v>0</v>
      </c>
      <c r="AP448" s="110">
        <f t="shared" si="393"/>
        <v>0</v>
      </c>
      <c r="AQ448" s="110">
        <f t="shared" si="393"/>
        <v>0</v>
      </c>
      <c r="AR448" s="110">
        <f t="shared" si="393"/>
        <v>0</v>
      </c>
      <c r="AS448" s="110">
        <f t="shared" si="393"/>
        <v>0</v>
      </c>
      <c r="AT448" s="110">
        <f t="shared" si="393"/>
        <v>0</v>
      </c>
      <c r="AU448" s="110">
        <f t="shared" si="393"/>
        <v>0</v>
      </c>
      <c r="AV448" s="110">
        <f t="shared" si="393"/>
        <v>0</v>
      </c>
      <c r="AW448" s="110">
        <f t="shared" si="393"/>
        <v>0</v>
      </c>
      <c r="AX448" s="110">
        <f t="shared" si="393"/>
        <v>0</v>
      </c>
      <c r="AY448" s="110">
        <f t="shared" si="393"/>
        <v>0</v>
      </c>
      <c r="AZ448" s="110">
        <f t="shared" si="393"/>
        <v>0</v>
      </c>
      <c r="BA448" s="110">
        <f t="shared" si="393"/>
        <v>0</v>
      </c>
      <c r="BB448" s="110">
        <f t="shared" si="393"/>
        <v>5310168452.2600002</v>
      </c>
      <c r="BC448" s="110"/>
      <c r="BD448" s="110"/>
      <c r="BE448" s="110">
        <f t="shared" si="393"/>
        <v>0</v>
      </c>
      <c r="BF448" s="152">
        <f>+E448+BB448-BE448</f>
        <v>5310168452.2600002</v>
      </c>
      <c r="BG448" s="153">
        <f t="shared" si="393"/>
        <v>5310168452.2600002</v>
      </c>
      <c r="BH448" s="175">
        <f t="shared" si="384"/>
        <v>0</v>
      </c>
      <c r="BI448" s="5"/>
      <c r="BJ448" s="5"/>
    </row>
    <row r="449" spans="1:62" s="3" customFormat="1" ht="26.25" thickBot="1" x14ac:dyDescent="0.3">
      <c r="A449" s="8" t="s">
        <v>683</v>
      </c>
      <c r="B449" s="67" t="s">
        <v>304</v>
      </c>
      <c r="C449" s="7"/>
      <c r="D449" s="126"/>
      <c r="E449" s="110">
        <f t="shared" ref="E449:AJ449" si="394">E450+E459</f>
        <v>0</v>
      </c>
      <c r="F449" s="110">
        <f t="shared" si="394"/>
        <v>0</v>
      </c>
      <c r="G449" s="110">
        <f t="shared" si="394"/>
        <v>0</v>
      </c>
      <c r="H449" s="110">
        <f t="shared" si="394"/>
        <v>0</v>
      </c>
      <c r="I449" s="110">
        <f t="shared" si="394"/>
        <v>0</v>
      </c>
      <c r="J449" s="110">
        <f t="shared" si="394"/>
        <v>0</v>
      </c>
      <c r="K449" s="110">
        <f t="shared" si="394"/>
        <v>0</v>
      </c>
      <c r="L449" s="110">
        <f t="shared" si="394"/>
        <v>0</v>
      </c>
      <c r="M449" s="110">
        <f t="shared" si="394"/>
        <v>0</v>
      </c>
      <c r="N449" s="110">
        <f t="shared" si="394"/>
        <v>0</v>
      </c>
      <c r="O449" s="110">
        <f t="shared" si="394"/>
        <v>0</v>
      </c>
      <c r="P449" s="110">
        <f t="shared" si="394"/>
        <v>0</v>
      </c>
      <c r="Q449" s="110">
        <f t="shared" si="394"/>
        <v>0</v>
      </c>
      <c r="R449" s="110">
        <f t="shared" si="394"/>
        <v>0</v>
      </c>
      <c r="S449" s="110">
        <f t="shared" si="394"/>
        <v>0</v>
      </c>
      <c r="T449" s="110">
        <f t="shared" si="394"/>
        <v>0</v>
      </c>
      <c r="U449" s="110">
        <f t="shared" si="394"/>
        <v>0</v>
      </c>
      <c r="V449" s="110">
        <f t="shared" si="394"/>
        <v>0</v>
      </c>
      <c r="W449" s="110">
        <f t="shared" si="394"/>
        <v>0</v>
      </c>
      <c r="X449" s="110">
        <f t="shared" si="394"/>
        <v>0</v>
      </c>
      <c r="Y449" s="110">
        <f t="shared" si="394"/>
        <v>0</v>
      </c>
      <c r="Z449" s="110">
        <f t="shared" si="394"/>
        <v>0</v>
      </c>
      <c r="AA449" s="110">
        <f t="shared" si="394"/>
        <v>0</v>
      </c>
      <c r="AB449" s="110">
        <f t="shared" si="394"/>
        <v>0</v>
      </c>
      <c r="AC449" s="110">
        <f t="shared" si="394"/>
        <v>0</v>
      </c>
      <c r="AD449" s="110">
        <f t="shared" si="394"/>
        <v>0</v>
      </c>
      <c r="AE449" s="110">
        <f t="shared" si="394"/>
        <v>0</v>
      </c>
      <c r="AF449" s="110">
        <f t="shared" si="394"/>
        <v>0</v>
      </c>
      <c r="AG449" s="110">
        <f t="shared" si="394"/>
        <v>0</v>
      </c>
      <c r="AH449" s="110">
        <f t="shared" si="394"/>
        <v>0</v>
      </c>
      <c r="AI449" s="110">
        <f t="shared" si="394"/>
        <v>0</v>
      </c>
      <c r="AJ449" s="110">
        <f t="shared" si="394"/>
        <v>0</v>
      </c>
      <c r="AK449" s="110">
        <f t="shared" ref="AK449:BB449" si="395">AK450+AK459</f>
        <v>0</v>
      </c>
      <c r="AL449" s="110">
        <f t="shared" si="395"/>
        <v>0</v>
      </c>
      <c r="AM449" s="110">
        <f t="shared" si="395"/>
        <v>0</v>
      </c>
      <c r="AN449" s="110">
        <f t="shared" si="395"/>
        <v>0</v>
      </c>
      <c r="AO449" s="110">
        <f t="shared" si="395"/>
        <v>0</v>
      </c>
      <c r="AP449" s="110">
        <f t="shared" si="395"/>
        <v>0</v>
      </c>
      <c r="AQ449" s="110">
        <f t="shared" si="395"/>
        <v>0</v>
      </c>
      <c r="AR449" s="110">
        <f t="shared" si="395"/>
        <v>0</v>
      </c>
      <c r="AS449" s="110">
        <f t="shared" si="395"/>
        <v>0</v>
      </c>
      <c r="AT449" s="110">
        <f t="shared" si="395"/>
        <v>0</v>
      </c>
      <c r="AU449" s="110">
        <f t="shared" si="395"/>
        <v>0</v>
      </c>
      <c r="AV449" s="110">
        <f t="shared" si="395"/>
        <v>0</v>
      </c>
      <c r="AW449" s="110">
        <f t="shared" si="395"/>
        <v>0</v>
      </c>
      <c r="AX449" s="110">
        <f t="shared" si="395"/>
        <v>0</v>
      </c>
      <c r="AY449" s="110">
        <f t="shared" si="395"/>
        <v>0</v>
      </c>
      <c r="AZ449" s="110">
        <f t="shared" si="395"/>
        <v>0</v>
      </c>
      <c r="BA449" s="110">
        <f t="shared" si="395"/>
        <v>0</v>
      </c>
      <c r="BB449" s="110">
        <f t="shared" si="395"/>
        <v>5310168452.2600002</v>
      </c>
      <c r="BC449" s="110"/>
      <c r="BD449" s="110"/>
      <c r="BE449" s="110">
        <f>BE450+BE459</f>
        <v>0</v>
      </c>
      <c r="BF449" s="152">
        <f>+E449+BB449-BE449</f>
        <v>5310168452.2600002</v>
      </c>
      <c r="BG449" s="153">
        <f>BG450+BG459</f>
        <v>5310168452.2600002</v>
      </c>
      <c r="BH449" s="175">
        <f t="shared" si="384"/>
        <v>0</v>
      </c>
      <c r="BI449" s="5"/>
      <c r="BJ449" s="5"/>
    </row>
    <row r="450" spans="1:62" s="3" customFormat="1" ht="26.25" thickBot="1" x14ac:dyDescent="0.3">
      <c r="A450" s="8" t="s">
        <v>684</v>
      </c>
      <c r="B450" s="67" t="s">
        <v>261</v>
      </c>
      <c r="C450" s="7"/>
      <c r="D450" s="126"/>
      <c r="E450" s="110">
        <f>E451</f>
        <v>0</v>
      </c>
      <c r="F450" s="110">
        <f t="shared" ref="F450:BG450" si="396">F451</f>
        <v>0</v>
      </c>
      <c r="G450" s="110">
        <f t="shared" si="396"/>
        <v>0</v>
      </c>
      <c r="H450" s="110">
        <f t="shared" si="396"/>
        <v>0</v>
      </c>
      <c r="I450" s="110">
        <f t="shared" si="396"/>
        <v>0</v>
      </c>
      <c r="J450" s="110">
        <f t="shared" si="396"/>
        <v>0</v>
      </c>
      <c r="K450" s="110">
        <f t="shared" si="396"/>
        <v>0</v>
      </c>
      <c r="L450" s="110">
        <f t="shared" si="396"/>
        <v>0</v>
      </c>
      <c r="M450" s="110">
        <f t="shared" si="396"/>
        <v>0</v>
      </c>
      <c r="N450" s="110">
        <f t="shared" si="396"/>
        <v>0</v>
      </c>
      <c r="O450" s="110">
        <f t="shared" si="396"/>
        <v>0</v>
      </c>
      <c r="P450" s="110">
        <f t="shared" si="396"/>
        <v>0</v>
      </c>
      <c r="Q450" s="110">
        <f t="shared" si="396"/>
        <v>0</v>
      </c>
      <c r="R450" s="110">
        <f t="shared" si="396"/>
        <v>0</v>
      </c>
      <c r="S450" s="110">
        <f t="shared" si="396"/>
        <v>0</v>
      </c>
      <c r="T450" s="110">
        <f t="shared" si="396"/>
        <v>0</v>
      </c>
      <c r="U450" s="110">
        <f t="shared" si="396"/>
        <v>0</v>
      </c>
      <c r="V450" s="110">
        <f t="shared" si="396"/>
        <v>0</v>
      </c>
      <c r="W450" s="110">
        <f t="shared" si="396"/>
        <v>0</v>
      </c>
      <c r="X450" s="110">
        <f t="shared" si="396"/>
        <v>0</v>
      </c>
      <c r="Y450" s="110">
        <f t="shared" si="396"/>
        <v>0</v>
      </c>
      <c r="Z450" s="110">
        <f t="shared" si="396"/>
        <v>0</v>
      </c>
      <c r="AA450" s="110">
        <f t="shared" si="396"/>
        <v>0</v>
      </c>
      <c r="AB450" s="110">
        <f t="shared" si="396"/>
        <v>0</v>
      </c>
      <c r="AC450" s="110">
        <f t="shared" si="396"/>
        <v>0</v>
      </c>
      <c r="AD450" s="110">
        <f t="shared" si="396"/>
        <v>0</v>
      </c>
      <c r="AE450" s="110">
        <f t="shared" si="396"/>
        <v>0</v>
      </c>
      <c r="AF450" s="110">
        <f t="shared" si="396"/>
        <v>0</v>
      </c>
      <c r="AG450" s="110">
        <f t="shared" si="396"/>
        <v>0</v>
      </c>
      <c r="AH450" s="110">
        <f t="shared" si="396"/>
        <v>0</v>
      </c>
      <c r="AI450" s="110">
        <f t="shared" si="396"/>
        <v>0</v>
      </c>
      <c r="AJ450" s="110">
        <f t="shared" si="396"/>
        <v>0</v>
      </c>
      <c r="AK450" s="110">
        <f t="shared" si="396"/>
        <v>0</v>
      </c>
      <c r="AL450" s="110">
        <f t="shared" si="396"/>
        <v>0</v>
      </c>
      <c r="AM450" s="110">
        <f t="shared" si="396"/>
        <v>0</v>
      </c>
      <c r="AN450" s="110">
        <f t="shared" si="396"/>
        <v>0</v>
      </c>
      <c r="AO450" s="110">
        <f t="shared" si="396"/>
        <v>0</v>
      </c>
      <c r="AP450" s="110">
        <f t="shared" si="396"/>
        <v>0</v>
      </c>
      <c r="AQ450" s="110">
        <f t="shared" si="396"/>
        <v>0</v>
      </c>
      <c r="AR450" s="110">
        <f t="shared" si="396"/>
        <v>0</v>
      </c>
      <c r="AS450" s="110">
        <f t="shared" si="396"/>
        <v>0</v>
      </c>
      <c r="AT450" s="110">
        <f t="shared" si="396"/>
        <v>0</v>
      </c>
      <c r="AU450" s="110">
        <f t="shared" si="396"/>
        <v>0</v>
      </c>
      <c r="AV450" s="110">
        <f t="shared" si="396"/>
        <v>0</v>
      </c>
      <c r="AW450" s="110">
        <f t="shared" si="396"/>
        <v>0</v>
      </c>
      <c r="AX450" s="110">
        <f t="shared" si="396"/>
        <v>0</v>
      </c>
      <c r="AY450" s="110">
        <f t="shared" si="396"/>
        <v>0</v>
      </c>
      <c r="AZ450" s="110">
        <f t="shared" si="396"/>
        <v>0</v>
      </c>
      <c r="BA450" s="110">
        <f t="shared" si="396"/>
        <v>0</v>
      </c>
      <c r="BB450" s="110">
        <f t="shared" si="396"/>
        <v>3322340300.8600001</v>
      </c>
      <c r="BC450" s="110"/>
      <c r="BD450" s="110"/>
      <c r="BE450" s="110">
        <f t="shared" si="396"/>
        <v>0</v>
      </c>
      <c r="BF450" s="152">
        <f>+E450+BB450-BE450</f>
        <v>3322340300.8600001</v>
      </c>
      <c r="BG450" s="153">
        <f t="shared" si="396"/>
        <v>3322340300.8600001</v>
      </c>
      <c r="BH450" s="175">
        <f t="shared" si="384"/>
        <v>0</v>
      </c>
      <c r="BI450" s="5"/>
      <c r="BJ450" s="5"/>
    </row>
    <row r="451" spans="1:62" s="3" customFormat="1" ht="15.75" thickBot="1" x14ac:dyDescent="0.3">
      <c r="A451" s="8" t="s">
        <v>685</v>
      </c>
      <c r="B451" s="67" t="s">
        <v>686</v>
      </c>
      <c r="C451" s="7"/>
      <c r="D451" s="126"/>
      <c r="E451" s="110">
        <f>E452+E454</f>
        <v>0</v>
      </c>
      <c r="F451" s="110">
        <f t="shared" ref="F451:U451" si="397">F452+F454</f>
        <v>0</v>
      </c>
      <c r="G451" s="110">
        <f t="shared" si="397"/>
        <v>0</v>
      </c>
      <c r="H451" s="110">
        <f t="shared" si="397"/>
        <v>0</v>
      </c>
      <c r="I451" s="110">
        <f t="shared" si="397"/>
        <v>0</v>
      </c>
      <c r="J451" s="110">
        <f t="shared" si="397"/>
        <v>0</v>
      </c>
      <c r="K451" s="110">
        <f t="shared" si="397"/>
        <v>0</v>
      </c>
      <c r="L451" s="110">
        <f t="shared" si="397"/>
        <v>0</v>
      </c>
      <c r="M451" s="110">
        <f t="shared" si="397"/>
        <v>0</v>
      </c>
      <c r="N451" s="110">
        <f t="shared" si="397"/>
        <v>0</v>
      </c>
      <c r="O451" s="110">
        <f t="shared" si="397"/>
        <v>0</v>
      </c>
      <c r="P451" s="110">
        <f t="shared" si="397"/>
        <v>0</v>
      </c>
      <c r="Q451" s="110">
        <f t="shared" si="397"/>
        <v>0</v>
      </c>
      <c r="R451" s="110">
        <f t="shared" si="397"/>
        <v>0</v>
      </c>
      <c r="S451" s="110">
        <f t="shared" si="397"/>
        <v>0</v>
      </c>
      <c r="T451" s="110">
        <f t="shared" si="397"/>
        <v>0</v>
      </c>
      <c r="U451" s="110">
        <f t="shared" si="397"/>
        <v>0</v>
      </c>
      <c r="V451" s="110">
        <f t="shared" ref="V451:AW451" si="398">V452+V454</f>
        <v>0</v>
      </c>
      <c r="W451" s="110">
        <f t="shared" si="398"/>
        <v>0</v>
      </c>
      <c r="X451" s="110">
        <f t="shared" si="398"/>
        <v>0</v>
      </c>
      <c r="Y451" s="110">
        <f t="shared" si="398"/>
        <v>0</v>
      </c>
      <c r="Z451" s="110">
        <f t="shared" si="398"/>
        <v>0</v>
      </c>
      <c r="AA451" s="110">
        <f t="shared" si="398"/>
        <v>0</v>
      </c>
      <c r="AB451" s="110">
        <f t="shared" si="398"/>
        <v>0</v>
      </c>
      <c r="AC451" s="110">
        <f t="shared" si="398"/>
        <v>0</v>
      </c>
      <c r="AD451" s="110">
        <f t="shared" si="398"/>
        <v>0</v>
      </c>
      <c r="AE451" s="110">
        <f t="shared" si="398"/>
        <v>0</v>
      </c>
      <c r="AF451" s="110">
        <f t="shared" si="398"/>
        <v>0</v>
      </c>
      <c r="AG451" s="110">
        <f t="shared" si="398"/>
        <v>0</v>
      </c>
      <c r="AH451" s="110">
        <f t="shared" si="398"/>
        <v>0</v>
      </c>
      <c r="AI451" s="110">
        <f t="shared" si="398"/>
        <v>0</v>
      </c>
      <c r="AJ451" s="110">
        <f t="shared" si="398"/>
        <v>0</v>
      </c>
      <c r="AK451" s="110">
        <f t="shared" ref="AK451:AT451" si="399">AK452+AK454</f>
        <v>0</v>
      </c>
      <c r="AL451" s="110">
        <f t="shared" si="399"/>
        <v>0</v>
      </c>
      <c r="AM451" s="110">
        <f t="shared" si="399"/>
        <v>0</v>
      </c>
      <c r="AN451" s="110">
        <f t="shared" si="399"/>
        <v>0</v>
      </c>
      <c r="AO451" s="110">
        <f t="shared" si="399"/>
        <v>0</v>
      </c>
      <c r="AP451" s="110">
        <f t="shared" si="399"/>
        <v>0</v>
      </c>
      <c r="AQ451" s="110">
        <f t="shared" si="399"/>
        <v>0</v>
      </c>
      <c r="AR451" s="110">
        <f t="shared" si="399"/>
        <v>0</v>
      </c>
      <c r="AS451" s="110">
        <f t="shared" si="399"/>
        <v>0</v>
      </c>
      <c r="AT451" s="110">
        <f t="shared" si="399"/>
        <v>0</v>
      </c>
      <c r="AU451" s="110">
        <f t="shared" si="398"/>
        <v>0</v>
      </c>
      <c r="AV451" s="110">
        <f t="shared" si="398"/>
        <v>0</v>
      </c>
      <c r="AW451" s="110">
        <f t="shared" si="398"/>
        <v>0</v>
      </c>
      <c r="AX451" s="110">
        <f t="shared" ref="AX451:BG451" si="400">AX452+AX454</f>
        <v>0</v>
      </c>
      <c r="AY451" s="110">
        <f t="shared" si="400"/>
        <v>0</v>
      </c>
      <c r="AZ451" s="110">
        <f t="shared" si="400"/>
        <v>0</v>
      </c>
      <c r="BA451" s="110">
        <f t="shared" si="400"/>
        <v>0</v>
      </c>
      <c r="BB451" s="110">
        <f t="shared" si="400"/>
        <v>3322340300.8600001</v>
      </c>
      <c r="BC451" s="110"/>
      <c r="BD451" s="110"/>
      <c r="BE451" s="110">
        <f t="shared" si="400"/>
        <v>0</v>
      </c>
      <c r="BF451" s="152">
        <f>+E451+BB451-BE451</f>
        <v>3322340300.8600001</v>
      </c>
      <c r="BG451" s="153">
        <f t="shared" si="400"/>
        <v>3322340300.8600001</v>
      </c>
      <c r="BH451" s="175">
        <f t="shared" si="384"/>
        <v>0</v>
      </c>
      <c r="BI451" s="5"/>
      <c r="BJ451" s="5"/>
    </row>
    <row r="452" spans="1:62" s="3" customFormat="1" ht="26.25" thickBot="1" x14ac:dyDescent="0.3">
      <c r="A452" s="8" t="s">
        <v>687</v>
      </c>
      <c r="B452" s="67" t="s">
        <v>688</v>
      </c>
      <c r="C452" s="7"/>
      <c r="D452" s="126"/>
      <c r="E452" s="110">
        <f>E453</f>
        <v>0</v>
      </c>
      <c r="F452" s="110">
        <f t="shared" ref="F452:BG452" si="401">F453</f>
        <v>0</v>
      </c>
      <c r="G452" s="110">
        <f t="shared" si="401"/>
        <v>0</v>
      </c>
      <c r="H452" s="110">
        <f t="shared" si="401"/>
        <v>0</v>
      </c>
      <c r="I452" s="110">
        <f t="shared" si="401"/>
        <v>0</v>
      </c>
      <c r="J452" s="110">
        <f t="shared" si="401"/>
        <v>0</v>
      </c>
      <c r="K452" s="110">
        <f t="shared" si="401"/>
        <v>0</v>
      </c>
      <c r="L452" s="110">
        <f t="shared" si="401"/>
        <v>0</v>
      </c>
      <c r="M452" s="110">
        <f t="shared" si="401"/>
        <v>0</v>
      </c>
      <c r="N452" s="110">
        <f t="shared" si="401"/>
        <v>0</v>
      </c>
      <c r="O452" s="110">
        <f t="shared" si="401"/>
        <v>0</v>
      </c>
      <c r="P452" s="110">
        <f t="shared" si="401"/>
        <v>0</v>
      </c>
      <c r="Q452" s="110">
        <f t="shared" si="401"/>
        <v>0</v>
      </c>
      <c r="R452" s="110">
        <f t="shared" si="401"/>
        <v>0</v>
      </c>
      <c r="S452" s="110">
        <f t="shared" si="401"/>
        <v>0</v>
      </c>
      <c r="T452" s="110">
        <f t="shared" si="401"/>
        <v>0</v>
      </c>
      <c r="U452" s="110">
        <f t="shared" si="401"/>
        <v>0</v>
      </c>
      <c r="V452" s="110">
        <f t="shared" si="401"/>
        <v>0</v>
      </c>
      <c r="W452" s="110">
        <f t="shared" si="401"/>
        <v>0</v>
      </c>
      <c r="X452" s="110">
        <f t="shared" si="401"/>
        <v>0</v>
      </c>
      <c r="Y452" s="110">
        <f t="shared" si="401"/>
        <v>0</v>
      </c>
      <c r="Z452" s="110">
        <f t="shared" si="401"/>
        <v>0</v>
      </c>
      <c r="AA452" s="110">
        <f t="shared" si="401"/>
        <v>0</v>
      </c>
      <c r="AB452" s="110">
        <f t="shared" si="401"/>
        <v>0</v>
      </c>
      <c r="AC452" s="110">
        <f t="shared" si="401"/>
        <v>0</v>
      </c>
      <c r="AD452" s="110">
        <f t="shared" si="401"/>
        <v>0</v>
      </c>
      <c r="AE452" s="110">
        <f t="shared" si="401"/>
        <v>0</v>
      </c>
      <c r="AF452" s="110">
        <f t="shared" si="401"/>
        <v>0</v>
      </c>
      <c r="AG452" s="110">
        <f t="shared" si="401"/>
        <v>0</v>
      </c>
      <c r="AH452" s="110">
        <f t="shared" si="401"/>
        <v>0</v>
      </c>
      <c r="AI452" s="110">
        <f t="shared" si="401"/>
        <v>0</v>
      </c>
      <c r="AJ452" s="110">
        <f t="shared" si="401"/>
        <v>0</v>
      </c>
      <c r="AK452" s="110">
        <f t="shared" si="401"/>
        <v>0</v>
      </c>
      <c r="AL452" s="110">
        <f t="shared" si="401"/>
        <v>0</v>
      </c>
      <c r="AM452" s="110">
        <f t="shared" si="401"/>
        <v>0</v>
      </c>
      <c r="AN452" s="110">
        <f t="shared" si="401"/>
        <v>0</v>
      </c>
      <c r="AO452" s="110">
        <f t="shared" si="401"/>
        <v>0</v>
      </c>
      <c r="AP452" s="110">
        <f t="shared" si="401"/>
        <v>0</v>
      </c>
      <c r="AQ452" s="110">
        <f t="shared" si="401"/>
        <v>0</v>
      </c>
      <c r="AR452" s="110">
        <f t="shared" si="401"/>
        <v>0</v>
      </c>
      <c r="AS452" s="110">
        <f t="shared" si="401"/>
        <v>0</v>
      </c>
      <c r="AT452" s="110">
        <f t="shared" si="401"/>
        <v>0</v>
      </c>
      <c r="AU452" s="110">
        <f t="shared" si="401"/>
        <v>0</v>
      </c>
      <c r="AV452" s="110">
        <f t="shared" si="401"/>
        <v>0</v>
      </c>
      <c r="AW452" s="110">
        <f t="shared" si="401"/>
        <v>0</v>
      </c>
      <c r="AX452" s="110">
        <f t="shared" si="401"/>
        <v>0</v>
      </c>
      <c r="AY452" s="110">
        <f t="shared" si="401"/>
        <v>0</v>
      </c>
      <c r="AZ452" s="110">
        <f t="shared" si="401"/>
        <v>0</v>
      </c>
      <c r="BA452" s="110">
        <f t="shared" si="401"/>
        <v>0</v>
      </c>
      <c r="BB452" s="110">
        <f t="shared" si="401"/>
        <v>46700063</v>
      </c>
      <c r="BC452" s="110"/>
      <c r="BD452" s="110"/>
      <c r="BE452" s="110">
        <f t="shared" si="401"/>
        <v>0</v>
      </c>
      <c r="BF452" s="152">
        <f>+E452+BB452-BE452</f>
        <v>46700063</v>
      </c>
      <c r="BG452" s="153">
        <f t="shared" si="401"/>
        <v>46700063</v>
      </c>
      <c r="BH452" s="175">
        <f t="shared" si="384"/>
        <v>0</v>
      </c>
      <c r="BI452" s="5"/>
      <c r="BJ452" s="5"/>
    </row>
    <row r="453" spans="1:62" ht="39" thickBot="1" x14ac:dyDescent="0.25">
      <c r="A453" s="18" t="s">
        <v>689</v>
      </c>
      <c r="B453" s="68" t="s">
        <v>690</v>
      </c>
      <c r="C453" s="26">
        <v>354</v>
      </c>
      <c r="D453" s="125" t="s">
        <v>690</v>
      </c>
      <c r="E453" s="111">
        <v>0</v>
      </c>
      <c r="F453" s="112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4"/>
      <c r="S453" s="114"/>
      <c r="T453" s="113"/>
      <c r="U453" s="114"/>
      <c r="V453" s="114"/>
      <c r="W453" s="114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  <c r="AK453" s="113"/>
      <c r="AL453" s="113"/>
      <c r="AM453" s="113"/>
      <c r="AN453" s="113"/>
      <c r="AO453" s="113"/>
      <c r="AP453" s="114"/>
      <c r="AQ453" s="114"/>
      <c r="AR453" s="113"/>
      <c r="AS453" s="113"/>
      <c r="AT453" s="113"/>
      <c r="AU453" s="113"/>
      <c r="AV453" s="113"/>
      <c r="AW453" s="113"/>
      <c r="AX453" s="113"/>
      <c r="AY453" s="113"/>
      <c r="AZ453" s="113"/>
      <c r="BA453" s="113"/>
      <c r="BB453" s="113">
        <v>46700063</v>
      </c>
      <c r="BC453" s="113"/>
      <c r="BD453" s="113"/>
      <c r="BE453" s="113">
        <f>G453+K453+O453+S453+W453+AA453+AE453+AI453+AM453+AQ453</f>
        <v>0</v>
      </c>
      <c r="BF453" s="154">
        <f>E453+BB453-BE453</f>
        <v>46700063</v>
      </c>
      <c r="BG453" s="155">
        <f>+BB453</f>
        <v>46700063</v>
      </c>
      <c r="BH453" s="175">
        <f t="shared" si="384"/>
        <v>0</v>
      </c>
    </row>
    <row r="454" spans="1:62" s="3" customFormat="1" ht="39" thickBot="1" x14ac:dyDescent="0.3">
      <c r="A454" s="8" t="s">
        <v>691</v>
      </c>
      <c r="B454" s="67" t="s">
        <v>692</v>
      </c>
      <c r="C454" s="7"/>
      <c r="D454" s="126"/>
      <c r="E454" s="110">
        <f>+E455+E456</f>
        <v>0</v>
      </c>
      <c r="F454" s="110">
        <f t="shared" ref="F454:BA454" si="402">F455</f>
        <v>0</v>
      </c>
      <c r="G454" s="110">
        <f t="shared" si="402"/>
        <v>0</v>
      </c>
      <c r="H454" s="110">
        <f t="shared" si="402"/>
        <v>0</v>
      </c>
      <c r="I454" s="110">
        <f t="shared" si="402"/>
        <v>0</v>
      </c>
      <c r="J454" s="110">
        <f t="shared" si="402"/>
        <v>0</v>
      </c>
      <c r="K454" s="110">
        <f t="shared" si="402"/>
        <v>0</v>
      </c>
      <c r="L454" s="110">
        <f t="shared" si="402"/>
        <v>0</v>
      </c>
      <c r="M454" s="110">
        <f t="shared" si="402"/>
        <v>0</v>
      </c>
      <c r="N454" s="110">
        <f t="shared" si="402"/>
        <v>0</v>
      </c>
      <c r="O454" s="110">
        <f t="shared" si="402"/>
        <v>0</v>
      </c>
      <c r="P454" s="110">
        <f t="shared" si="402"/>
        <v>0</v>
      </c>
      <c r="Q454" s="110">
        <f t="shared" si="402"/>
        <v>0</v>
      </c>
      <c r="R454" s="110">
        <f t="shared" si="402"/>
        <v>0</v>
      </c>
      <c r="S454" s="110">
        <f t="shared" si="402"/>
        <v>0</v>
      </c>
      <c r="T454" s="110">
        <f t="shared" si="402"/>
        <v>0</v>
      </c>
      <c r="U454" s="110">
        <f t="shared" si="402"/>
        <v>0</v>
      </c>
      <c r="V454" s="110">
        <f t="shared" si="402"/>
        <v>0</v>
      </c>
      <c r="W454" s="110">
        <f t="shared" si="402"/>
        <v>0</v>
      </c>
      <c r="X454" s="110">
        <f t="shared" si="402"/>
        <v>0</v>
      </c>
      <c r="Y454" s="110">
        <f t="shared" si="402"/>
        <v>0</v>
      </c>
      <c r="Z454" s="110">
        <f t="shared" si="402"/>
        <v>0</v>
      </c>
      <c r="AA454" s="110">
        <f t="shared" si="402"/>
        <v>0</v>
      </c>
      <c r="AB454" s="110">
        <f t="shared" si="402"/>
        <v>0</v>
      </c>
      <c r="AC454" s="110">
        <f t="shared" si="402"/>
        <v>0</v>
      </c>
      <c r="AD454" s="110">
        <f t="shared" si="402"/>
        <v>0</v>
      </c>
      <c r="AE454" s="110">
        <f t="shared" si="402"/>
        <v>0</v>
      </c>
      <c r="AF454" s="110">
        <f t="shared" si="402"/>
        <v>0</v>
      </c>
      <c r="AG454" s="110">
        <f t="shared" si="402"/>
        <v>0</v>
      </c>
      <c r="AH454" s="110">
        <f t="shared" si="402"/>
        <v>0</v>
      </c>
      <c r="AI454" s="110">
        <f t="shared" si="402"/>
        <v>0</v>
      </c>
      <c r="AJ454" s="110">
        <f t="shared" si="402"/>
        <v>0</v>
      </c>
      <c r="AK454" s="110">
        <f t="shared" si="402"/>
        <v>0</v>
      </c>
      <c r="AL454" s="110">
        <f t="shared" si="402"/>
        <v>0</v>
      </c>
      <c r="AM454" s="110">
        <f t="shared" si="402"/>
        <v>0</v>
      </c>
      <c r="AN454" s="110">
        <f t="shared" si="402"/>
        <v>0</v>
      </c>
      <c r="AO454" s="110">
        <f t="shared" si="402"/>
        <v>0</v>
      </c>
      <c r="AP454" s="110">
        <f t="shared" si="402"/>
        <v>0</v>
      </c>
      <c r="AQ454" s="110">
        <f t="shared" si="402"/>
        <v>0</v>
      </c>
      <c r="AR454" s="110">
        <f t="shared" si="402"/>
        <v>0</v>
      </c>
      <c r="AS454" s="110">
        <f t="shared" si="402"/>
        <v>0</v>
      </c>
      <c r="AT454" s="110">
        <f t="shared" si="402"/>
        <v>0</v>
      </c>
      <c r="AU454" s="110">
        <f t="shared" si="402"/>
        <v>0</v>
      </c>
      <c r="AV454" s="110">
        <f t="shared" si="402"/>
        <v>0</v>
      </c>
      <c r="AW454" s="110">
        <f t="shared" si="402"/>
        <v>0</v>
      </c>
      <c r="AX454" s="110">
        <f t="shared" si="402"/>
        <v>0</v>
      </c>
      <c r="AY454" s="110">
        <f t="shared" si="402"/>
        <v>0</v>
      </c>
      <c r="AZ454" s="110">
        <f t="shared" si="402"/>
        <v>0</v>
      </c>
      <c r="BA454" s="110">
        <f t="shared" si="402"/>
        <v>0</v>
      </c>
      <c r="BB454" s="110">
        <f t="shared" ref="BB454:BG454" si="403">+BB455+BB456</f>
        <v>3275640237.8600001</v>
      </c>
      <c r="BC454" s="110">
        <f t="shared" si="403"/>
        <v>0</v>
      </c>
      <c r="BD454" s="110">
        <f t="shared" si="403"/>
        <v>0</v>
      </c>
      <c r="BE454" s="110">
        <f t="shared" si="403"/>
        <v>0</v>
      </c>
      <c r="BF454" s="152">
        <f>+E454+BB454-BE454</f>
        <v>3275640237.8600001</v>
      </c>
      <c r="BG454" s="157">
        <f t="shared" si="403"/>
        <v>3275640237.8600001</v>
      </c>
      <c r="BH454" s="175">
        <f t="shared" si="384"/>
        <v>0</v>
      </c>
      <c r="BI454" s="5"/>
      <c r="BJ454" s="5"/>
    </row>
    <row r="455" spans="1:62" ht="26.25" thickBot="1" x14ac:dyDescent="0.25">
      <c r="A455" s="18" t="s">
        <v>693</v>
      </c>
      <c r="B455" s="68" t="s">
        <v>694</v>
      </c>
      <c r="C455" s="26">
        <v>355</v>
      </c>
      <c r="D455" s="125" t="s">
        <v>694</v>
      </c>
      <c r="E455" s="111">
        <v>0</v>
      </c>
      <c r="F455" s="112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4"/>
      <c r="S455" s="114"/>
      <c r="T455" s="113"/>
      <c r="U455" s="114"/>
      <c r="V455" s="114"/>
      <c r="W455" s="114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  <c r="AK455" s="113"/>
      <c r="AL455" s="113"/>
      <c r="AM455" s="113"/>
      <c r="AN455" s="113"/>
      <c r="AO455" s="113"/>
      <c r="AP455" s="114"/>
      <c r="AQ455" s="114"/>
      <c r="AR455" s="113"/>
      <c r="AS455" s="113"/>
      <c r="AT455" s="113"/>
      <c r="AU455" s="113"/>
      <c r="AV455" s="113"/>
      <c r="AW455" s="113"/>
      <c r="AX455" s="113"/>
      <c r="AY455" s="113"/>
      <c r="AZ455" s="113"/>
      <c r="BA455" s="113"/>
      <c r="BB455" s="113">
        <v>3243957147.4400001</v>
      </c>
      <c r="BC455" s="113"/>
      <c r="BD455" s="113"/>
      <c r="BE455" s="113">
        <f>G455+K455+O455+S455+W455+AA455+AE455+AI455+AM455+AQ455</f>
        <v>0</v>
      </c>
      <c r="BF455" s="154">
        <f>E455+BB455-BE455</f>
        <v>3243957147.4400001</v>
      </c>
      <c r="BG455" s="155">
        <f>+BB455</f>
        <v>3243957147.4400001</v>
      </c>
      <c r="BH455" s="175">
        <f t="shared" si="384"/>
        <v>0</v>
      </c>
    </row>
    <row r="456" spans="1:62" ht="26.25" thickBot="1" x14ac:dyDescent="0.25">
      <c r="A456" s="18" t="s">
        <v>1081</v>
      </c>
      <c r="B456" s="68" t="s">
        <v>1082</v>
      </c>
      <c r="C456" s="26">
        <v>376</v>
      </c>
      <c r="D456" s="125" t="s">
        <v>1083</v>
      </c>
      <c r="E456" s="111">
        <v>0</v>
      </c>
      <c r="F456" s="112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4"/>
      <c r="S456" s="114"/>
      <c r="T456" s="113"/>
      <c r="U456" s="114"/>
      <c r="V456" s="114"/>
      <c r="W456" s="114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  <c r="AK456" s="113"/>
      <c r="AL456" s="113"/>
      <c r="AM456" s="113"/>
      <c r="AN456" s="113"/>
      <c r="AO456" s="113"/>
      <c r="AP456" s="114"/>
      <c r="AQ456" s="114"/>
      <c r="AR456" s="113"/>
      <c r="AS456" s="113"/>
      <c r="AT456" s="113"/>
      <c r="AU456" s="113"/>
      <c r="AV456" s="113"/>
      <c r="AW456" s="113"/>
      <c r="AX456" s="113"/>
      <c r="AY456" s="113"/>
      <c r="AZ456" s="113"/>
      <c r="BA456" s="113"/>
      <c r="BB456" s="113">
        <v>31683090.420000002</v>
      </c>
      <c r="BC456" s="113"/>
      <c r="BD456" s="113"/>
      <c r="BE456" s="113">
        <f>G456+K456+O456+S456+W456+AA456+AE456+AI456+AM456+AQ456</f>
        <v>0</v>
      </c>
      <c r="BF456" s="154">
        <f>E456+BB456-BE456</f>
        <v>31683090.420000002</v>
      </c>
      <c r="BG456" s="155">
        <f>+BB456</f>
        <v>31683090.420000002</v>
      </c>
      <c r="BH456" s="175">
        <f t="shared" ref="BH456:BH460" si="404">+BG456-BF456</f>
        <v>0</v>
      </c>
    </row>
    <row r="457" spans="1:62" ht="15.75" thickBot="1" x14ac:dyDescent="0.3">
      <c r="A457" s="8" t="s">
        <v>1122</v>
      </c>
      <c r="B457" s="67" t="s">
        <v>168</v>
      </c>
      <c r="C457" s="7"/>
      <c r="D457" s="126"/>
      <c r="E457" s="110">
        <f>+E458</f>
        <v>0</v>
      </c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44"/>
      <c r="S457" s="144"/>
      <c r="T457" s="134"/>
      <c r="U457" s="144"/>
      <c r="V457" s="144"/>
      <c r="W457" s="14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44"/>
      <c r="AQ457" s="14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4"/>
      <c r="BB457" s="110">
        <f t="shared" ref="BB457:BE457" si="405">+BB458</f>
        <v>4118667197.4299998</v>
      </c>
      <c r="BC457" s="110">
        <f t="shared" si="405"/>
        <v>0</v>
      </c>
      <c r="BD457" s="110">
        <f t="shared" si="405"/>
        <v>0</v>
      </c>
      <c r="BE457" s="110">
        <f t="shared" si="405"/>
        <v>0</v>
      </c>
      <c r="BF457" s="152">
        <f>+E457+BB457-BE457</f>
        <v>4118667197.4299998</v>
      </c>
      <c r="BG457" s="159">
        <f t="shared" ref="BG457:BG458" si="406">+BB457</f>
        <v>4118667197.4299998</v>
      </c>
      <c r="BH457" s="172">
        <f t="shared" ref="BH457:BH458" si="407">+BG457-BF457</f>
        <v>0</v>
      </c>
    </row>
    <row r="458" spans="1:62" ht="29.25" customHeight="1" thickBot="1" x14ac:dyDescent="0.25">
      <c r="A458" s="18" t="s">
        <v>1123</v>
      </c>
      <c r="B458" s="68" t="s">
        <v>1124</v>
      </c>
      <c r="C458" s="26">
        <v>353</v>
      </c>
      <c r="D458" s="125" t="s">
        <v>1125</v>
      </c>
      <c r="E458" s="111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3"/>
      <c r="S458" s="133"/>
      <c r="T458" s="132"/>
      <c r="U458" s="133"/>
      <c r="V458" s="133"/>
      <c r="W458" s="133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3"/>
      <c r="AQ458" s="133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13">
        <v>4118667197.4299998</v>
      </c>
      <c r="BC458" s="113"/>
      <c r="BD458" s="113"/>
      <c r="BE458" s="113"/>
      <c r="BF458" s="154">
        <f>E458+BB458-BE458</f>
        <v>4118667197.4299998</v>
      </c>
      <c r="BG458" s="155">
        <f t="shared" si="406"/>
        <v>4118667197.4299998</v>
      </c>
      <c r="BH458" s="175">
        <f t="shared" si="407"/>
        <v>0</v>
      </c>
    </row>
    <row r="459" spans="1:62" s="3" customFormat="1" ht="39" thickBot="1" x14ac:dyDescent="0.3">
      <c r="A459" s="8" t="s">
        <v>695</v>
      </c>
      <c r="B459" s="67" t="s">
        <v>266</v>
      </c>
      <c r="C459" s="7"/>
      <c r="D459" s="126"/>
      <c r="E459" s="110">
        <f>SUM(E460:E467)</f>
        <v>0</v>
      </c>
      <c r="F459" s="110">
        <f t="shared" ref="F459:BA459" si="408">F460+F461+F462+F463+F464</f>
        <v>0</v>
      </c>
      <c r="G459" s="110">
        <f t="shared" si="408"/>
        <v>0</v>
      </c>
      <c r="H459" s="110">
        <f t="shared" si="408"/>
        <v>0</v>
      </c>
      <c r="I459" s="110">
        <f t="shared" si="408"/>
        <v>0</v>
      </c>
      <c r="J459" s="110">
        <f t="shared" si="408"/>
        <v>0</v>
      </c>
      <c r="K459" s="110">
        <f t="shared" si="408"/>
        <v>0</v>
      </c>
      <c r="L459" s="110">
        <f t="shared" si="408"/>
        <v>0</v>
      </c>
      <c r="M459" s="110">
        <f t="shared" si="408"/>
        <v>0</v>
      </c>
      <c r="N459" s="110">
        <f t="shared" si="408"/>
        <v>0</v>
      </c>
      <c r="O459" s="110">
        <f t="shared" si="408"/>
        <v>0</v>
      </c>
      <c r="P459" s="110">
        <f t="shared" si="408"/>
        <v>0</v>
      </c>
      <c r="Q459" s="110">
        <f t="shared" si="408"/>
        <v>0</v>
      </c>
      <c r="R459" s="110">
        <f t="shared" si="408"/>
        <v>0</v>
      </c>
      <c r="S459" s="110">
        <f t="shared" si="408"/>
        <v>0</v>
      </c>
      <c r="T459" s="110">
        <f t="shared" si="408"/>
        <v>0</v>
      </c>
      <c r="U459" s="110">
        <f t="shared" si="408"/>
        <v>0</v>
      </c>
      <c r="V459" s="110">
        <f t="shared" si="408"/>
        <v>0</v>
      </c>
      <c r="W459" s="110">
        <f t="shared" si="408"/>
        <v>0</v>
      </c>
      <c r="X459" s="110">
        <f t="shared" si="408"/>
        <v>0</v>
      </c>
      <c r="Y459" s="110">
        <f t="shared" si="408"/>
        <v>0</v>
      </c>
      <c r="Z459" s="110">
        <f t="shared" si="408"/>
        <v>0</v>
      </c>
      <c r="AA459" s="110">
        <f t="shared" si="408"/>
        <v>0</v>
      </c>
      <c r="AB459" s="110">
        <f t="shared" si="408"/>
        <v>0</v>
      </c>
      <c r="AC459" s="110">
        <f t="shared" si="408"/>
        <v>0</v>
      </c>
      <c r="AD459" s="110">
        <f t="shared" si="408"/>
        <v>0</v>
      </c>
      <c r="AE459" s="110">
        <f t="shared" si="408"/>
        <v>0</v>
      </c>
      <c r="AF459" s="110">
        <f t="shared" si="408"/>
        <v>0</v>
      </c>
      <c r="AG459" s="110">
        <f t="shared" si="408"/>
        <v>0</v>
      </c>
      <c r="AH459" s="110">
        <f t="shared" si="408"/>
        <v>0</v>
      </c>
      <c r="AI459" s="110">
        <f t="shared" si="408"/>
        <v>0</v>
      </c>
      <c r="AJ459" s="110">
        <f t="shared" si="408"/>
        <v>0</v>
      </c>
      <c r="AK459" s="110">
        <f t="shared" si="408"/>
        <v>0</v>
      </c>
      <c r="AL459" s="110">
        <f t="shared" si="408"/>
        <v>0</v>
      </c>
      <c r="AM459" s="110">
        <f t="shared" si="408"/>
        <v>0</v>
      </c>
      <c r="AN459" s="110">
        <f t="shared" si="408"/>
        <v>0</v>
      </c>
      <c r="AO459" s="110">
        <f t="shared" si="408"/>
        <v>0</v>
      </c>
      <c r="AP459" s="110">
        <f t="shared" si="408"/>
        <v>0</v>
      </c>
      <c r="AQ459" s="110">
        <f t="shared" si="408"/>
        <v>0</v>
      </c>
      <c r="AR459" s="110">
        <f t="shared" si="408"/>
        <v>0</v>
      </c>
      <c r="AS459" s="110">
        <f t="shared" si="408"/>
        <v>0</v>
      </c>
      <c r="AT459" s="110">
        <f t="shared" si="408"/>
        <v>0</v>
      </c>
      <c r="AU459" s="110">
        <f t="shared" si="408"/>
        <v>0</v>
      </c>
      <c r="AV459" s="110">
        <f t="shared" si="408"/>
        <v>0</v>
      </c>
      <c r="AW459" s="110">
        <f t="shared" si="408"/>
        <v>0</v>
      </c>
      <c r="AX459" s="110">
        <f t="shared" si="408"/>
        <v>0</v>
      </c>
      <c r="AY459" s="110">
        <f t="shared" si="408"/>
        <v>0</v>
      </c>
      <c r="AZ459" s="110">
        <f t="shared" si="408"/>
        <v>0</v>
      </c>
      <c r="BA459" s="110">
        <f t="shared" si="408"/>
        <v>0</v>
      </c>
      <c r="BB459" s="110">
        <f t="shared" ref="BB459:BG459" si="409">SUM(BB460:BB467)</f>
        <v>1987828151.3999999</v>
      </c>
      <c r="BC459" s="110"/>
      <c r="BD459" s="110">
        <f t="shared" si="409"/>
        <v>0</v>
      </c>
      <c r="BE459" s="110">
        <f t="shared" si="409"/>
        <v>0</v>
      </c>
      <c r="BF459" s="152">
        <f>+E459+BB459-BE459</f>
        <v>1987828151.3999999</v>
      </c>
      <c r="BG459" s="157">
        <f t="shared" si="409"/>
        <v>1987828151.3999999</v>
      </c>
      <c r="BH459" s="175">
        <f t="shared" si="384"/>
        <v>0</v>
      </c>
      <c r="BI459" s="5"/>
      <c r="BJ459" s="5"/>
    </row>
    <row r="460" spans="1:62" ht="39" thickBot="1" x14ac:dyDescent="0.25">
      <c r="A460" s="18" t="s">
        <v>696</v>
      </c>
      <c r="B460" s="68" t="s">
        <v>1084</v>
      </c>
      <c r="C460" s="26">
        <v>377</v>
      </c>
      <c r="D460" s="125" t="s">
        <v>1085</v>
      </c>
      <c r="E460" s="111">
        <v>0</v>
      </c>
      <c r="F460" s="112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4"/>
      <c r="S460" s="114"/>
      <c r="T460" s="113"/>
      <c r="U460" s="114"/>
      <c r="V460" s="114"/>
      <c r="W460" s="114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  <c r="AK460" s="113"/>
      <c r="AL460" s="113"/>
      <c r="AM460" s="113"/>
      <c r="AN460" s="113"/>
      <c r="AO460" s="113"/>
      <c r="AP460" s="114"/>
      <c r="AQ460" s="114"/>
      <c r="AR460" s="113"/>
      <c r="AS460" s="113"/>
      <c r="AT460" s="113"/>
      <c r="AU460" s="113"/>
      <c r="AV460" s="113"/>
      <c r="AW460" s="113"/>
      <c r="AX460" s="113"/>
      <c r="AY460" s="113"/>
      <c r="AZ460" s="113"/>
      <c r="BA460" s="113"/>
      <c r="BB460" s="113">
        <v>90220591.25</v>
      </c>
      <c r="BD460" s="113"/>
      <c r="BE460" s="113">
        <f>G460+K460+O460+S460+W460+AA460+AE460+AI460+AM460+AQ460</f>
        <v>0</v>
      </c>
      <c r="BF460" s="154">
        <f>E460+BB460-BE460</f>
        <v>90220591.25</v>
      </c>
      <c r="BG460" s="155">
        <f>+BB460</f>
        <v>90220591.25</v>
      </c>
      <c r="BH460" s="175">
        <f t="shared" si="404"/>
        <v>0</v>
      </c>
    </row>
    <row r="461" spans="1:62" ht="39" thickBot="1" x14ac:dyDescent="0.25">
      <c r="A461" s="18" t="s">
        <v>697</v>
      </c>
      <c r="B461" s="68" t="s">
        <v>698</v>
      </c>
      <c r="C461" s="26">
        <v>357</v>
      </c>
      <c r="D461" s="125" t="s">
        <v>699</v>
      </c>
      <c r="E461" s="111"/>
      <c r="F461" s="112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4"/>
      <c r="S461" s="114"/>
      <c r="T461" s="113"/>
      <c r="U461" s="114"/>
      <c r="V461" s="114"/>
      <c r="W461" s="114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  <c r="AK461" s="113"/>
      <c r="AL461" s="113"/>
      <c r="AM461" s="113"/>
      <c r="AN461" s="113"/>
      <c r="AO461" s="113"/>
      <c r="AP461" s="114"/>
      <c r="AQ461" s="114"/>
      <c r="AR461" s="113"/>
      <c r="AS461" s="113"/>
      <c r="AT461" s="113"/>
      <c r="AU461" s="113"/>
      <c r="AV461" s="113"/>
      <c r="AW461" s="113"/>
      <c r="AX461" s="113"/>
      <c r="AY461" s="113"/>
      <c r="AZ461" s="113"/>
      <c r="BA461" s="113"/>
      <c r="BB461" s="113">
        <v>336699686.01999998</v>
      </c>
      <c r="BC461" s="113"/>
      <c r="BD461" s="113"/>
      <c r="BE461" s="113">
        <f>G461+K461+O461+S461+W461+AA461+AE461+AI461+AM461+AQ461</f>
        <v>0</v>
      </c>
      <c r="BF461" s="154">
        <f>E461+BB461-BE461</f>
        <v>336699686.01999998</v>
      </c>
      <c r="BG461" s="155">
        <f t="shared" ref="BG461:BG464" si="410">+BB461</f>
        <v>336699686.01999998</v>
      </c>
      <c r="BH461" s="175">
        <f t="shared" si="384"/>
        <v>0</v>
      </c>
    </row>
    <row r="462" spans="1:62" ht="39" thickBot="1" x14ac:dyDescent="0.25">
      <c r="A462" s="18" t="s">
        <v>700</v>
      </c>
      <c r="B462" s="68" t="s">
        <v>701</v>
      </c>
      <c r="C462" s="26">
        <v>358</v>
      </c>
      <c r="D462" s="125" t="s">
        <v>702</v>
      </c>
      <c r="E462" s="111"/>
      <c r="F462" s="112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4"/>
      <c r="S462" s="114"/>
      <c r="T462" s="113"/>
      <c r="U462" s="114"/>
      <c r="V462" s="114"/>
      <c r="W462" s="114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  <c r="AK462" s="113"/>
      <c r="AL462" s="113"/>
      <c r="AM462" s="113"/>
      <c r="AN462" s="113"/>
      <c r="AO462" s="113"/>
      <c r="AP462" s="114"/>
      <c r="AQ462" s="114"/>
      <c r="AR462" s="113"/>
      <c r="AS462" s="113"/>
      <c r="AT462" s="113"/>
      <c r="AU462" s="113"/>
      <c r="AV462" s="113"/>
      <c r="AW462" s="113"/>
      <c r="AX462" s="113"/>
      <c r="AY462" s="113"/>
      <c r="AZ462" s="113"/>
      <c r="BA462" s="113"/>
      <c r="BB462" s="113">
        <v>216691866.28</v>
      </c>
      <c r="BC462" s="113"/>
      <c r="BD462" s="113"/>
      <c r="BE462" s="113">
        <f>G462+K462+O462+S462+W462+AA462+AE462+AI462+AM462+AQ462</f>
        <v>0</v>
      </c>
      <c r="BF462" s="154">
        <f>E462+BB462-BE462</f>
        <v>216691866.28</v>
      </c>
      <c r="BG462" s="155">
        <f t="shared" si="410"/>
        <v>216691866.28</v>
      </c>
      <c r="BH462" s="175">
        <f t="shared" si="384"/>
        <v>0</v>
      </c>
    </row>
    <row r="463" spans="1:62" ht="39" thickBot="1" x14ac:dyDescent="0.25">
      <c r="A463" s="18" t="s">
        <v>703</v>
      </c>
      <c r="B463" s="68" t="s">
        <v>704</v>
      </c>
      <c r="C463" s="26">
        <v>359</v>
      </c>
      <c r="D463" s="125" t="s">
        <v>705</v>
      </c>
      <c r="E463" s="111"/>
      <c r="F463" s="112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4"/>
      <c r="S463" s="114"/>
      <c r="T463" s="113"/>
      <c r="U463" s="114"/>
      <c r="V463" s="114"/>
      <c r="W463" s="114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  <c r="AK463" s="113"/>
      <c r="AL463" s="113"/>
      <c r="AM463" s="113"/>
      <c r="AN463" s="113"/>
      <c r="AO463" s="113"/>
      <c r="AP463" s="114"/>
      <c r="AQ463" s="114"/>
      <c r="AR463" s="113"/>
      <c r="AS463" s="113"/>
      <c r="AT463" s="113"/>
      <c r="AU463" s="113"/>
      <c r="AV463" s="113"/>
      <c r="AW463" s="113"/>
      <c r="AX463" s="113"/>
      <c r="AY463" s="113"/>
      <c r="AZ463" s="113"/>
      <c r="BA463" s="113"/>
      <c r="BB463" s="113">
        <v>1122438049.76</v>
      </c>
      <c r="BC463" s="113"/>
      <c r="BD463" s="113"/>
      <c r="BE463" s="113">
        <f>G463+K463+O463+S463+W463+AA463+AE463+AI463+AM463+AQ463</f>
        <v>0</v>
      </c>
      <c r="BF463" s="154">
        <f>E463+BB463-BE463</f>
        <v>1122438049.76</v>
      </c>
      <c r="BG463" s="155">
        <f t="shared" si="410"/>
        <v>1122438049.76</v>
      </c>
      <c r="BH463" s="175">
        <f t="shared" si="384"/>
        <v>0</v>
      </c>
    </row>
    <row r="464" spans="1:62" ht="26.25" thickBot="1" x14ac:dyDescent="0.25">
      <c r="A464" s="18" t="s">
        <v>706</v>
      </c>
      <c r="B464" s="68" t="s">
        <v>707</v>
      </c>
      <c r="C464" s="26">
        <v>356</v>
      </c>
      <c r="D464" s="125" t="s">
        <v>708</v>
      </c>
      <c r="E464" s="111"/>
      <c r="F464" s="112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4"/>
      <c r="S464" s="114"/>
      <c r="T464" s="113"/>
      <c r="U464" s="114"/>
      <c r="V464" s="114"/>
      <c r="W464" s="114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  <c r="AL464" s="113"/>
      <c r="AM464" s="113"/>
      <c r="AN464" s="113"/>
      <c r="AO464" s="113"/>
      <c r="AP464" s="114"/>
      <c r="AQ464" s="114"/>
      <c r="AR464" s="113"/>
      <c r="AS464" s="113"/>
      <c r="AT464" s="113"/>
      <c r="AU464" s="113"/>
      <c r="AV464" s="113"/>
      <c r="AW464" s="113"/>
      <c r="AX464" s="113"/>
      <c r="AY464" s="113"/>
      <c r="AZ464" s="113"/>
      <c r="BA464" s="113"/>
      <c r="BB464" s="113">
        <v>43690961.359999999</v>
      </c>
      <c r="BC464" s="113"/>
      <c r="BD464" s="113"/>
      <c r="BE464" s="113">
        <f>G464+K464+O464+S464+W464+AA464+AE464+AI464+AM464+AQ464</f>
        <v>0</v>
      </c>
      <c r="BF464" s="154">
        <f>E464+BB464-BE464</f>
        <v>43690961.359999999</v>
      </c>
      <c r="BG464" s="155">
        <f t="shared" si="410"/>
        <v>43690961.359999999</v>
      </c>
      <c r="BH464" s="175">
        <f t="shared" si="384"/>
        <v>0</v>
      </c>
    </row>
    <row r="465" spans="1:62" ht="39" thickBot="1" x14ac:dyDescent="0.25">
      <c r="A465" s="18" t="s">
        <v>1086</v>
      </c>
      <c r="B465" s="68" t="s">
        <v>1089</v>
      </c>
      <c r="C465" s="26">
        <v>360</v>
      </c>
      <c r="D465" s="125" t="s">
        <v>1090</v>
      </c>
      <c r="E465" s="111"/>
      <c r="F465" s="112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4"/>
      <c r="S465" s="114"/>
      <c r="T465" s="113"/>
      <c r="U465" s="114"/>
      <c r="V465" s="114"/>
      <c r="W465" s="114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  <c r="AL465" s="113"/>
      <c r="AM465" s="113"/>
      <c r="AN465" s="113"/>
      <c r="AO465" s="113"/>
      <c r="AP465" s="114"/>
      <c r="AQ465" s="114"/>
      <c r="AR465" s="113"/>
      <c r="AS465" s="113"/>
      <c r="AT465" s="113"/>
      <c r="AU465" s="113"/>
      <c r="AV465" s="113"/>
      <c r="AW465" s="113"/>
      <c r="AX465" s="113"/>
      <c r="AY465" s="113"/>
      <c r="AZ465" s="113"/>
      <c r="BA465" s="113"/>
      <c r="BB465" s="113">
        <v>171097765.66</v>
      </c>
      <c r="BC465" s="113"/>
      <c r="BD465" s="113"/>
      <c r="BE465" s="113">
        <f t="shared" ref="BE465:BE467" si="411">G465+K465+O465+S465+W465+AA465+AE465+AI465+AM465+AQ465</f>
        <v>0</v>
      </c>
      <c r="BF465" s="154">
        <f t="shared" ref="BF465:BF467" si="412">E465+BB465-BE465</f>
        <v>171097765.66</v>
      </c>
      <c r="BG465" s="155">
        <f t="shared" ref="BG465:BG467" si="413">+BB465</f>
        <v>171097765.66</v>
      </c>
      <c r="BH465" s="175">
        <f t="shared" ref="BH465:BH467" si="414">+BG465-BF465</f>
        <v>0</v>
      </c>
    </row>
    <row r="466" spans="1:62" ht="26.25" thickBot="1" x14ac:dyDescent="0.25">
      <c r="A466" s="18" t="s">
        <v>1087</v>
      </c>
      <c r="B466" s="68" t="s">
        <v>1091</v>
      </c>
      <c r="C466" s="26">
        <v>373</v>
      </c>
      <c r="D466" s="125" t="s">
        <v>1092</v>
      </c>
      <c r="E466" s="111"/>
      <c r="F466" s="112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4"/>
      <c r="S466" s="114"/>
      <c r="T466" s="113"/>
      <c r="U466" s="114"/>
      <c r="V466" s="114"/>
      <c r="W466" s="114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  <c r="AK466" s="113"/>
      <c r="AL466" s="113"/>
      <c r="AM466" s="113"/>
      <c r="AN466" s="113"/>
      <c r="AO466" s="113"/>
      <c r="AP466" s="114"/>
      <c r="AQ466" s="114"/>
      <c r="AR466" s="113"/>
      <c r="AS466" s="113"/>
      <c r="AT466" s="113"/>
      <c r="AU466" s="113"/>
      <c r="AV466" s="113"/>
      <c r="AW466" s="113"/>
      <c r="AX466" s="113"/>
      <c r="AY466" s="113"/>
      <c r="AZ466" s="113"/>
      <c r="BA466" s="113"/>
      <c r="BB466" s="113">
        <v>361446.07</v>
      </c>
      <c r="BC466" s="113"/>
      <c r="BD466" s="113"/>
      <c r="BE466" s="113">
        <f t="shared" si="411"/>
        <v>0</v>
      </c>
      <c r="BF466" s="154">
        <f t="shared" si="412"/>
        <v>361446.07</v>
      </c>
      <c r="BG466" s="155">
        <f t="shared" si="413"/>
        <v>361446.07</v>
      </c>
      <c r="BH466" s="175">
        <f t="shared" si="414"/>
        <v>0</v>
      </c>
    </row>
    <row r="467" spans="1:62" ht="51.75" thickBot="1" x14ac:dyDescent="0.25">
      <c r="A467" s="18" t="s">
        <v>1088</v>
      </c>
      <c r="B467" s="68" t="s">
        <v>1093</v>
      </c>
      <c r="C467" s="26">
        <v>375</v>
      </c>
      <c r="D467" s="125" t="s">
        <v>1094</v>
      </c>
      <c r="E467" s="111"/>
      <c r="F467" s="112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4"/>
      <c r="S467" s="114"/>
      <c r="T467" s="113"/>
      <c r="U467" s="114"/>
      <c r="V467" s="114"/>
      <c r="W467" s="114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  <c r="AK467" s="113"/>
      <c r="AL467" s="113"/>
      <c r="AM467" s="113"/>
      <c r="AN467" s="113"/>
      <c r="AO467" s="113"/>
      <c r="AP467" s="114"/>
      <c r="AQ467" s="114"/>
      <c r="AR467" s="113"/>
      <c r="AS467" s="113"/>
      <c r="AT467" s="113"/>
      <c r="AU467" s="113"/>
      <c r="AV467" s="113"/>
      <c r="AW467" s="113"/>
      <c r="AX467" s="113"/>
      <c r="AY467" s="113"/>
      <c r="AZ467" s="113"/>
      <c r="BA467" s="113"/>
      <c r="BB467" s="113">
        <v>6627785</v>
      </c>
      <c r="BC467" s="113"/>
      <c r="BD467" s="113"/>
      <c r="BE467" s="113">
        <f t="shared" si="411"/>
        <v>0</v>
      </c>
      <c r="BF467" s="154">
        <f t="shared" si="412"/>
        <v>6627785</v>
      </c>
      <c r="BG467" s="155">
        <f t="shared" si="413"/>
        <v>6627785</v>
      </c>
      <c r="BH467" s="175">
        <f t="shared" si="414"/>
        <v>0</v>
      </c>
    </row>
    <row r="468" spans="1:62" s="3" customFormat="1" ht="15.75" thickBot="1" x14ac:dyDescent="0.3">
      <c r="A468" s="8" t="s">
        <v>709</v>
      </c>
      <c r="B468" s="67" t="s">
        <v>332</v>
      </c>
      <c r="C468" s="7"/>
      <c r="D468" s="126"/>
      <c r="E468" s="110">
        <f>E469+E470</f>
        <v>255279699</v>
      </c>
      <c r="F468" s="110">
        <f t="shared" ref="F468:BG468" si="415">F469+F470</f>
        <v>0</v>
      </c>
      <c r="G468" s="110">
        <f t="shared" si="415"/>
        <v>0</v>
      </c>
      <c r="H468" s="110">
        <f t="shared" si="415"/>
        <v>0</v>
      </c>
      <c r="I468" s="110">
        <f t="shared" si="415"/>
        <v>0</v>
      </c>
      <c r="J468" s="110">
        <f t="shared" si="415"/>
        <v>0</v>
      </c>
      <c r="K468" s="110">
        <f t="shared" si="415"/>
        <v>0</v>
      </c>
      <c r="L468" s="110">
        <f t="shared" si="415"/>
        <v>0</v>
      </c>
      <c r="M468" s="110">
        <f t="shared" si="415"/>
        <v>0</v>
      </c>
      <c r="N468" s="110">
        <f t="shared" si="415"/>
        <v>0</v>
      </c>
      <c r="O468" s="110">
        <f t="shared" si="415"/>
        <v>0</v>
      </c>
      <c r="P468" s="110">
        <f t="shared" si="415"/>
        <v>0</v>
      </c>
      <c r="Q468" s="110">
        <f t="shared" si="415"/>
        <v>0</v>
      </c>
      <c r="R468" s="110">
        <f t="shared" si="415"/>
        <v>0</v>
      </c>
      <c r="S468" s="110">
        <f t="shared" si="415"/>
        <v>0</v>
      </c>
      <c r="T468" s="110">
        <f t="shared" si="415"/>
        <v>0</v>
      </c>
      <c r="U468" s="110">
        <f t="shared" si="415"/>
        <v>0</v>
      </c>
      <c r="V468" s="110">
        <f t="shared" si="415"/>
        <v>0</v>
      </c>
      <c r="W468" s="110">
        <f t="shared" si="415"/>
        <v>0</v>
      </c>
      <c r="X468" s="110">
        <f t="shared" si="415"/>
        <v>0</v>
      </c>
      <c r="Y468" s="110">
        <f t="shared" si="415"/>
        <v>0</v>
      </c>
      <c r="Z468" s="110">
        <f t="shared" si="415"/>
        <v>0</v>
      </c>
      <c r="AA468" s="110">
        <f t="shared" si="415"/>
        <v>0</v>
      </c>
      <c r="AB468" s="110">
        <f t="shared" si="415"/>
        <v>0</v>
      </c>
      <c r="AC468" s="110">
        <f t="shared" si="415"/>
        <v>0</v>
      </c>
      <c r="AD468" s="110">
        <f t="shared" si="415"/>
        <v>0</v>
      </c>
      <c r="AE468" s="110">
        <f t="shared" si="415"/>
        <v>0</v>
      </c>
      <c r="AF468" s="110">
        <f t="shared" si="415"/>
        <v>0</v>
      </c>
      <c r="AG468" s="110">
        <f t="shared" si="415"/>
        <v>0</v>
      </c>
      <c r="AH468" s="110">
        <f t="shared" si="415"/>
        <v>0</v>
      </c>
      <c r="AI468" s="110">
        <f t="shared" si="415"/>
        <v>0</v>
      </c>
      <c r="AJ468" s="110">
        <f t="shared" si="415"/>
        <v>0</v>
      </c>
      <c r="AK468" s="110">
        <f t="shared" si="415"/>
        <v>0</v>
      </c>
      <c r="AL468" s="110">
        <f t="shared" si="415"/>
        <v>0</v>
      </c>
      <c r="AM468" s="110">
        <f t="shared" si="415"/>
        <v>0</v>
      </c>
      <c r="AN468" s="110">
        <f t="shared" si="415"/>
        <v>0</v>
      </c>
      <c r="AO468" s="110">
        <f t="shared" si="415"/>
        <v>0</v>
      </c>
      <c r="AP468" s="110">
        <f t="shared" si="415"/>
        <v>0</v>
      </c>
      <c r="AQ468" s="110">
        <f t="shared" si="415"/>
        <v>0</v>
      </c>
      <c r="AR468" s="110">
        <f t="shared" si="415"/>
        <v>0</v>
      </c>
      <c r="AS468" s="110">
        <f t="shared" si="415"/>
        <v>0</v>
      </c>
      <c r="AT468" s="110">
        <f t="shared" si="415"/>
        <v>0</v>
      </c>
      <c r="AU468" s="110">
        <f t="shared" si="415"/>
        <v>0</v>
      </c>
      <c r="AV468" s="110">
        <f t="shared" si="415"/>
        <v>0</v>
      </c>
      <c r="AW468" s="110">
        <f t="shared" si="415"/>
        <v>0</v>
      </c>
      <c r="AX468" s="110">
        <f t="shared" si="415"/>
        <v>0</v>
      </c>
      <c r="AY468" s="110">
        <f t="shared" si="415"/>
        <v>0</v>
      </c>
      <c r="AZ468" s="110">
        <f t="shared" si="415"/>
        <v>0</v>
      </c>
      <c r="BA468" s="110">
        <f t="shared" si="415"/>
        <v>0</v>
      </c>
      <c r="BB468" s="110">
        <f t="shared" si="415"/>
        <v>0</v>
      </c>
      <c r="BC468" s="110"/>
      <c r="BD468" s="110"/>
      <c r="BE468" s="110">
        <f t="shared" si="415"/>
        <v>0</v>
      </c>
      <c r="BF468" s="152">
        <f>+E468+BB468-BE468</f>
        <v>255279699</v>
      </c>
      <c r="BG468" s="153">
        <f t="shared" si="415"/>
        <v>968353568.65999997</v>
      </c>
      <c r="BH468" s="172">
        <f t="shared" si="384"/>
        <v>713073869.65999997</v>
      </c>
      <c r="BI468" s="5"/>
      <c r="BJ468" s="5"/>
    </row>
    <row r="469" spans="1:62" ht="39" thickBot="1" x14ac:dyDescent="0.25">
      <c r="A469" s="18" t="s">
        <v>710</v>
      </c>
      <c r="B469" s="68" t="s">
        <v>711</v>
      </c>
      <c r="C469" s="26">
        <v>74</v>
      </c>
      <c r="D469" s="125" t="s">
        <v>712</v>
      </c>
      <c r="E469" s="111">
        <v>22012906</v>
      </c>
      <c r="F469" s="112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4"/>
      <c r="S469" s="114"/>
      <c r="T469" s="113"/>
      <c r="U469" s="114"/>
      <c r="V469" s="114"/>
      <c r="W469" s="114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  <c r="AK469" s="113"/>
      <c r="AL469" s="113"/>
      <c r="AM469" s="113"/>
      <c r="AN469" s="113"/>
      <c r="AO469" s="113"/>
      <c r="AP469" s="114"/>
      <c r="AQ469" s="114"/>
      <c r="AR469" s="113"/>
      <c r="AS469" s="113"/>
      <c r="AT469" s="113"/>
      <c r="AU469" s="113"/>
      <c r="AV469" s="113"/>
      <c r="AW469" s="113"/>
      <c r="AX469" s="113"/>
      <c r="AY469" s="113"/>
      <c r="AZ469" s="113"/>
      <c r="BA469" s="113"/>
      <c r="BB469" s="113"/>
      <c r="BC469" s="113"/>
      <c r="BD469" s="113"/>
      <c r="BE469" s="113">
        <f>G469+K469+O469+S469+W469+AA469+AE469+AI469+AM469+AQ469</f>
        <v>0</v>
      </c>
      <c r="BF469" s="154">
        <f>E469+BB469-BE469</f>
        <v>22012906</v>
      </c>
      <c r="BG469" s="155">
        <v>82880145.170000002</v>
      </c>
      <c r="BH469" s="175">
        <f t="shared" si="384"/>
        <v>60867239.170000002</v>
      </c>
    </row>
    <row r="470" spans="1:62" s="3" customFormat="1" ht="26.25" thickBot="1" x14ac:dyDescent="0.3">
      <c r="A470" s="8" t="s">
        <v>713</v>
      </c>
      <c r="B470" s="67" t="s">
        <v>420</v>
      </c>
      <c r="C470" s="7"/>
      <c r="D470" s="126"/>
      <c r="E470" s="110">
        <f>E471+E476</f>
        <v>233266793</v>
      </c>
      <c r="F470" s="110">
        <f t="shared" ref="F470:U470" si="416">F471+F476</f>
        <v>0</v>
      </c>
      <c r="G470" s="110">
        <f t="shared" si="416"/>
        <v>0</v>
      </c>
      <c r="H470" s="110">
        <f t="shared" si="416"/>
        <v>0</v>
      </c>
      <c r="I470" s="110">
        <f t="shared" si="416"/>
        <v>0</v>
      </c>
      <c r="J470" s="110">
        <f t="shared" si="416"/>
        <v>0</v>
      </c>
      <c r="K470" s="110">
        <f t="shared" si="416"/>
        <v>0</v>
      </c>
      <c r="L470" s="110">
        <f t="shared" si="416"/>
        <v>0</v>
      </c>
      <c r="M470" s="110">
        <f t="shared" si="416"/>
        <v>0</v>
      </c>
      <c r="N470" s="110">
        <f t="shared" si="416"/>
        <v>0</v>
      </c>
      <c r="O470" s="110">
        <f t="shared" si="416"/>
        <v>0</v>
      </c>
      <c r="P470" s="110">
        <f t="shared" si="416"/>
        <v>0</v>
      </c>
      <c r="Q470" s="110">
        <f t="shared" si="416"/>
        <v>0</v>
      </c>
      <c r="R470" s="110">
        <f t="shared" si="416"/>
        <v>0</v>
      </c>
      <c r="S470" s="110">
        <f t="shared" si="416"/>
        <v>0</v>
      </c>
      <c r="T470" s="110">
        <f t="shared" si="416"/>
        <v>0</v>
      </c>
      <c r="U470" s="110">
        <f t="shared" si="416"/>
        <v>0</v>
      </c>
      <c r="V470" s="110">
        <f t="shared" ref="V470:AW470" si="417">V471+V476</f>
        <v>0</v>
      </c>
      <c r="W470" s="110">
        <f t="shared" si="417"/>
        <v>0</v>
      </c>
      <c r="X470" s="110">
        <f t="shared" si="417"/>
        <v>0</v>
      </c>
      <c r="Y470" s="110">
        <f t="shared" si="417"/>
        <v>0</v>
      </c>
      <c r="Z470" s="110">
        <f t="shared" si="417"/>
        <v>0</v>
      </c>
      <c r="AA470" s="110">
        <f t="shared" si="417"/>
        <v>0</v>
      </c>
      <c r="AB470" s="110">
        <f t="shared" si="417"/>
        <v>0</v>
      </c>
      <c r="AC470" s="110">
        <f t="shared" si="417"/>
        <v>0</v>
      </c>
      <c r="AD470" s="110">
        <f t="shared" si="417"/>
        <v>0</v>
      </c>
      <c r="AE470" s="110">
        <f t="shared" si="417"/>
        <v>0</v>
      </c>
      <c r="AF470" s="110">
        <f t="shared" si="417"/>
        <v>0</v>
      </c>
      <c r="AG470" s="110">
        <f t="shared" si="417"/>
        <v>0</v>
      </c>
      <c r="AH470" s="110">
        <f t="shared" si="417"/>
        <v>0</v>
      </c>
      <c r="AI470" s="110">
        <f t="shared" si="417"/>
        <v>0</v>
      </c>
      <c r="AJ470" s="110">
        <f t="shared" si="417"/>
        <v>0</v>
      </c>
      <c r="AK470" s="110">
        <f t="shared" ref="AK470:AT470" si="418">AK471+AK476</f>
        <v>0</v>
      </c>
      <c r="AL470" s="110">
        <f t="shared" si="418"/>
        <v>0</v>
      </c>
      <c r="AM470" s="110">
        <f t="shared" si="418"/>
        <v>0</v>
      </c>
      <c r="AN470" s="110">
        <f t="shared" si="418"/>
        <v>0</v>
      </c>
      <c r="AO470" s="110">
        <f t="shared" si="418"/>
        <v>0</v>
      </c>
      <c r="AP470" s="110">
        <f t="shared" si="418"/>
        <v>0</v>
      </c>
      <c r="AQ470" s="110">
        <f t="shared" si="418"/>
        <v>0</v>
      </c>
      <c r="AR470" s="110">
        <f t="shared" si="418"/>
        <v>0</v>
      </c>
      <c r="AS470" s="110">
        <f t="shared" si="418"/>
        <v>0</v>
      </c>
      <c r="AT470" s="110">
        <f t="shared" si="418"/>
        <v>0</v>
      </c>
      <c r="AU470" s="110">
        <f t="shared" si="417"/>
        <v>0</v>
      </c>
      <c r="AV470" s="110">
        <f t="shared" si="417"/>
        <v>0</v>
      </c>
      <c r="AW470" s="110">
        <f t="shared" si="417"/>
        <v>0</v>
      </c>
      <c r="AX470" s="110">
        <f t="shared" ref="AX470:BG470" si="419">AX471+AX476</f>
        <v>0</v>
      </c>
      <c r="AY470" s="110">
        <f t="shared" si="419"/>
        <v>0</v>
      </c>
      <c r="AZ470" s="110">
        <f t="shared" si="419"/>
        <v>0</v>
      </c>
      <c r="BA470" s="110">
        <f t="shared" si="419"/>
        <v>0</v>
      </c>
      <c r="BB470" s="110">
        <f t="shared" si="419"/>
        <v>0</v>
      </c>
      <c r="BC470" s="110"/>
      <c r="BD470" s="110"/>
      <c r="BE470" s="110">
        <f t="shared" si="419"/>
        <v>0</v>
      </c>
      <c r="BF470" s="152">
        <f>+E470+BB470-BE470</f>
        <v>233266793</v>
      </c>
      <c r="BG470" s="153">
        <f t="shared" si="419"/>
        <v>885473423.49000001</v>
      </c>
      <c r="BH470" s="172">
        <f t="shared" si="384"/>
        <v>652206630.49000001</v>
      </c>
      <c r="BI470" s="5"/>
      <c r="BJ470" s="5"/>
    </row>
    <row r="471" spans="1:62" s="3" customFormat="1" ht="26.25" thickBot="1" x14ac:dyDescent="0.3">
      <c r="A471" s="8" t="s">
        <v>714</v>
      </c>
      <c r="B471" s="67" t="s">
        <v>422</v>
      </c>
      <c r="C471" s="7"/>
      <c r="D471" s="126"/>
      <c r="E471" s="110">
        <f>E472</f>
        <v>171004393</v>
      </c>
      <c r="F471" s="110">
        <f t="shared" ref="F471:BG471" si="420">F472</f>
        <v>0</v>
      </c>
      <c r="G471" s="110">
        <f t="shared" si="420"/>
        <v>0</v>
      </c>
      <c r="H471" s="110">
        <f t="shared" si="420"/>
        <v>0</v>
      </c>
      <c r="I471" s="110">
        <f t="shared" si="420"/>
        <v>0</v>
      </c>
      <c r="J471" s="110">
        <f t="shared" si="420"/>
        <v>0</v>
      </c>
      <c r="K471" s="110">
        <f t="shared" si="420"/>
        <v>0</v>
      </c>
      <c r="L471" s="110">
        <f t="shared" si="420"/>
        <v>0</v>
      </c>
      <c r="M471" s="110">
        <f t="shared" si="420"/>
        <v>0</v>
      </c>
      <c r="N471" s="110">
        <f t="shared" si="420"/>
        <v>0</v>
      </c>
      <c r="O471" s="110">
        <f t="shared" si="420"/>
        <v>0</v>
      </c>
      <c r="P471" s="110">
        <f t="shared" si="420"/>
        <v>0</v>
      </c>
      <c r="Q471" s="110">
        <f t="shared" si="420"/>
        <v>0</v>
      </c>
      <c r="R471" s="110">
        <f t="shared" si="420"/>
        <v>0</v>
      </c>
      <c r="S471" s="110">
        <f t="shared" si="420"/>
        <v>0</v>
      </c>
      <c r="T471" s="110">
        <f t="shared" si="420"/>
        <v>0</v>
      </c>
      <c r="U471" s="110">
        <f t="shared" si="420"/>
        <v>0</v>
      </c>
      <c r="V471" s="110">
        <f t="shared" si="420"/>
        <v>0</v>
      </c>
      <c r="W471" s="110">
        <f t="shared" si="420"/>
        <v>0</v>
      </c>
      <c r="X471" s="110">
        <f t="shared" si="420"/>
        <v>0</v>
      </c>
      <c r="Y471" s="110">
        <f t="shared" si="420"/>
        <v>0</v>
      </c>
      <c r="Z471" s="110">
        <f t="shared" si="420"/>
        <v>0</v>
      </c>
      <c r="AA471" s="110">
        <f t="shared" si="420"/>
        <v>0</v>
      </c>
      <c r="AB471" s="110">
        <f t="shared" si="420"/>
        <v>0</v>
      </c>
      <c r="AC471" s="110">
        <f t="shared" si="420"/>
        <v>0</v>
      </c>
      <c r="AD471" s="110">
        <f t="shared" si="420"/>
        <v>0</v>
      </c>
      <c r="AE471" s="110">
        <f t="shared" si="420"/>
        <v>0</v>
      </c>
      <c r="AF471" s="110">
        <f t="shared" si="420"/>
        <v>0</v>
      </c>
      <c r="AG471" s="110">
        <f t="shared" si="420"/>
        <v>0</v>
      </c>
      <c r="AH471" s="110">
        <f t="shared" si="420"/>
        <v>0</v>
      </c>
      <c r="AI471" s="110">
        <f t="shared" si="420"/>
        <v>0</v>
      </c>
      <c r="AJ471" s="110">
        <f t="shared" si="420"/>
        <v>0</v>
      </c>
      <c r="AK471" s="110">
        <f t="shared" si="420"/>
        <v>0</v>
      </c>
      <c r="AL471" s="110">
        <f t="shared" si="420"/>
        <v>0</v>
      </c>
      <c r="AM471" s="110">
        <f t="shared" si="420"/>
        <v>0</v>
      </c>
      <c r="AN471" s="110">
        <f t="shared" si="420"/>
        <v>0</v>
      </c>
      <c r="AO471" s="110">
        <f t="shared" si="420"/>
        <v>0</v>
      </c>
      <c r="AP471" s="110">
        <f t="shared" si="420"/>
        <v>0</v>
      </c>
      <c r="AQ471" s="110">
        <f t="shared" si="420"/>
        <v>0</v>
      </c>
      <c r="AR471" s="110">
        <f t="shared" si="420"/>
        <v>0</v>
      </c>
      <c r="AS471" s="110">
        <f t="shared" si="420"/>
        <v>0</v>
      </c>
      <c r="AT471" s="110">
        <f t="shared" si="420"/>
        <v>0</v>
      </c>
      <c r="AU471" s="110">
        <f t="shared" si="420"/>
        <v>0</v>
      </c>
      <c r="AV471" s="110">
        <f t="shared" si="420"/>
        <v>0</v>
      </c>
      <c r="AW471" s="110">
        <f t="shared" si="420"/>
        <v>0</v>
      </c>
      <c r="AX471" s="110">
        <f t="shared" si="420"/>
        <v>0</v>
      </c>
      <c r="AY471" s="110">
        <f t="shared" si="420"/>
        <v>0</v>
      </c>
      <c r="AZ471" s="110">
        <f t="shared" si="420"/>
        <v>0</v>
      </c>
      <c r="BA471" s="110">
        <f t="shared" si="420"/>
        <v>0</v>
      </c>
      <c r="BB471" s="110">
        <f t="shared" si="420"/>
        <v>0</v>
      </c>
      <c r="BC471" s="110"/>
      <c r="BD471" s="110"/>
      <c r="BE471" s="110">
        <f t="shared" si="420"/>
        <v>0</v>
      </c>
      <c r="BF471" s="152">
        <f>+E471+BB471-BE471</f>
        <v>171004393</v>
      </c>
      <c r="BG471" s="153">
        <f t="shared" si="420"/>
        <v>665089426.83000004</v>
      </c>
      <c r="BH471" s="172">
        <f t="shared" si="384"/>
        <v>494085033.83000004</v>
      </c>
      <c r="BI471" s="5"/>
      <c r="BJ471" s="5"/>
    </row>
    <row r="472" spans="1:62" s="3" customFormat="1" ht="26.25" thickBot="1" x14ac:dyDescent="0.3">
      <c r="A472" s="8" t="s">
        <v>715</v>
      </c>
      <c r="B472" s="67" t="s">
        <v>716</v>
      </c>
      <c r="C472" s="7"/>
      <c r="D472" s="126"/>
      <c r="E472" s="110">
        <f>E473+E474+E475</f>
        <v>171004393</v>
      </c>
      <c r="F472" s="110">
        <f t="shared" ref="F472:U472" si="421">F473+F474+F475</f>
        <v>0</v>
      </c>
      <c r="G472" s="110">
        <f t="shared" si="421"/>
        <v>0</v>
      </c>
      <c r="H472" s="110">
        <f t="shared" si="421"/>
        <v>0</v>
      </c>
      <c r="I472" s="110">
        <f t="shared" si="421"/>
        <v>0</v>
      </c>
      <c r="J472" s="110">
        <f t="shared" si="421"/>
        <v>0</v>
      </c>
      <c r="K472" s="110">
        <f t="shared" si="421"/>
        <v>0</v>
      </c>
      <c r="L472" s="110">
        <f t="shared" si="421"/>
        <v>0</v>
      </c>
      <c r="M472" s="110">
        <f t="shared" si="421"/>
        <v>0</v>
      </c>
      <c r="N472" s="110">
        <f t="shared" si="421"/>
        <v>0</v>
      </c>
      <c r="O472" s="110">
        <f t="shared" si="421"/>
        <v>0</v>
      </c>
      <c r="P472" s="110">
        <f t="shared" si="421"/>
        <v>0</v>
      </c>
      <c r="Q472" s="110">
        <f t="shared" si="421"/>
        <v>0</v>
      </c>
      <c r="R472" s="110">
        <f t="shared" si="421"/>
        <v>0</v>
      </c>
      <c r="S472" s="110">
        <f t="shared" si="421"/>
        <v>0</v>
      </c>
      <c r="T472" s="110">
        <f t="shared" si="421"/>
        <v>0</v>
      </c>
      <c r="U472" s="110">
        <f t="shared" si="421"/>
        <v>0</v>
      </c>
      <c r="V472" s="110">
        <f t="shared" ref="V472:AW472" si="422">V473+V474+V475</f>
        <v>0</v>
      </c>
      <c r="W472" s="110">
        <f t="shared" si="422"/>
        <v>0</v>
      </c>
      <c r="X472" s="110">
        <f t="shared" si="422"/>
        <v>0</v>
      </c>
      <c r="Y472" s="110">
        <f t="shared" si="422"/>
        <v>0</v>
      </c>
      <c r="Z472" s="110">
        <f t="shared" si="422"/>
        <v>0</v>
      </c>
      <c r="AA472" s="110">
        <f t="shared" si="422"/>
        <v>0</v>
      </c>
      <c r="AB472" s="110">
        <f t="shared" si="422"/>
        <v>0</v>
      </c>
      <c r="AC472" s="110">
        <f t="shared" si="422"/>
        <v>0</v>
      </c>
      <c r="AD472" s="110">
        <f t="shared" si="422"/>
        <v>0</v>
      </c>
      <c r="AE472" s="110">
        <f t="shared" si="422"/>
        <v>0</v>
      </c>
      <c r="AF472" s="110">
        <f t="shared" si="422"/>
        <v>0</v>
      </c>
      <c r="AG472" s="110">
        <f t="shared" si="422"/>
        <v>0</v>
      </c>
      <c r="AH472" s="110">
        <f t="shared" si="422"/>
        <v>0</v>
      </c>
      <c r="AI472" s="110">
        <f t="shared" si="422"/>
        <v>0</v>
      </c>
      <c r="AJ472" s="110">
        <f t="shared" si="422"/>
        <v>0</v>
      </c>
      <c r="AK472" s="110">
        <f t="shared" ref="AK472:AT472" si="423">AK473+AK474+AK475</f>
        <v>0</v>
      </c>
      <c r="AL472" s="110">
        <f t="shared" si="423"/>
        <v>0</v>
      </c>
      <c r="AM472" s="110">
        <f t="shared" si="423"/>
        <v>0</v>
      </c>
      <c r="AN472" s="110">
        <f t="shared" si="423"/>
        <v>0</v>
      </c>
      <c r="AO472" s="110">
        <f t="shared" si="423"/>
        <v>0</v>
      </c>
      <c r="AP472" s="110">
        <f t="shared" si="423"/>
        <v>0</v>
      </c>
      <c r="AQ472" s="110">
        <f t="shared" si="423"/>
        <v>0</v>
      </c>
      <c r="AR472" s="110">
        <f t="shared" si="423"/>
        <v>0</v>
      </c>
      <c r="AS472" s="110">
        <f t="shared" si="423"/>
        <v>0</v>
      </c>
      <c r="AT472" s="110">
        <f t="shared" si="423"/>
        <v>0</v>
      </c>
      <c r="AU472" s="110">
        <f t="shared" si="422"/>
        <v>0</v>
      </c>
      <c r="AV472" s="110">
        <f t="shared" si="422"/>
        <v>0</v>
      </c>
      <c r="AW472" s="110">
        <f t="shared" si="422"/>
        <v>0</v>
      </c>
      <c r="AX472" s="110">
        <f t="shared" ref="AX472:BG472" si="424">AX473+AX474+AX475</f>
        <v>0</v>
      </c>
      <c r="AY472" s="110">
        <f t="shared" si="424"/>
        <v>0</v>
      </c>
      <c r="AZ472" s="110">
        <f t="shared" si="424"/>
        <v>0</v>
      </c>
      <c r="BA472" s="110">
        <f t="shared" si="424"/>
        <v>0</v>
      </c>
      <c r="BB472" s="110">
        <f t="shared" si="424"/>
        <v>0</v>
      </c>
      <c r="BC472" s="110"/>
      <c r="BD472" s="110"/>
      <c r="BE472" s="110">
        <f t="shared" si="424"/>
        <v>0</v>
      </c>
      <c r="BF472" s="152">
        <f>+E472+BB472-BE472</f>
        <v>171004393</v>
      </c>
      <c r="BG472" s="153">
        <f t="shared" si="424"/>
        <v>665089426.83000004</v>
      </c>
      <c r="BH472" s="172">
        <f t="shared" si="384"/>
        <v>494085033.83000004</v>
      </c>
      <c r="BI472" s="5"/>
      <c r="BJ472" s="5"/>
    </row>
    <row r="473" spans="1:62" ht="39" thickBot="1" x14ac:dyDescent="0.25">
      <c r="A473" s="18" t="s">
        <v>717</v>
      </c>
      <c r="B473" s="68" t="s">
        <v>718</v>
      </c>
      <c r="C473" s="26">
        <v>71</v>
      </c>
      <c r="D473" s="125" t="s">
        <v>662</v>
      </c>
      <c r="E473" s="111"/>
      <c r="F473" s="112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4"/>
      <c r="S473" s="114"/>
      <c r="T473" s="113"/>
      <c r="U473" s="114"/>
      <c r="V473" s="114"/>
      <c r="W473" s="114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  <c r="AK473" s="113"/>
      <c r="AL473" s="113"/>
      <c r="AM473" s="113"/>
      <c r="AN473" s="113"/>
      <c r="AO473" s="113"/>
      <c r="AP473" s="114"/>
      <c r="AQ473" s="114"/>
      <c r="AR473" s="113"/>
      <c r="AS473" s="113"/>
      <c r="AT473" s="113"/>
      <c r="AU473" s="113"/>
      <c r="AV473" s="113"/>
      <c r="AW473" s="113"/>
      <c r="AX473" s="113"/>
      <c r="AY473" s="113"/>
      <c r="AZ473" s="113"/>
      <c r="BA473" s="113"/>
      <c r="BB473" s="113">
        <v>0</v>
      </c>
      <c r="BC473" s="113"/>
      <c r="BD473" s="113"/>
      <c r="BE473" s="113">
        <f>G473+K473+O473+S473+W473+AA473+AE473+AI473+AM473+AQ473</f>
        <v>0</v>
      </c>
      <c r="BF473" s="154">
        <f>E473+BB473-BE473</f>
        <v>0</v>
      </c>
      <c r="BG473" s="155">
        <v>35008041</v>
      </c>
      <c r="BH473" s="175">
        <f t="shared" si="384"/>
        <v>35008041</v>
      </c>
    </row>
    <row r="474" spans="1:62" ht="12.75" customHeight="1" thickBot="1" x14ac:dyDescent="0.25">
      <c r="A474" s="18" t="s">
        <v>719</v>
      </c>
      <c r="B474" s="68" t="s">
        <v>720</v>
      </c>
      <c r="C474" s="26">
        <v>72</v>
      </c>
      <c r="D474" s="125" t="s">
        <v>670</v>
      </c>
      <c r="E474" s="111">
        <v>104137000</v>
      </c>
      <c r="F474" s="112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4"/>
      <c r="S474" s="114"/>
      <c r="T474" s="113"/>
      <c r="U474" s="114"/>
      <c r="V474" s="114"/>
      <c r="W474" s="114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  <c r="AK474" s="113"/>
      <c r="AL474" s="113"/>
      <c r="AM474" s="113"/>
      <c r="AN474" s="113"/>
      <c r="AO474" s="113"/>
      <c r="AP474" s="114"/>
      <c r="AQ474" s="114"/>
      <c r="AR474" s="113"/>
      <c r="AS474" s="113"/>
      <c r="AT474" s="113"/>
      <c r="AU474" s="113"/>
      <c r="AV474" s="113"/>
      <c r="AW474" s="113"/>
      <c r="AX474" s="113"/>
      <c r="AY474" s="113"/>
      <c r="AZ474" s="113"/>
      <c r="BA474" s="113"/>
      <c r="BB474" s="113"/>
      <c r="BC474" s="113"/>
      <c r="BD474" s="113"/>
      <c r="BE474" s="113">
        <f>G474+K474+O474+S474+W474+AA474+AE474+AI474+AM474+AQ474</f>
        <v>0</v>
      </c>
      <c r="BF474" s="154">
        <f>E474+BB474-BE474</f>
        <v>104137000</v>
      </c>
      <c r="BG474" s="155">
        <v>499500324.43000001</v>
      </c>
      <c r="BH474" s="175">
        <f t="shared" si="384"/>
        <v>395363324.43000001</v>
      </c>
    </row>
    <row r="475" spans="1:62" ht="14.25" customHeight="1" thickBot="1" x14ac:dyDescent="0.25">
      <c r="A475" s="18" t="s">
        <v>721</v>
      </c>
      <c r="B475" s="68" t="s">
        <v>722</v>
      </c>
      <c r="C475" s="26">
        <v>73</v>
      </c>
      <c r="D475" s="125" t="s">
        <v>723</v>
      </c>
      <c r="E475" s="111">
        <v>66867393</v>
      </c>
      <c r="F475" s="112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4"/>
      <c r="S475" s="114"/>
      <c r="T475" s="113"/>
      <c r="U475" s="114"/>
      <c r="V475" s="114"/>
      <c r="W475" s="114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  <c r="AI475" s="113"/>
      <c r="AJ475" s="113"/>
      <c r="AK475" s="113"/>
      <c r="AL475" s="113"/>
      <c r="AM475" s="113"/>
      <c r="AN475" s="113"/>
      <c r="AO475" s="113"/>
      <c r="AP475" s="114"/>
      <c r="AQ475" s="114"/>
      <c r="AR475" s="113"/>
      <c r="AS475" s="113"/>
      <c r="AT475" s="113"/>
      <c r="AU475" s="113"/>
      <c r="AV475" s="113"/>
      <c r="AW475" s="113"/>
      <c r="AX475" s="113"/>
      <c r="AY475" s="113"/>
      <c r="AZ475" s="113"/>
      <c r="BA475" s="113"/>
      <c r="BB475" s="113"/>
      <c r="BC475" s="113"/>
      <c r="BD475" s="113"/>
      <c r="BE475" s="113">
        <f>G475+K475+O475+S475+W475+AA475+AE475+AI475+AM475+AQ475</f>
        <v>0</v>
      </c>
      <c r="BF475" s="154">
        <f>E475+BB475-BE475</f>
        <v>66867393</v>
      </c>
      <c r="BG475" s="155">
        <v>130581061.40000001</v>
      </c>
      <c r="BH475" s="175">
        <f t="shared" si="384"/>
        <v>63713668.400000006</v>
      </c>
    </row>
    <row r="476" spans="1:62" s="3" customFormat="1" ht="26.25" thickBot="1" x14ac:dyDescent="0.3">
      <c r="A476" s="8" t="s">
        <v>724</v>
      </c>
      <c r="B476" s="67" t="s">
        <v>725</v>
      </c>
      <c r="C476" s="7"/>
      <c r="D476" s="126"/>
      <c r="E476" s="110">
        <f t="shared" ref="E476:AJ476" si="425">SUM(E477:E480)</f>
        <v>62262400</v>
      </c>
      <c r="F476" s="110">
        <f t="shared" si="425"/>
        <v>0</v>
      </c>
      <c r="G476" s="110">
        <f t="shared" si="425"/>
        <v>0</v>
      </c>
      <c r="H476" s="110">
        <f t="shared" si="425"/>
        <v>0</v>
      </c>
      <c r="I476" s="110">
        <f t="shared" si="425"/>
        <v>0</v>
      </c>
      <c r="J476" s="110">
        <f t="shared" si="425"/>
        <v>0</v>
      </c>
      <c r="K476" s="110">
        <f t="shared" si="425"/>
        <v>0</v>
      </c>
      <c r="L476" s="110">
        <f t="shared" si="425"/>
        <v>0</v>
      </c>
      <c r="M476" s="110">
        <f t="shared" si="425"/>
        <v>0</v>
      </c>
      <c r="N476" s="110">
        <f t="shared" si="425"/>
        <v>0</v>
      </c>
      <c r="O476" s="110">
        <f t="shared" si="425"/>
        <v>0</v>
      </c>
      <c r="P476" s="110">
        <f t="shared" si="425"/>
        <v>0</v>
      </c>
      <c r="Q476" s="110">
        <f t="shared" si="425"/>
        <v>0</v>
      </c>
      <c r="R476" s="110">
        <f t="shared" si="425"/>
        <v>0</v>
      </c>
      <c r="S476" s="110">
        <f t="shared" si="425"/>
        <v>0</v>
      </c>
      <c r="T476" s="110">
        <f t="shared" si="425"/>
        <v>0</v>
      </c>
      <c r="U476" s="110">
        <f t="shared" si="425"/>
        <v>0</v>
      </c>
      <c r="V476" s="110">
        <f t="shared" si="425"/>
        <v>0</v>
      </c>
      <c r="W476" s="110">
        <f t="shared" si="425"/>
        <v>0</v>
      </c>
      <c r="X476" s="110">
        <f t="shared" si="425"/>
        <v>0</v>
      </c>
      <c r="Y476" s="110">
        <f t="shared" si="425"/>
        <v>0</v>
      </c>
      <c r="Z476" s="110">
        <f t="shared" si="425"/>
        <v>0</v>
      </c>
      <c r="AA476" s="110">
        <f t="shared" si="425"/>
        <v>0</v>
      </c>
      <c r="AB476" s="110">
        <f t="shared" si="425"/>
        <v>0</v>
      </c>
      <c r="AC476" s="110">
        <f t="shared" si="425"/>
        <v>0</v>
      </c>
      <c r="AD476" s="110">
        <f t="shared" si="425"/>
        <v>0</v>
      </c>
      <c r="AE476" s="110">
        <f t="shared" si="425"/>
        <v>0</v>
      </c>
      <c r="AF476" s="110">
        <f t="shared" si="425"/>
        <v>0</v>
      </c>
      <c r="AG476" s="110">
        <f t="shared" si="425"/>
        <v>0</v>
      </c>
      <c r="AH476" s="110">
        <f t="shared" si="425"/>
        <v>0</v>
      </c>
      <c r="AI476" s="110">
        <f t="shared" si="425"/>
        <v>0</v>
      </c>
      <c r="AJ476" s="110">
        <f t="shared" si="425"/>
        <v>0</v>
      </c>
      <c r="AK476" s="110">
        <f t="shared" ref="AK476:BB476" si="426">SUM(AK477:AK480)</f>
        <v>0</v>
      </c>
      <c r="AL476" s="110">
        <f t="shared" si="426"/>
        <v>0</v>
      </c>
      <c r="AM476" s="110">
        <f t="shared" si="426"/>
        <v>0</v>
      </c>
      <c r="AN476" s="110">
        <f t="shared" si="426"/>
        <v>0</v>
      </c>
      <c r="AO476" s="110">
        <f t="shared" si="426"/>
        <v>0</v>
      </c>
      <c r="AP476" s="110">
        <f t="shared" si="426"/>
        <v>0</v>
      </c>
      <c r="AQ476" s="110">
        <f t="shared" si="426"/>
        <v>0</v>
      </c>
      <c r="AR476" s="110">
        <f t="shared" si="426"/>
        <v>0</v>
      </c>
      <c r="AS476" s="110">
        <f t="shared" si="426"/>
        <v>0</v>
      </c>
      <c r="AT476" s="110">
        <f t="shared" si="426"/>
        <v>0</v>
      </c>
      <c r="AU476" s="110">
        <f t="shared" si="426"/>
        <v>0</v>
      </c>
      <c r="AV476" s="110">
        <f t="shared" si="426"/>
        <v>0</v>
      </c>
      <c r="AW476" s="110">
        <f t="shared" si="426"/>
        <v>0</v>
      </c>
      <c r="AX476" s="110">
        <f t="shared" si="426"/>
        <v>0</v>
      </c>
      <c r="AY476" s="110">
        <f t="shared" si="426"/>
        <v>0</v>
      </c>
      <c r="AZ476" s="110">
        <f t="shared" si="426"/>
        <v>0</v>
      </c>
      <c r="BA476" s="110">
        <f t="shared" si="426"/>
        <v>0</v>
      </c>
      <c r="BB476" s="110">
        <f t="shared" si="426"/>
        <v>0</v>
      </c>
      <c r="BC476" s="110"/>
      <c r="BD476" s="110"/>
      <c r="BE476" s="110">
        <f>SUM(BE477:BE480)</f>
        <v>0</v>
      </c>
      <c r="BF476" s="152">
        <f>+E476+BB476-BE476</f>
        <v>62262400</v>
      </c>
      <c r="BG476" s="153">
        <f>SUM(BG477:BG480)</f>
        <v>220383996.66</v>
      </c>
      <c r="BH476" s="172">
        <f t="shared" si="384"/>
        <v>158121596.66</v>
      </c>
      <c r="BI476" s="5"/>
      <c r="BJ476" s="5"/>
    </row>
    <row r="477" spans="1:62" ht="15" thickBot="1" x14ac:dyDescent="0.25">
      <c r="A477" s="18" t="s">
        <v>726</v>
      </c>
      <c r="B477" s="68" t="s">
        <v>727</v>
      </c>
      <c r="C477" s="26">
        <v>52</v>
      </c>
      <c r="D477" s="125" t="s">
        <v>436</v>
      </c>
      <c r="E477" s="111">
        <v>13719400</v>
      </c>
      <c r="F477" s="112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4"/>
      <c r="S477" s="114"/>
      <c r="T477" s="113"/>
      <c r="U477" s="114"/>
      <c r="V477" s="114"/>
      <c r="W477" s="114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  <c r="AI477" s="113"/>
      <c r="AJ477" s="113"/>
      <c r="AK477" s="113"/>
      <c r="AL477" s="113"/>
      <c r="AM477" s="113"/>
      <c r="AN477" s="113"/>
      <c r="AO477" s="113"/>
      <c r="AP477" s="114"/>
      <c r="AQ477" s="114"/>
      <c r="AR477" s="113"/>
      <c r="AS477" s="113"/>
      <c r="AT477" s="113"/>
      <c r="AU477" s="113"/>
      <c r="AV477" s="113"/>
      <c r="AW477" s="113"/>
      <c r="AX477" s="113"/>
      <c r="AY477" s="113"/>
      <c r="AZ477" s="113"/>
      <c r="BA477" s="113"/>
      <c r="BB477" s="113"/>
      <c r="BC477" s="113"/>
      <c r="BD477" s="113"/>
      <c r="BE477" s="113">
        <f t="shared" ref="BE477:BE480" si="427">G477+K477+O477+S477+W477+AA477+AE477+AI477+AM477+AQ477</f>
        <v>0</v>
      </c>
      <c r="BF477" s="154">
        <f t="shared" ref="BF477:BF480" si="428">E477+BB477-BE477</f>
        <v>13719400</v>
      </c>
      <c r="BG477" s="155">
        <v>21616703</v>
      </c>
      <c r="BH477" s="175">
        <f t="shared" si="384"/>
        <v>7897303</v>
      </c>
    </row>
    <row r="478" spans="1:62" ht="15" thickBot="1" x14ac:dyDescent="0.25">
      <c r="A478" s="18" t="s">
        <v>728</v>
      </c>
      <c r="B478" s="68" t="s">
        <v>729</v>
      </c>
      <c r="C478" s="26">
        <v>53</v>
      </c>
      <c r="D478" s="125" t="s">
        <v>452</v>
      </c>
      <c r="E478" s="111">
        <v>15129000</v>
      </c>
      <c r="F478" s="112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4"/>
      <c r="S478" s="114"/>
      <c r="T478" s="113"/>
      <c r="U478" s="114"/>
      <c r="V478" s="114"/>
      <c r="W478" s="114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  <c r="AL478" s="113"/>
      <c r="AM478" s="113"/>
      <c r="AN478" s="113"/>
      <c r="AO478" s="113"/>
      <c r="AP478" s="114"/>
      <c r="AQ478" s="114"/>
      <c r="AR478" s="113"/>
      <c r="AS478" s="113"/>
      <c r="AT478" s="113"/>
      <c r="AU478" s="113"/>
      <c r="AV478" s="113"/>
      <c r="AW478" s="113"/>
      <c r="AX478" s="113"/>
      <c r="AY478" s="113"/>
      <c r="AZ478" s="113"/>
      <c r="BA478" s="113"/>
      <c r="BB478" s="113"/>
      <c r="BC478" s="113"/>
      <c r="BD478" s="113"/>
      <c r="BE478" s="113">
        <f t="shared" si="427"/>
        <v>0</v>
      </c>
      <c r="BF478" s="154">
        <f t="shared" si="428"/>
        <v>15129000</v>
      </c>
      <c r="BG478" s="155">
        <v>82762646.319999993</v>
      </c>
      <c r="BH478" s="175">
        <f t="shared" si="384"/>
        <v>67633646.319999993</v>
      </c>
    </row>
    <row r="479" spans="1:62" ht="15" thickBot="1" x14ac:dyDescent="0.25">
      <c r="A479" s="18" t="s">
        <v>730</v>
      </c>
      <c r="B479" s="68" t="s">
        <v>731</v>
      </c>
      <c r="C479" s="26">
        <v>54</v>
      </c>
      <c r="D479" s="125" t="s">
        <v>442</v>
      </c>
      <c r="E479" s="111">
        <v>33414000</v>
      </c>
      <c r="F479" s="112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4"/>
      <c r="S479" s="114"/>
      <c r="T479" s="113"/>
      <c r="U479" s="114"/>
      <c r="V479" s="114"/>
      <c r="W479" s="114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  <c r="AK479" s="113"/>
      <c r="AL479" s="113"/>
      <c r="AM479" s="113"/>
      <c r="AN479" s="113"/>
      <c r="AO479" s="113"/>
      <c r="AP479" s="114"/>
      <c r="AQ479" s="114"/>
      <c r="AR479" s="113"/>
      <c r="AS479" s="113"/>
      <c r="AT479" s="113"/>
      <c r="AU479" s="113"/>
      <c r="AV479" s="113"/>
      <c r="AW479" s="113"/>
      <c r="AX479" s="113"/>
      <c r="AY479" s="113"/>
      <c r="AZ479" s="113"/>
      <c r="BA479" s="113"/>
      <c r="BB479" s="113"/>
      <c r="BC479" s="113"/>
      <c r="BD479" s="113"/>
      <c r="BE479" s="113">
        <f t="shared" si="427"/>
        <v>0</v>
      </c>
      <c r="BF479" s="154">
        <f t="shared" si="428"/>
        <v>33414000</v>
      </c>
      <c r="BG479" s="155">
        <v>102561681.17</v>
      </c>
      <c r="BH479" s="175">
        <f t="shared" si="384"/>
        <v>69147681.170000002</v>
      </c>
    </row>
    <row r="480" spans="1:62" ht="39" thickBot="1" x14ac:dyDescent="0.25">
      <c r="A480" s="18" t="s">
        <v>732</v>
      </c>
      <c r="B480" s="68" t="s">
        <v>733</v>
      </c>
      <c r="C480" s="26">
        <v>49</v>
      </c>
      <c r="D480" s="125" t="s">
        <v>614</v>
      </c>
      <c r="E480" s="111">
        <v>0</v>
      </c>
      <c r="F480" s="112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4"/>
      <c r="S480" s="114"/>
      <c r="T480" s="113"/>
      <c r="U480" s="114"/>
      <c r="V480" s="114"/>
      <c r="W480" s="114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  <c r="AK480" s="113"/>
      <c r="AL480" s="113"/>
      <c r="AM480" s="113"/>
      <c r="AN480" s="113"/>
      <c r="AO480" s="113"/>
      <c r="AP480" s="114"/>
      <c r="AQ480" s="114"/>
      <c r="AR480" s="113"/>
      <c r="AS480" s="113"/>
      <c r="AT480" s="113"/>
      <c r="AU480" s="113"/>
      <c r="AV480" s="113"/>
      <c r="AW480" s="113"/>
      <c r="AX480" s="113"/>
      <c r="AY480" s="113"/>
      <c r="AZ480" s="113"/>
      <c r="BA480" s="113"/>
      <c r="BB480" s="113"/>
      <c r="BC480" s="113"/>
      <c r="BD480" s="113"/>
      <c r="BE480" s="113">
        <f t="shared" si="427"/>
        <v>0</v>
      </c>
      <c r="BF480" s="154">
        <f t="shared" si="428"/>
        <v>0</v>
      </c>
      <c r="BG480" s="155">
        <v>13442966.17</v>
      </c>
      <c r="BH480" s="175">
        <f t="shared" si="384"/>
        <v>13442966.17</v>
      </c>
    </row>
    <row r="481" spans="1:62" s="15" customFormat="1" ht="32.25" thickBot="1" x14ac:dyDescent="0.3">
      <c r="A481" s="44" t="s">
        <v>734</v>
      </c>
      <c r="B481" s="69" t="s">
        <v>735</v>
      </c>
      <c r="C481" s="45"/>
      <c r="D481" s="69"/>
      <c r="E481" s="117">
        <f t="shared" ref="E481:AJ481" si="429">E482+E506+E528+E576</f>
        <v>8294041093</v>
      </c>
      <c r="F481" s="117">
        <f t="shared" si="429"/>
        <v>0</v>
      </c>
      <c r="G481" s="117">
        <f t="shared" si="429"/>
        <v>0</v>
      </c>
      <c r="H481" s="117">
        <f t="shared" si="429"/>
        <v>0</v>
      </c>
      <c r="I481" s="117">
        <f t="shared" si="429"/>
        <v>0</v>
      </c>
      <c r="J481" s="117">
        <f t="shared" si="429"/>
        <v>0</v>
      </c>
      <c r="K481" s="117">
        <f t="shared" si="429"/>
        <v>0</v>
      </c>
      <c r="L481" s="117">
        <f t="shared" si="429"/>
        <v>0</v>
      </c>
      <c r="M481" s="117">
        <f t="shared" si="429"/>
        <v>0</v>
      </c>
      <c r="N481" s="117">
        <f t="shared" si="429"/>
        <v>0</v>
      </c>
      <c r="O481" s="117">
        <f t="shared" si="429"/>
        <v>0</v>
      </c>
      <c r="P481" s="117">
        <f t="shared" si="429"/>
        <v>0</v>
      </c>
      <c r="Q481" s="117">
        <f t="shared" si="429"/>
        <v>0</v>
      </c>
      <c r="R481" s="117">
        <f t="shared" si="429"/>
        <v>0</v>
      </c>
      <c r="S481" s="117" t="e">
        <f t="shared" si="429"/>
        <v>#REF!</v>
      </c>
      <c r="T481" s="117" t="e">
        <f t="shared" si="429"/>
        <v>#REF!</v>
      </c>
      <c r="U481" s="117">
        <f t="shared" si="429"/>
        <v>0</v>
      </c>
      <c r="V481" s="117">
        <f t="shared" si="429"/>
        <v>0</v>
      </c>
      <c r="W481" s="117">
        <f t="shared" si="429"/>
        <v>0</v>
      </c>
      <c r="X481" s="117" t="e">
        <f t="shared" si="429"/>
        <v>#REF!</v>
      </c>
      <c r="Y481" s="117">
        <f t="shared" si="429"/>
        <v>0</v>
      </c>
      <c r="Z481" s="117">
        <f t="shared" si="429"/>
        <v>0</v>
      </c>
      <c r="AA481" s="117">
        <f t="shared" si="429"/>
        <v>0</v>
      </c>
      <c r="AB481" s="117" t="e">
        <f t="shared" si="429"/>
        <v>#REF!</v>
      </c>
      <c r="AC481" s="117">
        <f t="shared" si="429"/>
        <v>0</v>
      </c>
      <c r="AD481" s="117">
        <f t="shared" si="429"/>
        <v>0</v>
      </c>
      <c r="AE481" s="117">
        <f t="shared" si="429"/>
        <v>0</v>
      </c>
      <c r="AF481" s="117" t="e">
        <f t="shared" si="429"/>
        <v>#REF!</v>
      </c>
      <c r="AG481" s="117">
        <f t="shared" si="429"/>
        <v>0</v>
      </c>
      <c r="AH481" s="117">
        <f t="shared" si="429"/>
        <v>0</v>
      </c>
      <c r="AI481" s="117">
        <f t="shared" si="429"/>
        <v>0</v>
      </c>
      <c r="AJ481" s="117" t="e">
        <f t="shared" si="429"/>
        <v>#REF!</v>
      </c>
      <c r="AK481" s="117">
        <f t="shared" ref="AK481:BB481" si="430">AK482+AK506+AK528+AK576</f>
        <v>0</v>
      </c>
      <c r="AL481" s="117">
        <f t="shared" si="430"/>
        <v>0</v>
      </c>
      <c r="AM481" s="117">
        <f t="shared" si="430"/>
        <v>0</v>
      </c>
      <c r="AN481" s="117" t="e">
        <f t="shared" si="430"/>
        <v>#REF!</v>
      </c>
      <c r="AO481" s="117">
        <f t="shared" si="430"/>
        <v>0</v>
      </c>
      <c r="AP481" s="117">
        <f t="shared" si="430"/>
        <v>0</v>
      </c>
      <c r="AQ481" s="117">
        <f t="shared" si="430"/>
        <v>0</v>
      </c>
      <c r="AR481" s="117" t="e">
        <f t="shared" si="430"/>
        <v>#REF!</v>
      </c>
      <c r="AS481" s="117">
        <f t="shared" si="430"/>
        <v>0</v>
      </c>
      <c r="AT481" s="117">
        <f t="shared" si="430"/>
        <v>0</v>
      </c>
      <c r="AU481" s="117">
        <f t="shared" si="430"/>
        <v>0</v>
      </c>
      <c r="AV481" s="117">
        <f t="shared" si="430"/>
        <v>0</v>
      </c>
      <c r="AW481" s="117">
        <f t="shared" si="430"/>
        <v>0</v>
      </c>
      <c r="AX481" s="117">
        <f t="shared" si="430"/>
        <v>0</v>
      </c>
      <c r="AY481" s="117">
        <f t="shared" si="430"/>
        <v>0</v>
      </c>
      <c r="AZ481" s="117">
        <f t="shared" si="430"/>
        <v>0</v>
      </c>
      <c r="BA481" s="117">
        <f t="shared" si="430"/>
        <v>0</v>
      </c>
      <c r="BB481" s="117">
        <f t="shared" si="430"/>
        <v>8574973266.8700008</v>
      </c>
      <c r="BC481" s="117">
        <f t="shared" ref="BC481:BE481" si="431">BC482+BC506+BC528+BC576</f>
        <v>0</v>
      </c>
      <c r="BD481" s="117">
        <f t="shared" si="431"/>
        <v>0</v>
      </c>
      <c r="BE481" s="117">
        <f t="shared" si="431"/>
        <v>0</v>
      </c>
      <c r="BF481" s="152">
        <f>+E481+BB481-BE481</f>
        <v>16869014359.870001</v>
      </c>
      <c r="BG481" s="160">
        <f>BG482+BG506+BG528+BG576</f>
        <v>19409056574.129997</v>
      </c>
      <c r="BH481" s="172">
        <f t="shared" si="384"/>
        <v>2540042214.2599964</v>
      </c>
      <c r="BI481" s="16"/>
      <c r="BJ481" s="16"/>
    </row>
    <row r="482" spans="1:62" s="10" customFormat="1" ht="16.5" thickBot="1" x14ac:dyDescent="0.3">
      <c r="A482" s="20" t="s">
        <v>736</v>
      </c>
      <c r="B482" s="66" t="s">
        <v>737</v>
      </c>
      <c r="C482" s="25"/>
      <c r="D482" s="66"/>
      <c r="E482" s="109">
        <f t="shared" ref="E482:U482" si="432">E483+E493</f>
        <v>3079000000</v>
      </c>
      <c r="F482" s="109">
        <f t="shared" si="432"/>
        <v>0</v>
      </c>
      <c r="G482" s="109">
        <f t="shared" si="432"/>
        <v>0</v>
      </c>
      <c r="H482" s="109">
        <f t="shared" si="432"/>
        <v>0</v>
      </c>
      <c r="I482" s="109">
        <f t="shared" si="432"/>
        <v>0</v>
      </c>
      <c r="J482" s="109">
        <f t="shared" si="432"/>
        <v>0</v>
      </c>
      <c r="K482" s="109">
        <f t="shared" si="432"/>
        <v>0</v>
      </c>
      <c r="L482" s="109">
        <f t="shared" si="432"/>
        <v>0</v>
      </c>
      <c r="M482" s="109">
        <f t="shared" si="432"/>
        <v>0</v>
      </c>
      <c r="N482" s="109">
        <f t="shared" si="432"/>
        <v>0</v>
      </c>
      <c r="O482" s="109">
        <f t="shared" si="432"/>
        <v>0</v>
      </c>
      <c r="P482" s="109">
        <f t="shared" si="432"/>
        <v>0</v>
      </c>
      <c r="Q482" s="109">
        <f t="shared" si="432"/>
        <v>0</v>
      </c>
      <c r="R482" s="109">
        <f t="shared" si="432"/>
        <v>0</v>
      </c>
      <c r="S482" s="109">
        <f t="shared" si="432"/>
        <v>0</v>
      </c>
      <c r="T482" s="109">
        <f t="shared" si="432"/>
        <v>0</v>
      </c>
      <c r="U482" s="109">
        <f t="shared" si="432"/>
        <v>0</v>
      </c>
      <c r="V482" s="109">
        <f t="shared" ref="V482:AW482" si="433">V483+V493</f>
        <v>0</v>
      </c>
      <c r="W482" s="109">
        <f t="shared" si="433"/>
        <v>0</v>
      </c>
      <c r="X482" s="109">
        <f t="shared" si="433"/>
        <v>0</v>
      </c>
      <c r="Y482" s="109">
        <f t="shared" si="433"/>
        <v>0</v>
      </c>
      <c r="Z482" s="109">
        <f t="shared" si="433"/>
        <v>0</v>
      </c>
      <c r="AA482" s="109">
        <f t="shared" si="433"/>
        <v>0</v>
      </c>
      <c r="AB482" s="109">
        <f t="shared" si="433"/>
        <v>0</v>
      </c>
      <c r="AC482" s="109">
        <f t="shared" si="433"/>
        <v>0</v>
      </c>
      <c r="AD482" s="109">
        <f t="shared" si="433"/>
        <v>0</v>
      </c>
      <c r="AE482" s="109">
        <f t="shared" si="433"/>
        <v>0</v>
      </c>
      <c r="AF482" s="109">
        <f t="shared" si="433"/>
        <v>0</v>
      </c>
      <c r="AG482" s="109">
        <f t="shared" si="433"/>
        <v>0</v>
      </c>
      <c r="AH482" s="109">
        <f t="shared" si="433"/>
        <v>0</v>
      </c>
      <c r="AI482" s="109">
        <f t="shared" si="433"/>
        <v>0</v>
      </c>
      <c r="AJ482" s="109">
        <f t="shared" si="433"/>
        <v>0</v>
      </c>
      <c r="AK482" s="109">
        <f t="shared" ref="AK482:AT482" si="434">AK483+AK493</f>
        <v>0</v>
      </c>
      <c r="AL482" s="109">
        <f t="shared" si="434"/>
        <v>0</v>
      </c>
      <c r="AM482" s="109">
        <f t="shared" si="434"/>
        <v>0</v>
      </c>
      <c r="AN482" s="109">
        <f t="shared" si="434"/>
        <v>0</v>
      </c>
      <c r="AO482" s="109">
        <f t="shared" si="434"/>
        <v>0</v>
      </c>
      <c r="AP482" s="109">
        <f t="shared" si="434"/>
        <v>0</v>
      </c>
      <c r="AQ482" s="109">
        <f t="shared" si="434"/>
        <v>0</v>
      </c>
      <c r="AR482" s="109">
        <f t="shared" si="434"/>
        <v>0</v>
      </c>
      <c r="AS482" s="109">
        <f t="shared" si="434"/>
        <v>0</v>
      </c>
      <c r="AT482" s="109">
        <f t="shared" si="434"/>
        <v>0</v>
      </c>
      <c r="AU482" s="109">
        <f t="shared" si="433"/>
        <v>0</v>
      </c>
      <c r="AV482" s="109">
        <f t="shared" si="433"/>
        <v>0</v>
      </c>
      <c r="AW482" s="109">
        <f t="shared" si="433"/>
        <v>0</v>
      </c>
      <c r="AX482" s="109">
        <f t="shared" ref="AX482:BG482" si="435">AX483+AX493</f>
        <v>0</v>
      </c>
      <c r="AY482" s="109">
        <f t="shared" si="435"/>
        <v>0</v>
      </c>
      <c r="AZ482" s="109">
        <f t="shared" si="435"/>
        <v>0</v>
      </c>
      <c r="BA482" s="109">
        <f t="shared" si="435"/>
        <v>0</v>
      </c>
      <c r="BB482" s="109">
        <f t="shared" si="435"/>
        <v>31400000</v>
      </c>
      <c r="BC482" s="109">
        <f t="shared" ref="BC482:BE482" si="436">BC483+BC493</f>
        <v>0</v>
      </c>
      <c r="BD482" s="109">
        <f t="shared" si="436"/>
        <v>0</v>
      </c>
      <c r="BE482" s="109">
        <f t="shared" si="436"/>
        <v>0</v>
      </c>
      <c r="BF482" s="152">
        <f>+E482+BB482-BE482</f>
        <v>3110400000</v>
      </c>
      <c r="BG482" s="152">
        <f t="shared" si="435"/>
        <v>5304092680.5500002</v>
      </c>
      <c r="BH482" s="172">
        <f t="shared" si="384"/>
        <v>2193692680.5500002</v>
      </c>
      <c r="BI482" s="11"/>
      <c r="BJ482" s="11"/>
    </row>
    <row r="483" spans="1:62" s="3" customFormat="1" ht="15.75" thickBot="1" x14ac:dyDescent="0.3">
      <c r="A483" s="8" t="s">
        <v>738</v>
      </c>
      <c r="B483" s="67" t="s">
        <v>739</v>
      </c>
      <c r="C483" s="7"/>
      <c r="D483" s="67"/>
      <c r="E483" s="109">
        <f t="shared" ref="E483:AW483" si="437">E484</f>
        <v>2609000000</v>
      </c>
      <c r="F483" s="109">
        <f t="shared" si="437"/>
        <v>0</v>
      </c>
      <c r="G483" s="109">
        <f t="shared" si="437"/>
        <v>0</v>
      </c>
      <c r="H483" s="109">
        <f t="shared" si="437"/>
        <v>0</v>
      </c>
      <c r="I483" s="109">
        <f t="shared" si="437"/>
        <v>0</v>
      </c>
      <c r="J483" s="109">
        <f t="shared" si="437"/>
        <v>0</v>
      </c>
      <c r="K483" s="109">
        <f t="shared" si="437"/>
        <v>0</v>
      </c>
      <c r="L483" s="109">
        <f t="shared" si="437"/>
        <v>0</v>
      </c>
      <c r="M483" s="109">
        <f t="shared" si="437"/>
        <v>0</v>
      </c>
      <c r="N483" s="109">
        <f t="shared" si="437"/>
        <v>0</v>
      </c>
      <c r="O483" s="109">
        <f t="shared" si="437"/>
        <v>0</v>
      </c>
      <c r="P483" s="109">
        <f t="shared" si="437"/>
        <v>0</v>
      </c>
      <c r="Q483" s="109">
        <f t="shared" si="437"/>
        <v>0</v>
      </c>
      <c r="R483" s="109">
        <f t="shared" si="437"/>
        <v>0</v>
      </c>
      <c r="S483" s="109">
        <f t="shared" si="437"/>
        <v>0</v>
      </c>
      <c r="T483" s="109">
        <f t="shared" si="437"/>
        <v>0</v>
      </c>
      <c r="U483" s="109">
        <f t="shared" si="437"/>
        <v>0</v>
      </c>
      <c r="V483" s="109">
        <f t="shared" si="437"/>
        <v>0</v>
      </c>
      <c r="W483" s="109">
        <f t="shared" si="437"/>
        <v>0</v>
      </c>
      <c r="X483" s="109">
        <f t="shared" si="437"/>
        <v>0</v>
      </c>
      <c r="Y483" s="109">
        <f t="shared" si="437"/>
        <v>0</v>
      </c>
      <c r="Z483" s="109">
        <f t="shared" si="437"/>
        <v>0</v>
      </c>
      <c r="AA483" s="109">
        <f t="shared" si="437"/>
        <v>0</v>
      </c>
      <c r="AB483" s="109">
        <f t="shared" si="437"/>
        <v>0</v>
      </c>
      <c r="AC483" s="109">
        <f t="shared" si="437"/>
        <v>0</v>
      </c>
      <c r="AD483" s="109">
        <f t="shared" si="437"/>
        <v>0</v>
      </c>
      <c r="AE483" s="109">
        <f t="shared" si="437"/>
        <v>0</v>
      </c>
      <c r="AF483" s="109">
        <f t="shared" si="437"/>
        <v>0</v>
      </c>
      <c r="AG483" s="109">
        <f t="shared" si="437"/>
        <v>0</v>
      </c>
      <c r="AH483" s="109">
        <f t="shared" si="437"/>
        <v>0</v>
      </c>
      <c r="AI483" s="109">
        <f t="shared" si="437"/>
        <v>0</v>
      </c>
      <c r="AJ483" s="109">
        <f t="shared" si="437"/>
        <v>0</v>
      </c>
      <c r="AK483" s="109">
        <f t="shared" si="437"/>
        <v>0</v>
      </c>
      <c r="AL483" s="109">
        <f t="shared" si="437"/>
        <v>0</v>
      </c>
      <c r="AM483" s="109">
        <f t="shared" si="437"/>
        <v>0</v>
      </c>
      <c r="AN483" s="109">
        <f t="shared" si="437"/>
        <v>0</v>
      </c>
      <c r="AO483" s="109">
        <f t="shared" si="437"/>
        <v>0</v>
      </c>
      <c r="AP483" s="109">
        <f t="shared" si="437"/>
        <v>0</v>
      </c>
      <c r="AQ483" s="109">
        <f t="shared" si="437"/>
        <v>0</v>
      </c>
      <c r="AR483" s="109">
        <f t="shared" si="437"/>
        <v>0</v>
      </c>
      <c r="AS483" s="109">
        <f t="shared" si="437"/>
        <v>0</v>
      </c>
      <c r="AT483" s="109">
        <f t="shared" si="437"/>
        <v>0</v>
      </c>
      <c r="AU483" s="109">
        <f t="shared" si="437"/>
        <v>0</v>
      </c>
      <c r="AV483" s="109">
        <f t="shared" si="437"/>
        <v>0</v>
      </c>
      <c r="AW483" s="109">
        <f t="shared" si="437"/>
        <v>0</v>
      </c>
      <c r="AX483" s="109">
        <f t="shared" ref="AX483:BE483" si="438">AX484</f>
        <v>0</v>
      </c>
      <c r="AY483" s="109">
        <f t="shared" si="438"/>
        <v>0</v>
      </c>
      <c r="AZ483" s="109">
        <f t="shared" si="438"/>
        <v>0</v>
      </c>
      <c r="BA483" s="109">
        <f t="shared" si="438"/>
        <v>0</v>
      </c>
      <c r="BB483" s="109">
        <f t="shared" si="438"/>
        <v>0</v>
      </c>
      <c r="BC483" s="109">
        <f t="shared" si="438"/>
        <v>0</v>
      </c>
      <c r="BD483" s="109">
        <f t="shared" si="438"/>
        <v>0</v>
      </c>
      <c r="BE483" s="109">
        <f t="shared" si="438"/>
        <v>0</v>
      </c>
      <c r="BF483" s="152">
        <f>+E483+BB483-BE483</f>
        <v>2609000000</v>
      </c>
      <c r="BG483" s="152">
        <f>BG484</f>
        <v>2741241803.3499999</v>
      </c>
      <c r="BH483" s="172">
        <f t="shared" si="384"/>
        <v>132241803.3499999</v>
      </c>
      <c r="BI483" s="5"/>
      <c r="BJ483" s="5"/>
    </row>
    <row r="484" spans="1:62" s="3" customFormat="1" ht="15.75" thickBot="1" x14ac:dyDescent="0.3">
      <c r="A484" s="8" t="s">
        <v>740</v>
      </c>
      <c r="B484" s="67" t="s">
        <v>741</v>
      </c>
      <c r="C484" s="7"/>
      <c r="D484" s="67"/>
      <c r="E484" s="109">
        <f>SUM(E485:E492)</f>
        <v>2609000000</v>
      </c>
      <c r="F484" s="109">
        <f t="shared" ref="F484:U484" si="439">F485+F486+F487+F488+F489+F490+F491+F492</f>
        <v>0</v>
      </c>
      <c r="G484" s="109">
        <f t="shared" si="439"/>
        <v>0</v>
      </c>
      <c r="H484" s="109">
        <f t="shared" si="439"/>
        <v>0</v>
      </c>
      <c r="I484" s="109">
        <f t="shared" si="439"/>
        <v>0</v>
      </c>
      <c r="J484" s="109">
        <f t="shared" si="439"/>
        <v>0</v>
      </c>
      <c r="K484" s="109">
        <f t="shared" si="439"/>
        <v>0</v>
      </c>
      <c r="L484" s="109">
        <f t="shared" si="439"/>
        <v>0</v>
      </c>
      <c r="M484" s="109">
        <f t="shared" si="439"/>
        <v>0</v>
      </c>
      <c r="N484" s="109">
        <f t="shared" si="439"/>
        <v>0</v>
      </c>
      <c r="O484" s="109">
        <f t="shared" si="439"/>
        <v>0</v>
      </c>
      <c r="P484" s="109">
        <f t="shared" si="439"/>
        <v>0</v>
      </c>
      <c r="Q484" s="109">
        <f t="shared" si="439"/>
        <v>0</v>
      </c>
      <c r="R484" s="109">
        <f t="shared" si="439"/>
        <v>0</v>
      </c>
      <c r="S484" s="109">
        <f t="shared" si="439"/>
        <v>0</v>
      </c>
      <c r="T484" s="109">
        <f t="shared" si="439"/>
        <v>0</v>
      </c>
      <c r="U484" s="109">
        <f t="shared" si="439"/>
        <v>0</v>
      </c>
      <c r="V484" s="109">
        <f t="shared" ref="V484:AW484" si="440">V485+V486+V487+V488+V489+V490+V491+V492</f>
        <v>0</v>
      </c>
      <c r="W484" s="109">
        <f t="shared" si="440"/>
        <v>0</v>
      </c>
      <c r="X484" s="109">
        <f t="shared" si="440"/>
        <v>0</v>
      </c>
      <c r="Y484" s="109">
        <f t="shared" si="440"/>
        <v>0</v>
      </c>
      <c r="Z484" s="109">
        <f t="shared" si="440"/>
        <v>0</v>
      </c>
      <c r="AA484" s="109">
        <f t="shared" si="440"/>
        <v>0</v>
      </c>
      <c r="AB484" s="109">
        <f t="shared" si="440"/>
        <v>0</v>
      </c>
      <c r="AC484" s="109">
        <f t="shared" si="440"/>
        <v>0</v>
      </c>
      <c r="AD484" s="109">
        <f t="shared" si="440"/>
        <v>0</v>
      </c>
      <c r="AE484" s="109">
        <f t="shared" si="440"/>
        <v>0</v>
      </c>
      <c r="AF484" s="109">
        <f t="shared" si="440"/>
        <v>0</v>
      </c>
      <c r="AG484" s="109">
        <f t="shared" si="440"/>
        <v>0</v>
      </c>
      <c r="AH484" s="109">
        <f t="shared" si="440"/>
        <v>0</v>
      </c>
      <c r="AI484" s="109">
        <f t="shared" si="440"/>
        <v>0</v>
      </c>
      <c r="AJ484" s="109">
        <f t="shared" si="440"/>
        <v>0</v>
      </c>
      <c r="AK484" s="109">
        <f t="shared" ref="AK484:AT484" si="441">AK485+AK486+AK487+AK488+AK489+AK490+AK491+AK492</f>
        <v>0</v>
      </c>
      <c r="AL484" s="109">
        <f t="shared" si="441"/>
        <v>0</v>
      </c>
      <c r="AM484" s="109">
        <f t="shared" si="441"/>
        <v>0</v>
      </c>
      <c r="AN484" s="109">
        <f t="shared" si="441"/>
        <v>0</v>
      </c>
      <c r="AO484" s="109">
        <f t="shared" si="441"/>
        <v>0</v>
      </c>
      <c r="AP484" s="109">
        <f t="shared" si="441"/>
        <v>0</v>
      </c>
      <c r="AQ484" s="109">
        <f t="shared" si="441"/>
        <v>0</v>
      </c>
      <c r="AR484" s="109">
        <f t="shared" si="441"/>
        <v>0</v>
      </c>
      <c r="AS484" s="109">
        <f t="shared" si="441"/>
        <v>0</v>
      </c>
      <c r="AT484" s="109">
        <f t="shared" si="441"/>
        <v>0</v>
      </c>
      <c r="AU484" s="109">
        <f t="shared" si="440"/>
        <v>0</v>
      </c>
      <c r="AV484" s="109">
        <f t="shared" si="440"/>
        <v>0</v>
      </c>
      <c r="AW484" s="109">
        <f t="shared" si="440"/>
        <v>0</v>
      </c>
      <c r="AX484" s="109">
        <f t="shared" ref="AX484:BA484" si="442">AX485+AX486+AX487+AX488+AX489+AX490+AX491+AX492</f>
        <v>0</v>
      </c>
      <c r="AY484" s="109">
        <f t="shared" si="442"/>
        <v>0</v>
      </c>
      <c r="AZ484" s="109">
        <f t="shared" si="442"/>
        <v>0</v>
      </c>
      <c r="BA484" s="109">
        <f t="shared" si="442"/>
        <v>0</v>
      </c>
      <c r="BB484" s="109">
        <f t="shared" ref="BB484:BG484" si="443">SUM(BB485:BB492)</f>
        <v>0</v>
      </c>
      <c r="BC484" s="109">
        <f t="shared" si="443"/>
        <v>0</v>
      </c>
      <c r="BD484" s="109">
        <f t="shared" si="443"/>
        <v>0</v>
      </c>
      <c r="BE484" s="109">
        <f t="shared" si="443"/>
        <v>0</v>
      </c>
      <c r="BF484" s="152">
        <f>+E484+BB484-BE484</f>
        <v>2609000000</v>
      </c>
      <c r="BG484" s="152">
        <f t="shared" si="443"/>
        <v>2741241803.3499999</v>
      </c>
      <c r="BH484" s="172">
        <f t="shared" si="384"/>
        <v>132241803.3499999</v>
      </c>
      <c r="BI484" s="5"/>
      <c r="BJ484" s="5"/>
    </row>
    <row r="485" spans="1:62" ht="26.25" thickBot="1" x14ac:dyDescent="0.25">
      <c r="A485" s="18" t="s">
        <v>742</v>
      </c>
      <c r="B485" s="68" t="s">
        <v>121</v>
      </c>
      <c r="C485" s="26">
        <v>190</v>
      </c>
      <c r="D485" s="68" t="s">
        <v>743</v>
      </c>
      <c r="E485" s="113">
        <v>0</v>
      </c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4"/>
      <c r="R485" s="114"/>
      <c r="S485" s="113"/>
      <c r="T485" s="113"/>
      <c r="U485" s="114"/>
      <c r="V485" s="114"/>
      <c r="W485" s="114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  <c r="AK485" s="113"/>
      <c r="AL485" s="113"/>
      <c r="AM485" s="113"/>
      <c r="AN485" s="113"/>
      <c r="AO485" s="113"/>
      <c r="AP485" s="114"/>
      <c r="AQ485" s="114"/>
      <c r="AR485" s="113"/>
      <c r="AS485" s="113"/>
      <c r="AT485" s="113"/>
      <c r="AU485" s="113"/>
      <c r="AV485" s="113"/>
      <c r="AW485" s="113"/>
      <c r="AX485" s="113"/>
      <c r="AY485" s="113"/>
      <c r="AZ485" s="113"/>
      <c r="BA485" s="113"/>
      <c r="BB485" s="113"/>
      <c r="BC485" s="113"/>
      <c r="BD485" s="113"/>
      <c r="BE485" s="113">
        <f t="shared" ref="BE485:BE492" si="444">G485+K485+O485+S485+W485+AA485+AE485+AI485+AM485+AQ485</f>
        <v>0</v>
      </c>
      <c r="BF485" s="154">
        <f t="shared" ref="BF485:BF492" si="445">E485+BB485-BE485</f>
        <v>0</v>
      </c>
      <c r="BG485" s="154"/>
      <c r="BH485" s="175">
        <f t="shared" si="384"/>
        <v>0</v>
      </c>
    </row>
    <row r="486" spans="1:62" ht="26.25" thickBot="1" x14ac:dyDescent="0.25">
      <c r="A486" s="18" t="s">
        <v>744</v>
      </c>
      <c r="B486" s="68" t="s">
        <v>745</v>
      </c>
      <c r="C486" s="26">
        <v>190</v>
      </c>
      <c r="D486" s="68" t="s">
        <v>743</v>
      </c>
      <c r="E486" s="113">
        <v>80000000</v>
      </c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4"/>
      <c r="R486" s="114"/>
      <c r="S486" s="113"/>
      <c r="T486" s="113"/>
      <c r="U486" s="114"/>
      <c r="V486" s="114"/>
      <c r="W486" s="114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  <c r="AK486" s="113"/>
      <c r="AL486" s="113"/>
      <c r="AM486" s="113"/>
      <c r="AN486" s="113"/>
      <c r="AO486" s="113"/>
      <c r="AP486" s="114"/>
      <c r="AQ486" s="114"/>
      <c r="AR486" s="113"/>
      <c r="AS486" s="113"/>
      <c r="AT486" s="113"/>
      <c r="AU486" s="113"/>
      <c r="AV486" s="113"/>
      <c r="AW486" s="113"/>
      <c r="AX486" s="113"/>
      <c r="AY486" s="113"/>
      <c r="AZ486" s="113"/>
      <c r="BA486" s="113"/>
      <c r="BB486" s="113"/>
      <c r="BC486" s="113"/>
      <c r="BD486" s="113"/>
      <c r="BE486" s="113">
        <f t="shared" si="444"/>
        <v>0</v>
      </c>
      <c r="BF486" s="154">
        <f t="shared" si="445"/>
        <v>80000000</v>
      </c>
      <c r="BG486" s="154">
        <v>211551408.18000001</v>
      </c>
      <c r="BH486" s="175">
        <f t="shared" si="384"/>
        <v>131551408.18000001</v>
      </c>
    </row>
    <row r="487" spans="1:62" ht="26.25" thickBot="1" x14ac:dyDescent="0.25">
      <c r="A487" s="18" t="s">
        <v>746</v>
      </c>
      <c r="B487" s="68" t="s">
        <v>747</v>
      </c>
      <c r="C487" s="26">
        <v>190</v>
      </c>
      <c r="D487" s="68" t="s">
        <v>743</v>
      </c>
      <c r="E487" s="113">
        <v>0</v>
      </c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4"/>
      <c r="R487" s="114"/>
      <c r="S487" s="113"/>
      <c r="T487" s="113"/>
      <c r="U487" s="114"/>
      <c r="V487" s="114"/>
      <c r="W487" s="114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  <c r="AK487" s="113"/>
      <c r="AL487" s="113"/>
      <c r="AM487" s="113"/>
      <c r="AN487" s="113"/>
      <c r="AO487" s="113"/>
      <c r="AP487" s="114"/>
      <c r="AQ487" s="114"/>
      <c r="AR487" s="113"/>
      <c r="AS487" s="113"/>
      <c r="AT487" s="113"/>
      <c r="AU487" s="113"/>
      <c r="AV487" s="113"/>
      <c r="AW487" s="113"/>
      <c r="AX487" s="113"/>
      <c r="AY487" s="113"/>
      <c r="AZ487" s="113"/>
      <c r="BA487" s="113"/>
      <c r="BB487" s="113"/>
      <c r="BC487" s="113"/>
      <c r="BD487" s="113"/>
      <c r="BE487" s="113">
        <f t="shared" si="444"/>
        <v>0</v>
      </c>
      <c r="BF487" s="154">
        <f t="shared" si="445"/>
        <v>0</v>
      </c>
      <c r="BG487" s="154"/>
      <c r="BH487" s="175">
        <f t="shared" si="384"/>
        <v>0</v>
      </c>
    </row>
    <row r="488" spans="1:62" ht="26.25" thickBot="1" x14ac:dyDescent="0.25">
      <c r="A488" s="18" t="s">
        <v>748</v>
      </c>
      <c r="B488" s="68" t="s">
        <v>749</v>
      </c>
      <c r="C488" s="26">
        <v>190</v>
      </c>
      <c r="D488" s="68" t="s">
        <v>743</v>
      </c>
      <c r="E488" s="113">
        <v>0</v>
      </c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4"/>
      <c r="R488" s="114"/>
      <c r="S488" s="113"/>
      <c r="T488" s="113"/>
      <c r="U488" s="114"/>
      <c r="V488" s="114"/>
      <c r="W488" s="114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  <c r="AL488" s="113"/>
      <c r="AM488" s="113"/>
      <c r="AN488" s="113"/>
      <c r="AO488" s="113"/>
      <c r="AP488" s="114"/>
      <c r="AQ488" s="114"/>
      <c r="AR488" s="113"/>
      <c r="AS488" s="113"/>
      <c r="AT488" s="113"/>
      <c r="AU488" s="113"/>
      <c r="AV488" s="113"/>
      <c r="AW488" s="113"/>
      <c r="AX488" s="113"/>
      <c r="AY488" s="113"/>
      <c r="AZ488" s="113"/>
      <c r="BA488" s="113"/>
      <c r="BB488" s="113"/>
      <c r="BC488" s="113"/>
      <c r="BD488" s="113"/>
      <c r="BE488" s="113">
        <f t="shared" si="444"/>
        <v>0</v>
      </c>
      <c r="BF488" s="154">
        <f t="shared" si="445"/>
        <v>0</v>
      </c>
      <c r="BG488" s="154"/>
      <c r="BH488" s="175">
        <f t="shared" si="384"/>
        <v>0</v>
      </c>
    </row>
    <row r="489" spans="1:62" ht="26.25" thickBot="1" x14ac:dyDescent="0.25">
      <c r="A489" s="18" t="s">
        <v>750</v>
      </c>
      <c r="B489" s="68" t="s">
        <v>128</v>
      </c>
      <c r="C489" s="26">
        <v>190</v>
      </c>
      <c r="D489" s="68" t="s">
        <v>743</v>
      </c>
      <c r="E489" s="113">
        <v>50000000</v>
      </c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4"/>
      <c r="R489" s="114"/>
      <c r="S489" s="113"/>
      <c r="T489" s="113"/>
      <c r="U489" s="114"/>
      <c r="V489" s="114"/>
      <c r="W489" s="114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  <c r="AK489" s="113"/>
      <c r="AL489" s="113"/>
      <c r="AM489" s="113"/>
      <c r="AN489" s="113"/>
      <c r="AO489" s="113"/>
      <c r="AP489" s="114"/>
      <c r="AQ489" s="114"/>
      <c r="AR489" s="113"/>
      <c r="AS489" s="113"/>
      <c r="AT489" s="113"/>
      <c r="AU489" s="113"/>
      <c r="AV489" s="113"/>
      <c r="AW489" s="113"/>
      <c r="AX489" s="113"/>
      <c r="AY489" s="113"/>
      <c r="AZ489" s="113"/>
      <c r="BA489" s="113"/>
      <c r="BB489" s="113"/>
      <c r="BC489" s="113"/>
      <c r="BD489" s="113"/>
      <c r="BE489" s="113">
        <f t="shared" si="444"/>
        <v>0</v>
      </c>
      <c r="BF489" s="154">
        <f t="shared" si="445"/>
        <v>50000000</v>
      </c>
      <c r="BG489" s="154">
        <v>36194909</v>
      </c>
      <c r="BH489" s="175">
        <f t="shared" si="384"/>
        <v>-13805091</v>
      </c>
    </row>
    <row r="490" spans="1:62" ht="13.5" customHeight="1" thickBot="1" x14ac:dyDescent="0.25">
      <c r="A490" s="18" t="s">
        <v>751</v>
      </c>
      <c r="B490" s="68" t="s">
        <v>752</v>
      </c>
      <c r="C490" s="26">
        <v>190</v>
      </c>
      <c r="D490" s="68" t="s">
        <v>743</v>
      </c>
      <c r="E490" s="113">
        <v>5000000</v>
      </c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4"/>
      <c r="R490" s="114"/>
      <c r="S490" s="113"/>
      <c r="T490" s="113"/>
      <c r="U490" s="114"/>
      <c r="V490" s="114"/>
      <c r="W490" s="114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  <c r="AL490" s="113"/>
      <c r="AM490" s="113"/>
      <c r="AN490" s="113"/>
      <c r="AO490" s="113"/>
      <c r="AP490" s="114"/>
      <c r="AQ490" s="114"/>
      <c r="AR490" s="113"/>
      <c r="AS490" s="113"/>
      <c r="AT490" s="113"/>
      <c r="AU490" s="113"/>
      <c r="AV490" s="113"/>
      <c r="AW490" s="113"/>
      <c r="AX490" s="113"/>
      <c r="AY490" s="113"/>
      <c r="AZ490" s="113"/>
      <c r="BA490" s="113"/>
      <c r="BB490" s="113"/>
      <c r="BC490" s="113"/>
      <c r="BD490" s="113"/>
      <c r="BE490" s="113">
        <f t="shared" si="444"/>
        <v>0</v>
      </c>
      <c r="BF490" s="154">
        <f t="shared" si="445"/>
        <v>5000000</v>
      </c>
      <c r="BG490" s="154">
        <v>2745930</v>
      </c>
      <c r="BH490" s="175">
        <f t="shared" si="384"/>
        <v>-2254070</v>
      </c>
    </row>
    <row r="491" spans="1:62" ht="15" customHeight="1" thickBot="1" x14ac:dyDescent="0.25">
      <c r="A491" s="18" t="s">
        <v>753</v>
      </c>
      <c r="B491" s="68" t="s">
        <v>754</v>
      </c>
      <c r="C491" s="26">
        <v>190</v>
      </c>
      <c r="D491" s="68" t="s">
        <v>743</v>
      </c>
      <c r="E491" s="113">
        <v>2372000000</v>
      </c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4"/>
      <c r="R491" s="114"/>
      <c r="S491" s="113"/>
      <c r="T491" s="113"/>
      <c r="U491" s="114"/>
      <c r="V491" s="114"/>
      <c r="W491" s="114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4"/>
      <c r="AQ491" s="114"/>
      <c r="AR491" s="113"/>
      <c r="AS491" s="113"/>
      <c r="AT491" s="113"/>
      <c r="AU491" s="113"/>
      <c r="AV491" s="113"/>
      <c r="AW491" s="113"/>
      <c r="AX491" s="113"/>
      <c r="AY491" s="113"/>
      <c r="AZ491" s="113"/>
      <c r="BA491" s="113"/>
      <c r="BB491" s="113"/>
      <c r="BC491" s="113"/>
      <c r="BD491" s="113"/>
      <c r="BE491" s="113">
        <f t="shared" si="444"/>
        <v>0</v>
      </c>
      <c r="BF491" s="154">
        <f t="shared" si="445"/>
        <v>2372000000</v>
      </c>
      <c r="BG491" s="154">
        <v>2279437533</v>
      </c>
      <c r="BH491" s="175">
        <f t="shared" si="384"/>
        <v>-92562467</v>
      </c>
    </row>
    <row r="492" spans="1:62" ht="15.75" customHeight="1" thickBot="1" x14ac:dyDescent="0.25">
      <c r="A492" s="18" t="s">
        <v>755</v>
      </c>
      <c r="B492" s="68" t="s">
        <v>756</v>
      </c>
      <c r="C492" s="26">
        <v>190</v>
      </c>
      <c r="D492" s="68" t="s">
        <v>743</v>
      </c>
      <c r="E492" s="113">
        <v>102000000</v>
      </c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4"/>
      <c r="R492" s="114"/>
      <c r="S492" s="113"/>
      <c r="T492" s="113"/>
      <c r="U492" s="114"/>
      <c r="V492" s="114"/>
      <c r="W492" s="114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  <c r="AL492" s="113"/>
      <c r="AM492" s="113"/>
      <c r="AN492" s="113"/>
      <c r="AO492" s="113"/>
      <c r="AP492" s="114"/>
      <c r="AQ492" s="114"/>
      <c r="AR492" s="113"/>
      <c r="AS492" s="113"/>
      <c r="AT492" s="113"/>
      <c r="AU492" s="113"/>
      <c r="AV492" s="113"/>
      <c r="AW492" s="113"/>
      <c r="AX492" s="113"/>
      <c r="AY492" s="113"/>
      <c r="AZ492" s="113"/>
      <c r="BA492" s="113"/>
      <c r="BB492" s="113"/>
      <c r="BC492" s="113"/>
      <c r="BD492" s="113"/>
      <c r="BE492" s="113">
        <f t="shared" si="444"/>
        <v>0</v>
      </c>
      <c r="BF492" s="154">
        <f t="shared" si="445"/>
        <v>102000000</v>
      </c>
      <c r="BG492" s="154">
        <v>211312023.16999999</v>
      </c>
      <c r="BH492" s="175">
        <f t="shared" si="384"/>
        <v>109312023.16999999</v>
      </c>
    </row>
    <row r="493" spans="1:62" s="3" customFormat="1" ht="15.75" thickBot="1" x14ac:dyDescent="0.3">
      <c r="A493" s="8" t="s">
        <v>757</v>
      </c>
      <c r="B493" s="67" t="s">
        <v>758</v>
      </c>
      <c r="C493" s="7"/>
      <c r="D493" s="67"/>
      <c r="E493" s="109">
        <f t="shared" ref="E493:U493" si="446">E494+E502</f>
        <v>470000000</v>
      </c>
      <c r="F493" s="109">
        <f t="shared" si="446"/>
        <v>0</v>
      </c>
      <c r="G493" s="109">
        <f t="shared" si="446"/>
        <v>0</v>
      </c>
      <c r="H493" s="109">
        <f t="shared" si="446"/>
        <v>0</v>
      </c>
      <c r="I493" s="109">
        <f t="shared" si="446"/>
        <v>0</v>
      </c>
      <c r="J493" s="109">
        <f t="shared" si="446"/>
        <v>0</v>
      </c>
      <c r="K493" s="109">
        <f t="shared" si="446"/>
        <v>0</v>
      </c>
      <c r="L493" s="109">
        <f t="shared" si="446"/>
        <v>0</v>
      </c>
      <c r="M493" s="109">
        <f t="shared" si="446"/>
        <v>0</v>
      </c>
      <c r="N493" s="109">
        <f t="shared" si="446"/>
        <v>0</v>
      </c>
      <c r="O493" s="109">
        <f t="shared" si="446"/>
        <v>0</v>
      </c>
      <c r="P493" s="109">
        <f t="shared" si="446"/>
        <v>0</v>
      </c>
      <c r="Q493" s="109">
        <f t="shared" si="446"/>
        <v>0</v>
      </c>
      <c r="R493" s="109">
        <f t="shared" si="446"/>
        <v>0</v>
      </c>
      <c r="S493" s="109">
        <f t="shared" si="446"/>
        <v>0</v>
      </c>
      <c r="T493" s="109">
        <f t="shared" si="446"/>
        <v>0</v>
      </c>
      <c r="U493" s="109">
        <f t="shared" si="446"/>
        <v>0</v>
      </c>
      <c r="V493" s="109">
        <f t="shared" ref="V493:AW493" si="447">V494+V502</f>
        <v>0</v>
      </c>
      <c r="W493" s="109">
        <f t="shared" si="447"/>
        <v>0</v>
      </c>
      <c r="X493" s="109">
        <f t="shared" si="447"/>
        <v>0</v>
      </c>
      <c r="Y493" s="109">
        <f t="shared" si="447"/>
        <v>0</v>
      </c>
      <c r="Z493" s="109">
        <f t="shared" si="447"/>
        <v>0</v>
      </c>
      <c r="AA493" s="109">
        <f t="shared" si="447"/>
        <v>0</v>
      </c>
      <c r="AB493" s="109">
        <f t="shared" si="447"/>
        <v>0</v>
      </c>
      <c r="AC493" s="109">
        <f t="shared" si="447"/>
        <v>0</v>
      </c>
      <c r="AD493" s="109">
        <f t="shared" si="447"/>
        <v>0</v>
      </c>
      <c r="AE493" s="109">
        <f t="shared" si="447"/>
        <v>0</v>
      </c>
      <c r="AF493" s="109">
        <f t="shared" si="447"/>
        <v>0</v>
      </c>
      <c r="AG493" s="109">
        <f t="shared" si="447"/>
        <v>0</v>
      </c>
      <c r="AH493" s="109">
        <f t="shared" si="447"/>
        <v>0</v>
      </c>
      <c r="AI493" s="109">
        <f t="shared" si="447"/>
        <v>0</v>
      </c>
      <c r="AJ493" s="109">
        <f t="shared" si="447"/>
        <v>0</v>
      </c>
      <c r="AK493" s="109">
        <f t="shared" ref="AK493:AT493" si="448">AK494+AK502</f>
        <v>0</v>
      </c>
      <c r="AL493" s="109">
        <f t="shared" si="448"/>
        <v>0</v>
      </c>
      <c r="AM493" s="109">
        <f t="shared" si="448"/>
        <v>0</v>
      </c>
      <c r="AN493" s="109">
        <f t="shared" si="448"/>
        <v>0</v>
      </c>
      <c r="AO493" s="109">
        <f t="shared" si="448"/>
        <v>0</v>
      </c>
      <c r="AP493" s="109">
        <f t="shared" si="448"/>
        <v>0</v>
      </c>
      <c r="AQ493" s="109">
        <f t="shared" si="448"/>
        <v>0</v>
      </c>
      <c r="AR493" s="109">
        <f t="shared" si="448"/>
        <v>0</v>
      </c>
      <c r="AS493" s="109">
        <f t="shared" si="448"/>
        <v>0</v>
      </c>
      <c r="AT493" s="109">
        <f t="shared" si="448"/>
        <v>0</v>
      </c>
      <c r="AU493" s="109">
        <f t="shared" si="447"/>
        <v>0</v>
      </c>
      <c r="AV493" s="109">
        <f t="shared" si="447"/>
        <v>0</v>
      </c>
      <c r="AW493" s="109">
        <f t="shared" si="447"/>
        <v>0</v>
      </c>
      <c r="AX493" s="109"/>
      <c r="AY493" s="109"/>
      <c r="AZ493" s="109"/>
      <c r="BA493" s="109"/>
      <c r="BB493" s="109">
        <f>BB494+BB502</f>
        <v>31400000</v>
      </c>
      <c r="BC493" s="109"/>
      <c r="BD493" s="109"/>
      <c r="BE493" s="109">
        <f>BE494+BE502</f>
        <v>0</v>
      </c>
      <c r="BF493" s="152">
        <f>+E493+BB493-BE493</f>
        <v>501400000</v>
      </c>
      <c r="BG493" s="152">
        <f>BG494+BG502</f>
        <v>2562850877.2000003</v>
      </c>
      <c r="BH493" s="172">
        <f t="shared" si="384"/>
        <v>2061450877.2000003</v>
      </c>
      <c r="BI493" s="5"/>
      <c r="BJ493" s="5"/>
    </row>
    <row r="494" spans="1:62" s="3" customFormat="1" ht="15.75" thickBot="1" x14ac:dyDescent="0.3">
      <c r="A494" s="8" t="s">
        <v>759</v>
      </c>
      <c r="B494" s="67" t="s">
        <v>248</v>
      </c>
      <c r="C494" s="7"/>
      <c r="D494" s="67"/>
      <c r="E494" s="109">
        <f>SUM(E495:E500)</f>
        <v>0</v>
      </c>
      <c r="F494" s="109">
        <f t="shared" ref="F494:U494" si="449">F495+F496+F497+F498+F499</f>
        <v>0</v>
      </c>
      <c r="G494" s="109">
        <f t="shared" si="449"/>
        <v>0</v>
      </c>
      <c r="H494" s="109">
        <f t="shared" si="449"/>
        <v>0</v>
      </c>
      <c r="I494" s="109">
        <f t="shared" si="449"/>
        <v>0</v>
      </c>
      <c r="J494" s="109">
        <f t="shared" si="449"/>
        <v>0</v>
      </c>
      <c r="K494" s="109">
        <f t="shared" si="449"/>
        <v>0</v>
      </c>
      <c r="L494" s="109">
        <f t="shared" si="449"/>
        <v>0</v>
      </c>
      <c r="M494" s="109">
        <f t="shared" si="449"/>
        <v>0</v>
      </c>
      <c r="N494" s="109">
        <f t="shared" si="449"/>
        <v>0</v>
      </c>
      <c r="O494" s="109">
        <f t="shared" si="449"/>
        <v>0</v>
      </c>
      <c r="P494" s="109">
        <f t="shared" si="449"/>
        <v>0</v>
      </c>
      <c r="Q494" s="109">
        <f t="shared" si="449"/>
        <v>0</v>
      </c>
      <c r="R494" s="109">
        <f t="shared" si="449"/>
        <v>0</v>
      </c>
      <c r="S494" s="109">
        <f t="shared" si="449"/>
        <v>0</v>
      </c>
      <c r="T494" s="109">
        <f t="shared" si="449"/>
        <v>0</v>
      </c>
      <c r="U494" s="109">
        <f t="shared" si="449"/>
        <v>0</v>
      </c>
      <c r="V494" s="109">
        <f t="shared" ref="V494:AW494" si="450">V495+V496+V497+V498+V499</f>
        <v>0</v>
      </c>
      <c r="W494" s="109">
        <f t="shared" si="450"/>
        <v>0</v>
      </c>
      <c r="X494" s="109">
        <f t="shared" si="450"/>
        <v>0</v>
      </c>
      <c r="Y494" s="109">
        <f t="shared" si="450"/>
        <v>0</v>
      </c>
      <c r="Z494" s="109">
        <f t="shared" si="450"/>
        <v>0</v>
      </c>
      <c r="AA494" s="109">
        <f t="shared" si="450"/>
        <v>0</v>
      </c>
      <c r="AB494" s="109">
        <f t="shared" si="450"/>
        <v>0</v>
      </c>
      <c r="AC494" s="109">
        <f t="shared" si="450"/>
        <v>0</v>
      </c>
      <c r="AD494" s="109">
        <f t="shared" si="450"/>
        <v>0</v>
      </c>
      <c r="AE494" s="109">
        <f t="shared" si="450"/>
        <v>0</v>
      </c>
      <c r="AF494" s="109">
        <f t="shared" si="450"/>
        <v>0</v>
      </c>
      <c r="AG494" s="109">
        <f t="shared" si="450"/>
        <v>0</v>
      </c>
      <c r="AH494" s="109">
        <f t="shared" si="450"/>
        <v>0</v>
      </c>
      <c r="AI494" s="109">
        <f t="shared" si="450"/>
        <v>0</v>
      </c>
      <c r="AJ494" s="109">
        <f t="shared" si="450"/>
        <v>0</v>
      </c>
      <c r="AK494" s="109">
        <f t="shared" ref="AK494:AT494" si="451">AK495+AK496+AK497+AK498+AK499</f>
        <v>0</v>
      </c>
      <c r="AL494" s="109">
        <f t="shared" si="451"/>
        <v>0</v>
      </c>
      <c r="AM494" s="109">
        <f t="shared" si="451"/>
        <v>0</v>
      </c>
      <c r="AN494" s="109">
        <f t="shared" si="451"/>
        <v>0</v>
      </c>
      <c r="AO494" s="109">
        <f t="shared" si="451"/>
        <v>0</v>
      </c>
      <c r="AP494" s="109">
        <f t="shared" si="451"/>
        <v>0</v>
      </c>
      <c r="AQ494" s="109">
        <f t="shared" si="451"/>
        <v>0</v>
      </c>
      <c r="AR494" s="109">
        <f t="shared" si="451"/>
        <v>0</v>
      </c>
      <c r="AS494" s="109">
        <f t="shared" si="451"/>
        <v>0</v>
      </c>
      <c r="AT494" s="109">
        <f t="shared" si="451"/>
        <v>0</v>
      </c>
      <c r="AU494" s="109">
        <f t="shared" si="450"/>
        <v>0</v>
      </c>
      <c r="AV494" s="109">
        <f t="shared" si="450"/>
        <v>0</v>
      </c>
      <c r="AW494" s="109">
        <f t="shared" si="450"/>
        <v>0</v>
      </c>
      <c r="AX494" s="109"/>
      <c r="AY494" s="109"/>
      <c r="AZ494" s="109"/>
      <c r="BA494" s="109"/>
      <c r="BB494" s="109">
        <f t="shared" ref="BB494:BG494" si="452">SUM(BB495:BB500)</f>
        <v>31400000</v>
      </c>
      <c r="BC494" s="109">
        <f t="shared" si="452"/>
        <v>0</v>
      </c>
      <c r="BD494" s="109">
        <f t="shared" si="452"/>
        <v>0</v>
      </c>
      <c r="BE494" s="109">
        <f t="shared" si="452"/>
        <v>0</v>
      </c>
      <c r="BF494" s="152">
        <f>+E494+BB494-BE494</f>
        <v>31400000</v>
      </c>
      <c r="BG494" s="152">
        <f t="shared" si="452"/>
        <v>31400000</v>
      </c>
      <c r="BH494" s="175">
        <f t="shared" si="384"/>
        <v>0</v>
      </c>
      <c r="BI494" s="5"/>
      <c r="BJ494" s="5"/>
    </row>
    <row r="495" spans="1:62" ht="26.25" thickBot="1" x14ac:dyDescent="0.25">
      <c r="A495" s="18" t="s">
        <v>760</v>
      </c>
      <c r="B495" s="68" t="s">
        <v>761</v>
      </c>
      <c r="C495" s="26">
        <v>190</v>
      </c>
      <c r="D495" s="68" t="s">
        <v>743</v>
      </c>
      <c r="E495" s="113">
        <v>0</v>
      </c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4"/>
      <c r="R495" s="114"/>
      <c r="S495" s="113"/>
      <c r="T495" s="113"/>
      <c r="U495" s="114"/>
      <c r="V495" s="114"/>
      <c r="W495" s="114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  <c r="AK495" s="113"/>
      <c r="AL495" s="113"/>
      <c r="AM495" s="113"/>
      <c r="AN495" s="113"/>
      <c r="AO495" s="113"/>
      <c r="AP495" s="114"/>
      <c r="AQ495" s="114"/>
      <c r="AR495" s="113"/>
      <c r="AS495" s="113"/>
      <c r="AT495" s="113"/>
      <c r="AU495" s="113"/>
      <c r="AV495" s="113"/>
      <c r="AW495" s="113"/>
      <c r="AX495" s="113"/>
      <c r="AY495" s="113"/>
      <c r="AZ495" s="113"/>
      <c r="BA495" s="113"/>
      <c r="BB495" s="113"/>
      <c r="BC495" s="113"/>
      <c r="BD495" s="113"/>
      <c r="BE495" s="113">
        <f>G495+K495+O495+S495+W495+AA495+AE495+AI495+AM495+AQ495</f>
        <v>0</v>
      </c>
      <c r="BF495" s="154">
        <f>E495+BB495-BE495</f>
        <v>0</v>
      </c>
      <c r="BG495" s="154">
        <v>0</v>
      </c>
      <c r="BH495" s="175">
        <f t="shared" si="384"/>
        <v>0</v>
      </c>
    </row>
    <row r="496" spans="1:62" ht="26.25" thickBot="1" x14ac:dyDescent="0.25">
      <c r="A496" s="18" t="s">
        <v>762</v>
      </c>
      <c r="B496" s="68" t="s">
        <v>763</v>
      </c>
      <c r="C496" s="26">
        <v>190</v>
      </c>
      <c r="D496" s="68" t="s">
        <v>743</v>
      </c>
      <c r="E496" s="113">
        <v>0</v>
      </c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4"/>
      <c r="R496" s="114"/>
      <c r="S496" s="113"/>
      <c r="T496" s="113"/>
      <c r="U496" s="114"/>
      <c r="V496" s="114"/>
      <c r="W496" s="114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  <c r="AK496" s="113"/>
      <c r="AL496" s="113"/>
      <c r="AM496" s="113"/>
      <c r="AN496" s="113"/>
      <c r="AO496" s="113"/>
      <c r="AP496" s="114"/>
      <c r="AQ496" s="114"/>
      <c r="AR496" s="113"/>
      <c r="AS496" s="113"/>
      <c r="AT496" s="113"/>
      <c r="AU496" s="113"/>
      <c r="AV496" s="113"/>
      <c r="AW496" s="113"/>
      <c r="AX496" s="113"/>
      <c r="AY496" s="113"/>
      <c r="AZ496" s="113"/>
      <c r="BA496" s="113"/>
      <c r="BB496" s="113"/>
      <c r="BC496" s="113"/>
      <c r="BD496" s="113"/>
      <c r="BE496" s="113">
        <f>G496+K496+O496+S496+W496+AA496+AE496+AI496+AM496+AQ496</f>
        <v>0</v>
      </c>
      <c r="BF496" s="154">
        <f>E496+BB496-BE496</f>
        <v>0</v>
      </c>
      <c r="BG496" s="154">
        <v>0</v>
      </c>
      <c r="BH496" s="175">
        <f t="shared" si="384"/>
        <v>0</v>
      </c>
    </row>
    <row r="497" spans="1:62" ht="26.25" thickBot="1" x14ac:dyDescent="0.25">
      <c r="A497" s="18" t="s">
        <v>764</v>
      </c>
      <c r="B497" s="68" t="s">
        <v>765</v>
      </c>
      <c r="C497" s="26">
        <v>190</v>
      </c>
      <c r="D497" s="68" t="s">
        <v>743</v>
      </c>
      <c r="E497" s="113">
        <v>0</v>
      </c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4"/>
      <c r="R497" s="114"/>
      <c r="S497" s="113"/>
      <c r="T497" s="113"/>
      <c r="U497" s="114"/>
      <c r="V497" s="114"/>
      <c r="W497" s="114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  <c r="AK497" s="113"/>
      <c r="AL497" s="113"/>
      <c r="AM497" s="113"/>
      <c r="AN497" s="113"/>
      <c r="AO497" s="113"/>
      <c r="AP497" s="114"/>
      <c r="AQ497" s="114"/>
      <c r="AR497" s="113"/>
      <c r="AS497" s="113"/>
      <c r="AT497" s="113"/>
      <c r="AU497" s="113"/>
      <c r="AV497" s="113"/>
      <c r="AW497" s="113"/>
      <c r="AX497" s="113"/>
      <c r="AY497" s="113"/>
      <c r="AZ497" s="113"/>
      <c r="BA497" s="113"/>
      <c r="BB497" s="113"/>
      <c r="BC497" s="113"/>
      <c r="BD497" s="113"/>
      <c r="BE497" s="113">
        <f>G497+K497+O497+S497+W497+AA497+AE497+AI497+AM497+AQ497</f>
        <v>0</v>
      </c>
      <c r="BF497" s="154">
        <f>E497+BB497-BE497</f>
        <v>0</v>
      </c>
      <c r="BG497" s="154">
        <v>0</v>
      </c>
      <c r="BH497" s="175">
        <f t="shared" si="384"/>
        <v>0</v>
      </c>
    </row>
    <row r="498" spans="1:62" ht="26.25" thickBot="1" x14ac:dyDescent="0.25">
      <c r="A498" s="18" t="s">
        <v>766</v>
      </c>
      <c r="B498" s="68" t="s">
        <v>328</v>
      </c>
      <c r="C498" s="26">
        <v>190</v>
      </c>
      <c r="D498" s="68" t="s">
        <v>743</v>
      </c>
      <c r="E498" s="113">
        <v>0</v>
      </c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4"/>
      <c r="R498" s="114"/>
      <c r="S498" s="113"/>
      <c r="T498" s="113"/>
      <c r="U498" s="114"/>
      <c r="V498" s="114"/>
      <c r="W498" s="114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  <c r="AK498" s="113"/>
      <c r="AL498" s="113"/>
      <c r="AM498" s="113"/>
      <c r="AN498" s="113"/>
      <c r="AO498" s="113"/>
      <c r="AP498" s="114"/>
      <c r="AQ498" s="114"/>
      <c r="AR498" s="113"/>
      <c r="AS498" s="113"/>
      <c r="AT498" s="113"/>
      <c r="AU498" s="113"/>
      <c r="AV498" s="113"/>
      <c r="AW498" s="113"/>
      <c r="AX498" s="113"/>
      <c r="AY498" s="113"/>
      <c r="AZ498" s="113"/>
      <c r="BA498" s="113"/>
      <c r="BB498" s="113"/>
      <c r="BC498" s="113"/>
      <c r="BD498" s="113"/>
      <c r="BE498" s="113">
        <f>G498+K498+O498+S498+W498+AA498+AE498+AI498+AM498+AQ498</f>
        <v>0</v>
      </c>
      <c r="BF498" s="154">
        <f>E498+BB498-BE498</f>
        <v>0</v>
      </c>
      <c r="BG498" s="154">
        <v>0</v>
      </c>
      <c r="BH498" s="175">
        <f t="shared" si="384"/>
        <v>0</v>
      </c>
    </row>
    <row r="499" spans="1:62" ht="26.25" thickBot="1" x14ac:dyDescent="0.25">
      <c r="A499" s="18" t="s">
        <v>767</v>
      </c>
      <c r="B499" s="68" t="s">
        <v>768</v>
      </c>
      <c r="C499" s="26">
        <v>190</v>
      </c>
      <c r="D499" s="68" t="s">
        <v>743</v>
      </c>
      <c r="E499" s="113">
        <v>0</v>
      </c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4"/>
      <c r="R499" s="114"/>
      <c r="S499" s="113"/>
      <c r="T499" s="113"/>
      <c r="U499" s="114"/>
      <c r="V499" s="114"/>
      <c r="W499" s="114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  <c r="AK499" s="113"/>
      <c r="AL499" s="113"/>
      <c r="AM499" s="113"/>
      <c r="AN499" s="113"/>
      <c r="AO499" s="113"/>
      <c r="AP499" s="114"/>
      <c r="AQ499" s="114"/>
      <c r="AR499" s="113"/>
      <c r="AS499" s="113"/>
      <c r="AT499" s="113"/>
      <c r="AU499" s="113"/>
      <c r="AV499" s="113"/>
      <c r="AW499" s="113"/>
      <c r="AX499" s="113"/>
      <c r="AY499" s="113"/>
      <c r="AZ499" s="113"/>
      <c r="BA499" s="113"/>
      <c r="BB499" s="113"/>
      <c r="BC499" s="113"/>
      <c r="BD499" s="113"/>
      <c r="BE499" s="113">
        <f>G499+K499+O499+S499+W499+AA499+AE499+AI499+AM499+AQ499</f>
        <v>0</v>
      </c>
      <c r="BF499" s="154">
        <f>E499+BB499-BE499</f>
        <v>0</v>
      </c>
      <c r="BG499" s="154">
        <v>0</v>
      </c>
      <c r="BH499" s="175">
        <f t="shared" si="384"/>
        <v>0</v>
      </c>
    </row>
    <row r="500" spans="1:62" ht="26.25" thickBot="1" x14ac:dyDescent="0.3">
      <c r="A500" s="8" t="s">
        <v>1096</v>
      </c>
      <c r="B500" s="67" t="s">
        <v>1098</v>
      </c>
      <c r="C500" s="7"/>
      <c r="D500" s="67"/>
      <c r="E500" s="109">
        <f>+E501</f>
        <v>0</v>
      </c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40"/>
      <c r="R500" s="140"/>
      <c r="S500" s="109"/>
      <c r="T500" s="109"/>
      <c r="U500" s="140"/>
      <c r="V500" s="140"/>
      <c r="W500" s="140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40"/>
      <c r="AQ500" s="140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>
        <f t="shared" ref="BB500:BG500" si="453">+BB501</f>
        <v>31400000</v>
      </c>
      <c r="BC500" s="109">
        <f t="shared" si="453"/>
        <v>0</v>
      </c>
      <c r="BD500" s="109">
        <f t="shared" si="453"/>
        <v>0</v>
      </c>
      <c r="BE500" s="109">
        <f t="shared" si="453"/>
        <v>0</v>
      </c>
      <c r="BF500" s="152">
        <f t="shared" si="453"/>
        <v>31400000</v>
      </c>
      <c r="BG500" s="152">
        <f t="shared" si="453"/>
        <v>31400000</v>
      </c>
      <c r="BH500" s="175">
        <f t="shared" ref="BH500" si="454">+BG500-BF500</f>
        <v>0</v>
      </c>
    </row>
    <row r="501" spans="1:62" ht="26.25" thickBot="1" x14ac:dyDescent="0.25">
      <c r="A501" s="18" t="s">
        <v>1097</v>
      </c>
      <c r="B501" s="68" t="s">
        <v>1099</v>
      </c>
      <c r="C501" s="26">
        <v>190</v>
      </c>
      <c r="D501" s="68" t="s">
        <v>743</v>
      </c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4"/>
      <c r="R501" s="114"/>
      <c r="S501" s="113"/>
      <c r="T501" s="113"/>
      <c r="U501" s="114"/>
      <c r="V501" s="114"/>
      <c r="W501" s="114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  <c r="AK501" s="113"/>
      <c r="AL501" s="113"/>
      <c r="AM501" s="113"/>
      <c r="AN501" s="113"/>
      <c r="AO501" s="113"/>
      <c r="AP501" s="114"/>
      <c r="AQ501" s="114"/>
      <c r="AR501" s="113"/>
      <c r="AS501" s="113"/>
      <c r="AT501" s="113"/>
      <c r="AU501" s="113"/>
      <c r="AV501" s="113"/>
      <c r="AW501" s="113"/>
      <c r="AX501" s="113"/>
      <c r="AY501" s="113"/>
      <c r="AZ501" s="113"/>
      <c r="BA501" s="113"/>
      <c r="BB501" s="113">
        <v>31400000</v>
      </c>
      <c r="BC501" s="113"/>
      <c r="BD501" s="113"/>
      <c r="BE501" s="113"/>
      <c r="BF501" s="154">
        <f t="shared" ref="BF501" si="455">E501+BB501-BE501</f>
        <v>31400000</v>
      </c>
      <c r="BG501" s="154">
        <v>31400000</v>
      </c>
      <c r="BH501" s="175">
        <f t="shared" ref="BH501" si="456">+BG501-BF501</f>
        <v>0</v>
      </c>
    </row>
    <row r="502" spans="1:62" s="3" customFormat="1" ht="39" thickBot="1" x14ac:dyDescent="0.3">
      <c r="A502" s="8" t="s">
        <v>769</v>
      </c>
      <c r="B502" s="67" t="s">
        <v>770</v>
      </c>
      <c r="C502" s="7"/>
      <c r="D502" s="67" t="s">
        <v>743</v>
      </c>
      <c r="E502" s="109">
        <f>SUM(E503:E505)</f>
        <v>470000000</v>
      </c>
      <c r="F502" s="109">
        <f>F503+F504+F505</f>
        <v>0</v>
      </c>
      <c r="G502" s="109">
        <f>G503+G504+G505</f>
        <v>0</v>
      </c>
      <c r="H502" s="109">
        <f>H503+H504+H505</f>
        <v>0</v>
      </c>
      <c r="I502" s="109">
        <f t="shared" ref="I502:AW502" si="457">I503+I504+I505</f>
        <v>0</v>
      </c>
      <c r="J502" s="109">
        <f t="shared" si="457"/>
        <v>0</v>
      </c>
      <c r="K502" s="109">
        <f t="shared" si="457"/>
        <v>0</v>
      </c>
      <c r="L502" s="109">
        <f t="shared" si="457"/>
        <v>0</v>
      </c>
      <c r="M502" s="109">
        <f t="shared" si="457"/>
        <v>0</v>
      </c>
      <c r="N502" s="109">
        <f t="shared" si="457"/>
        <v>0</v>
      </c>
      <c r="O502" s="109">
        <f t="shared" si="457"/>
        <v>0</v>
      </c>
      <c r="P502" s="109">
        <f t="shared" si="457"/>
        <v>0</v>
      </c>
      <c r="Q502" s="109">
        <f t="shared" si="457"/>
        <v>0</v>
      </c>
      <c r="R502" s="109">
        <f t="shared" si="457"/>
        <v>0</v>
      </c>
      <c r="S502" s="109">
        <f t="shared" si="457"/>
        <v>0</v>
      </c>
      <c r="T502" s="109">
        <f t="shared" si="457"/>
        <v>0</v>
      </c>
      <c r="U502" s="109">
        <f t="shared" si="457"/>
        <v>0</v>
      </c>
      <c r="V502" s="109">
        <f t="shared" si="457"/>
        <v>0</v>
      </c>
      <c r="W502" s="109">
        <f t="shared" si="457"/>
        <v>0</v>
      </c>
      <c r="X502" s="109">
        <f t="shared" si="457"/>
        <v>0</v>
      </c>
      <c r="Y502" s="109">
        <f t="shared" si="457"/>
        <v>0</v>
      </c>
      <c r="Z502" s="109">
        <f t="shared" si="457"/>
        <v>0</v>
      </c>
      <c r="AA502" s="109">
        <f t="shared" si="457"/>
        <v>0</v>
      </c>
      <c r="AB502" s="109">
        <f t="shared" si="457"/>
        <v>0</v>
      </c>
      <c r="AC502" s="109">
        <f t="shared" si="457"/>
        <v>0</v>
      </c>
      <c r="AD502" s="109">
        <f t="shared" si="457"/>
        <v>0</v>
      </c>
      <c r="AE502" s="109">
        <f t="shared" si="457"/>
        <v>0</v>
      </c>
      <c r="AF502" s="109">
        <f t="shared" si="457"/>
        <v>0</v>
      </c>
      <c r="AG502" s="109">
        <f t="shared" si="457"/>
        <v>0</v>
      </c>
      <c r="AH502" s="109">
        <f t="shared" si="457"/>
        <v>0</v>
      </c>
      <c r="AI502" s="109">
        <f t="shared" si="457"/>
        <v>0</v>
      </c>
      <c r="AJ502" s="109">
        <f t="shared" si="457"/>
        <v>0</v>
      </c>
      <c r="AK502" s="109">
        <f t="shared" si="457"/>
        <v>0</v>
      </c>
      <c r="AL502" s="109">
        <f t="shared" si="457"/>
        <v>0</v>
      </c>
      <c r="AM502" s="109">
        <f t="shared" si="457"/>
        <v>0</v>
      </c>
      <c r="AN502" s="109">
        <f t="shared" si="457"/>
        <v>0</v>
      </c>
      <c r="AO502" s="109">
        <f t="shared" si="457"/>
        <v>0</v>
      </c>
      <c r="AP502" s="109">
        <f t="shared" si="457"/>
        <v>0</v>
      </c>
      <c r="AQ502" s="109">
        <f t="shared" si="457"/>
        <v>0</v>
      </c>
      <c r="AR502" s="109">
        <f t="shared" si="457"/>
        <v>0</v>
      </c>
      <c r="AS502" s="109">
        <f t="shared" si="457"/>
        <v>0</v>
      </c>
      <c r="AT502" s="109">
        <f t="shared" si="457"/>
        <v>0</v>
      </c>
      <c r="AU502" s="109">
        <f t="shared" si="457"/>
        <v>0</v>
      </c>
      <c r="AV502" s="109">
        <f t="shared" si="457"/>
        <v>0</v>
      </c>
      <c r="AW502" s="109">
        <f t="shared" si="457"/>
        <v>0</v>
      </c>
      <c r="AX502" s="109"/>
      <c r="AY502" s="109"/>
      <c r="AZ502" s="109"/>
      <c r="BA502" s="109"/>
      <c r="BB502" s="109">
        <f t="shared" ref="BB502:BG502" si="458">SUM(BB503:BB505)</f>
        <v>0</v>
      </c>
      <c r="BC502" s="109">
        <f t="shared" si="458"/>
        <v>0</v>
      </c>
      <c r="BD502" s="109">
        <f t="shared" si="458"/>
        <v>0</v>
      </c>
      <c r="BE502" s="109">
        <f t="shared" si="458"/>
        <v>0</v>
      </c>
      <c r="BF502" s="152">
        <f>+E502+BB502-BE502</f>
        <v>470000000</v>
      </c>
      <c r="BG502" s="152">
        <f t="shared" si="458"/>
        <v>2531450877.2000003</v>
      </c>
      <c r="BH502" s="172">
        <f t="shared" si="384"/>
        <v>2061450877.2000003</v>
      </c>
      <c r="BI502" s="5"/>
      <c r="BJ502" s="5"/>
    </row>
    <row r="503" spans="1:62" ht="26.25" thickBot="1" x14ac:dyDescent="0.25">
      <c r="A503" s="18" t="s">
        <v>771</v>
      </c>
      <c r="B503" s="68" t="s">
        <v>332</v>
      </c>
      <c r="C503" s="26">
        <v>190</v>
      </c>
      <c r="D503" s="68" t="s">
        <v>743</v>
      </c>
      <c r="E503" s="113">
        <v>0</v>
      </c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4"/>
      <c r="R503" s="114"/>
      <c r="S503" s="113"/>
      <c r="T503" s="113"/>
      <c r="U503" s="114"/>
      <c r="V503" s="114"/>
      <c r="W503" s="114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  <c r="AK503" s="113"/>
      <c r="AL503" s="113"/>
      <c r="AM503" s="113"/>
      <c r="AN503" s="113"/>
      <c r="AO503" s="113"/>
      <c r="AP503" s="114"/>
      <c r="AQ503" s="114"/>
      <c r="AR503" s="113"/>
      <c r="AS503" s="113"/>
      <c r="AT503" s="113"/>
      <c r="AU503" s="113"/>
      <c r="AV503" s="113"/>
      <c r="AW503" s="113"/>
      <c r="AX503" s="113"/>
      <c r="AY503" s="113"/>
      <c r="AZ503" s="113"/>
      <c r="BA503" s="113"/>
      <c r="BB503" s="113"/>
      <c r="BC503" s="113"/>
      <c r="BD503" s="113"/>
      <c r="BE503" s="113">
        <f>G503+K503+O503+S503+W503+AA503+AE503+AI503+AM503+AQ503</f>
        <v>0</v>
      </c>
      <c r="BF503" s="154">
        <f>E503+BB503-BE503</f>
        <v>0</v>
      </c>
      <c r="BG503" s="154">
        <v>0</v>
      </c>
      <c r="BH503" s="175">
        <f t="shared" si="384"/>
        <v>0</v>
      </c>
    </row>
    <row r="504" spans="1:62" ht="26.25" thickBot="1" x14ac:dyDescent="0.25">
      <c r="A504" s="18" t="s">
        <v>772</v>
      </c>
      <c r="B504" s="68" t="s">
        <v>773</v>
      </c>
      <c r="C504" s="26">
        <v>190</v>
      </c>
      <c r="D504" s="68" t="s">
        <v>743</v>
      </c>
      <c r="E504" s="113">
        <v>350000000</v>
      </c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4"/>
      <c r="R504" s="114"/>
      <c r="S504" s="113"/>
      <c r="T504" s="113"/>
      <c r="U504" s="114"/>
      <c r="V504" s="114"/>
      <c r="W504" s="114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  <c r="AK504" s="113"/>
      <c r="AL504" s="113"/>
      <c r="AM504" s="113"/>
      <c r="AN504" s="113"/>
      <c r="AO504" s="113"/>
      <c r="AP504" s="114"/>
      <c r="AQ504" s="114"/>
      <c r="AR504" s="113"/>
      <c r="AS504" s="113"/>
      <c r="AT504" s="113"/>
      <c r="AU504" s="113"/>
      <c r="AV504" s="113"/>
      <c r="AW504" s="113"/>
      <c r="AX504" s="113"/>
      <c r="AY504" s="113"/>
      <c r="AZ504" s="113"/>
      <c r="BA504" s="113"/>
      <c r="BB504" s="113"/>
      <c r="BC504" s="113"/>
      <c r="BD504" s="113"/>
      <c r="BE504" s="113">
        <f>G504+K504+O504+S504+W504+AA504+AE504+AI504+AM504+AQ504</f>
        <v>0</v>
      </c>
      <c r="BF504" s="154">
        <f>E504+BB504-BE504</f>
        <v>350000000</v>
      </c>
      <c r="BG504" s="154">
        <v>2311808028.8400002</v>
      </c>
      <c r="BH504" s="175">
        <f t="shared" si="384"/>
        <v>1961808028.8400002</v>
      </c>
    </row>
    <row r="505" spans="1:62" ht="26.25" thickBot="1" x14ac:dyDescent="0.25">
      <c r="A505" s="18" t="s">
        <v>774</v>
      </c>
      <c r="B505" s="68" t="s">
        <v>775</v>
      </c>
      <c r="C505" s="26">
        <v>190</v>
      </c>
      <c r="D505" s="68" t="s">
        <v>743</v>
      </c>
      <c r="E505" s="113">
        <v>120000000</v>
      </c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4"/>
      <c r="R505" s="114"/>
      <c r="S505" s="113"/>
      <c r="T505" s="113"/>
      <c r="U505" s="114"/>
      <c r="V505" s="114"/>
      <c r="W505" s="114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  <c r="AK505" s="113"/>
      <c r="AL505" s="113"/>
      <c r="AM505" s="113"/>
      <c r="AN505" s="113"/>
      <c r="AO505" s="113"/>
      <c r="AP505" s="114"/>
      <c r="AQ505" s="114"/>
      <c r="AR505" s="113"/>
      <c r="AS505" s="113"/>
      <c r="AT505" s="113"/>
      <c r="AU505" s="113"/>
      <c r="AV505" s="113"/>
      <c r="AW505" s="113"/>
      <c r="AX505" s="113"/>
      <c r="AY505" s="113"/>
      <c r="AZ505" s="113"/>
      <c r="BA505" s="113"/>
      <c r="BB505" s="113"/>
      <c r="BC505" s="113"/>
      <c r="BD505" s="113"/>
      <c r="BE505" s="113">
        <f>G505+K505+O505+S505+W505+AA505+AE505+AI505+AM505+AQ505</f>
        <v>0</v>
      </c>
      <c r="BF505" s="154">
        <f>E505+BB505-BE505</f>
        <v>120000000</v>
      </c>
      <c r="BG505" s="154">
        <v>219642848.36000001</v>
      </c>
      <c r="BH505" s="175">
        <f t="shared" si="384"/>
        <v>99642848.360000014</v>
      </c>
    </row>
    <row r="506" spans="1:62" s="10" customFormat="1" ht="32.25" thickBot="1" x14ac:dyDescent="0.3">
      <c r="A506" s="20" t="s">
        <v>776</v>
      </c>
      <c r="B506" s="66" t="s">
        <v>777</v>
      </c>
      <c r="C506" s="25"/>
      <c r="D506" s="66"/>
      <c r="E506" s="109">
        <f t="shared" ref="E506:U506" si="459">E507+E516</f>
        <v>1300000000</v>
      </c>
      <c r="F506" s="109">
        <f t="shared" si="459"/>
        <v>0</v>
      </c>
      <c r="G506" s="109">
        <f t="shared" si="459"/>
        <v>0</v>
      </c>
      <c r="H506" s="109">
        <f t="shared" si="459"/>
        <v>0</v>
      </c>
      <c r="I506" s="109">
        <f t="shared" si="459"/>
        <v>0</v>
      </c>
      <c r="J506" s="109">
        <f t="shared" si="459"/>
        <v>0</v>
      </c>
      <c r="K506" s="109">
        <f t="shared" si="459"/>
        <v>0</v>
      </c>
      <c r="L506" s="109">
        <f t="shared" si="459"/>
        <v>0</v>
      </c>
      <c r="M506" s="109">
        <f t="shared" si="459"/>
        <v>0</v>
      </c>
      <c r="N506" s="109">
        <f t="shared" si="459"/>
        <v>0</v>
      </c>
      <c r="O506" s="109">
        <f t="shared" si="459"/>
        <v>0</v>
      </c>
      <c r="P506" s="109">
        <f t="shared" si="459"/>
        <v>0</v>
      </c>
      <c r="Q506" s="109">
        <f t="shared" si="459"/>
        <v>0</v>
      </c>
      <c r="R506" s="109">
        <f t="shared" si="459"/>
        <v>0</v>
      </c>
      <c r="S506" s="109">
        <f t="shared" si="459"/>
        <v>0</v>
      </c>
      <c r="T506" s="109">
        <f t="shared" si="459"/>
        <v>0</v>
      </c>
      <c r="U506" s="109">
        <f t="shared" si="459"/>
        <v>0</v>
      </c>
      <c r="V506" s="109">
        <f t="shared" ref="V506:AW506" si="460">V507+V516</f>
        <v>0</v>
      </c>
      <c r="W506" s="109">
        <f t="shared" si="460"/>
        <v>0</v>
      </c>
      <c r="X506" s="109">
        <f t="shared" si="460"/>
        <v>0</v>
      </c>
      <c r="Y506" s="109">
        <f t="shared" si="460"/>
        <v>0</v>
      </c>
      <c r="Z506" s="109">
        <f t="shared" si="460"/>
        <v>0</v>
      </c>
      <c r="AA506" s="109">
        <f t="shared" si="460"/>
        <v>0</v>
      </c>
      <c r="AB506" s="109">
        <f t="shared" si="460"/>
        <v>0</v>
      </c>
      <c r="AC506" s="109">
        <f t="shared" si="460"/>
        <v>0</v>
      </c>
      <c r="AD506" s="109">
        <f t="shared" si="460"/>
        <v>0</v>
      </c>
      <c r="AE506" s="109">
        <f t="shared" si="460"/>
        <v>0</v>
      </c>
      <c r="AF506" s="109">
        <f t="shared" si="460"/>
        <v>0</v>
      </c>
      <c r="AG506" s="109">
        <f t="shared" si="460"/>
        <v>0</v>
      </c>
      <c r="AH506" s="109">
        <f t="shared" si="460"/>
        <v>0</v>
      </c>
      <c r="AI506" s="109">
        <f t="shared" si="460"/>
        <v>0</v>
      </c>
      <c r="AJ506" s="109">
        <f t="shared" si="460"/>
        <v>0</v>
      </c>
      <c r="AK506" s="109">
        <f t="shared" ref="AK506:AT506" si="461">AK507+AK516</f>
        <v>0</v>
      </c>
      <c r="AL506" s="109">
        <f t="shared" si="461"/>
        <v>0</v>
      </c>
      <c r="AM506" s="109">
        <f t="shared" si="461"/>
        <v>0</v>
      </c>
      <c r="AN506" s="109">
        <f t="shared" si="461"/>
        <v>0</v>
      </c>
      <c r="AO506" s="109">
        <f t="shared" si="461"/>
        <v>0</v>
      </c>
      <c r="AP506" s="109">
        <f t="shared" si="461"/>
        <v>0</v>
      </c>
      <c r="AQ506" s="109">
        <f t="shared" si="461"/>
        <v>0</v>
      </c>
      <c r="AR506" s="109">
        <f t="shared" si="461"/>
        <v>0</v>
      </c>
      <c r="AS506" s="109">
        <f t="shared" si="461"/>
        <v>0</v>
      </c>
      <c r="AT506" s="109">
        <f t="shared" si="461"/>
        <v>0</v>
      </c>
      <c r="AU506" s="109">
        <f t="shared" si="460"/>
        <v>0</v>
      </c>
      <c r="AV506" s="109">
        <f t="shared" si="460"/>
        <v>0</v>
      </c>
      <c r="AW506" s="109">
        <f t="shared" si="460"/>
        <v>0</v>
      </c>
      <c r="AX506" s="109"/>
      <c r="AY506" s="109"/>
      <c r="AZ506" s="109"/>
      <c r="BA506" s="109"/>
      <c r="BB506" s="109">
        <f>BB507+BB516</f>
        <v>249755514.43000001</v>
      </c>
      <c r="BC506" s="109"/>
      <c r="BD506" s="109"/>
      <c r="BE506" s="109">
        <f>BE507+BE516</f>
        <v>0</v>
      </c>
      <c r="BF506" s="152">
        <f>+E506+BB506-BE506</f>
        <v>1549755514.4300001</v>
      </c>
      <c r="BG506" s="152">
        <f>BG507+BG516</f>
        <v>1709296175.9400001</v>
      </c>
      <c r="BH506" s="175">
        <f t="shared" si="384"/>
        <v>159540661.50999999</v>
      </c>
      <c r="BI506" s="11"/>
      <c r="BJ506" s="11"/>
    </row>
    <row r="507" spans="1:62" s="3" customFormat="1" ht="15.75" thickBot="1" x14ac:dyDescent="0.3">
      <c r="A507" s="8" t="s">
        <v>778</v>
      </c>
      <c r="B507" s="67" t="s">
        <v>739</v>
      </c>
      <c r="C507" s="7"/>
      <c r="D507" s="67"/>
      <c r="E507" s="109">
        <f t="shared" ref="E507:AW507" si="462">E508</f>
        <v>1284000000</v>
      </c>
      <c r="F507" s="109">
        <f t="shared" si="462"/>
        <v>0</v>
      </c>
      <c r="G507" s="109">
        <f t="shared" si="462"/>
        <v>0</v>
      </c>
      <c r="H507" s="109">
        <f t="shared" si="462"/>
        <v>0</v>
      </c>
      <c r="I507" s="109">
        <f t="shared" si="462"/>
        <v>0</v>
      </c>
      <c r="J507" s="109">
        <f t="shared" si="462"/>
        <v>0</v>
      </c>
      <c r="K507" s="109">
        <f t="shared" si="462"/>
        <v>0</v>
      </c>
      <c r="L507" s="109">
        <f t="shared" si="462"/>
        <v>0</v>
      </c>
      <c r="M507" s="109">
        <f t="shared" si="462"/>
        <v>0</v>
      </c>
      <c r="N507" s="109">
        <f t="shared" si="462"/>
        <v>0</v>
      </c>
      <c r="O507" s="109">
        <f t="shared" si="462"/>
        <v>0</v>
      </c>
      <c r="P507" s="109">
        <f t="shared" si="462"/>
        <v>0</v>
      </c>
      <c r="Q507" s="109">
        <f t="shared" si="462"/>
        <v>0</v>
      </c>
      <c r="R507" s="109">
        <f t="shared" si="462"/>
        <v>0</v>
      </c>
      <c r="S507" s="109">
        <f t="shared" si="462"/>
        <v>0</v>
      </c>
      <c r="T507" s="109">
        <f t="shared" si="462"/>
        <v>0</v>
      </c>
      <c r="U507" s="109">
        <f t="shared" si="462"/>
        <v>0</v>
      </c>
      <c r="V507" s="109">
        <f t="shared" si="462"/>
        <v>0</v>
      </c>
      <c r="W507" s="109">
        <f t="shared" si="462"/>
        <v>0</v>
      </c>
      <c r="X507" s="109">
        <f t="shared" si="462"/>
        <v>0</v>
      </c>
      <c r="Y507" s="109">
        <f t="shared" si="462"/>
        <v>0</v>
      </c>
      <c r="Z507" s="109">
        <f t="shared" si="462"/>
        <v>0</v>
      </c>
      <c r="AA507" s="109">
        <f t="shared" si="462"/>
        <v>0</v>
      </c>
      <c r="AB507" s="109">
        <f t="shared" si="462"/>
        <v>0</v>
      </c>
      <c r="AC507" s="109">
        <f t="shared" si="462"/>
        <v>0</v>
      </c>
      <c r="AD507" s="109">
        <f t="shared" si="462"/>
        <v>0</v>
      </c>
      <c r="AE507" s="109">
        <f t="shared" si="462"/>
        <v>0</v>
      </c>
      <c r="AF507" s="109">
        <f t="shared" si="462"/>
        <v>0</v>
      </c>
      <c r="AG507" s="109">
        <f t="shared" si="462"/>
        <v>0</v>
      </c>
      <c r="AH507" s="109">
        <f t="shared" si="462"/>
        <v>0</v>
      </c>
      <c r="AI507" s="109">
        <f t="shared" si="462"/>
        <v>0</v>
      </c>
      <c r="AJ507" s="109">
        <f t="shared" si="462"/>
        <v>0</v>
      </c>
      <c r="AK507" s="109">
        <f t="shared" si="462"/>
        <v>0</v>
      </c>
      <c r="AL507" s="109">
        <f t="shared" si="462"/>
        <v>0</v>
      </c>
      <c r="AM507" s="109">
        <f t="shared" si="462"/>
        <v>0</v>
      </c>
      <c r="AN507" s="109">
        <f t="shared" si="462"/>
        <v>0</v>
      </c>
      <c r="AO507" s="109">
        <f t="shared" si="462"/>
        <v>0</v>
      </c>
      <c r="AP507" s="109">
        <f t="shared" si="462"/>
        <v>0</v>
      </c>
      <c r="AQ507" s="109">
        <f t="shared" si="462"/>
        <v>0</v>
      </c>
      <c r="AR507" s="109">
        <f t="shared" si="462"/>
        <v>0</v>
      </c>
      <c r="AS507" s="109">
        <f t="shared" si="462"/>
        <v>0</v>
      </c>
      <c r="AT507" s="109">
        <f t="shared" si="462"/>
        <v>0</v>
      </c>
      <c r="AU507" s="109">
        <f t="shared" si="462"/>
        <v>0</v>
      </c>
      <c r="AV507" s="109">
        <f t="shared" si="462"/>
        <v>0</v>
      </c>
      <c r="AW507" s="109">
        <f t="shared" si="462"/>
        <v>0</v>
      </c>
      <c r="AX507" s="109"/>
      <c r="AY507" s="109"/>
      <c r="AZ507" s="109"/>
      <c r="BA507" s="109"/>
      <c r="BB507" s="109">
        <f>BB508</f>
        <v>0</v>
      </c>
      <c r="BC507" s="109"/>
      <c r="BD507" s="109"/>
      <c r="BE507" s="109">
        <f>BE508</f>
        <v>0</v>
      </c>
      <c r="BF507" s="152">
        <f>+E507+BB507-BE507</f>
        <v>1284000000</v>
      </c>
      <c r="BG507" s="152">
        <f>BG508</f>
        <v>1412667866.4000001</v>
      </c>
      <c r="BH507" s="175">
        <f t="shared" si="384"/>
        <v>128667866.4000001</v>
      </c>
      <c r="BI507" s="5"/>
      <c r="BJ507" s="5"/>
    </row>
    <row r="508" spans="1:62" s="3" customFormat="1" ht="15.75" thickBot="1" x14ac:dyDescent="0.3">
      <c r="A508" s="8" t="s">
        <v>779</v>
      </c>
      <c r="B508" s="67" t="s">
        <v>741</v>
      </c>
      <c r="C508" s="7"/>
      <c r="D508" s="67"/>
      <c r="E508" s="109">
        <f t="shared" ref="E508:U508" si="463">E509+E510+E511+E512+E513</f>
        <v>1284000000</v>
      </c>
      <c r="F508" s="109">
        <f t="shared" si="463"/>
        <v>0</v>
      </c>
      <c r="G508" s="109">
        <f t="shared" si="463"/>
        <v>0</v>
      </c>
      <c r="H508" s="109">
        <f t="shared" si="463"/>
        <v>0</v>
      </c>
      <c r="I508" s="109">
        <f t="shared" si="463"/>
        <v>0</v>
      </c>
      <c r="J508" s="109">
        <f t="shared" si="463"/>
        <v>0</v>
      </c>
      <c r="K508" s="109">
        <f t="shared" si="463"/>
        <v>0</v>
      </c>
      <c r="L508" s="109">
        <f t="shared" si="463"/>
        <v>0</v>
      </c>
      <c r="M508" s="109">
        <f t="shared" si="463"/>
        <v>0</v>
      </c>
      <c r="N508" s="109">
        <f t="shared" si="463"/>
        <v>0</v>
      </c>
      <c r="O508" s="109">
        <f t="shared" si="463"/>
        <v>0</v>
      </c>
      <c r="P508" s="109">
        <f t="shared" si="463"/>
        <v>0</v>
      </c>
      <c r="Q508" s="109">
        <f t="shared" si="463"/>
        <v>0</v>
      </c>
      <c r="R508" s="109">
        <f t="shared" si="463"/>
        <v>0</v>
      </c>
      <c r="S508" s="109">
        <f t="shared" si="463"/>
        <v>0</v>
      </c>
      <c r="T508" s="109">
        <f t="shared" si="463"/>
        <v>0</v>
      </c>
      <c r="U508" s="109">
        <f t="shared" si="463"/>
        <v>0</v>
      </c>
      <c r="V508" s="109">
        <f t="shared" ref="V508:AW508" si="464">V509+V510+V511+V512+V513</f>
        <v>0</v>
      </c>
      <c r="W508" s="109">
        <f t="shared" si="464"/>
        <v>0</v>
      </c>
      <c r="X508" s="109">
        <f t="shared" si="464"/>
        <v>0</v>
      </c>
      <c r="Y508" s="109">
        <f t="shared" si="464"/>
        <v>0</v>
      </c>
      <c r="Z508" s="109">
        <f t="shared" si="464"/>
        <v>0</v>
      </c>
      <c r="AA508" s="109">
        <f t="shared" si="464"/>
        <v>0</v>
      </c>
      <c r="AB508" s="109">
        <f t="shared" si="464"/>
        <v>0</v>
      </c>
      <c r="AC508" s="109">
        <f t="shared" si="464"/>
        <v>0</v>
      </c>
      <c r="AD508" s="109">
        <f t="shared" si="464"/>
        <v>0</v>
      </c>
      <c r="AE508" s="109">
        <f t="shared" si="464"/>
        <v>0</v>
      </c>
      <c r="AF508" s="109">
        <f t="shared" si="464"/>
        <v>0</v>
      </c>
      <c r="AG508" s="109">
        <f t="shared" si="464"/>
        <v>0</v>
      </c>
      <c r="AH508" s="109">
        <f t="shared" si="464"/>
        <v>0</v>
      </c>
      <c r="AI508" s="109">
        <f t="shared" si="464"/>
        <v>0</v>
      </c>
      <c r="AJ508" s="109">
        <f t="shared" si="464"/>
        <v>0</v>
      </c>
      <c r="AK508" s="109">
        <f t="shared" ref="AK508:AT508" si="465">AK509+AK510+AK511+AK512+AK513</f>
        <v>0</v>
      </c>
      <c r="AL508" s="109">
        <f t="shared" si="465"/>
        <v>0</v>
      </c>
      <c r="AM508" s="109">
        <f t="shared" si="465"/>
        <v>0</v>
      </c>
      <c r="AN508" s="109">
        <f t="shared" si="465"/>
        <v>0</v>
      </c>
      <c r="AO508" s="109">
        <f t="shared" si="465"/>
        <v>0</v>
      </c>
      <c r="AP508" s="109">
        <f t="shared" si="465"/>
        <v>0</v>
      </c>
      <c r="AQ508" s="109">
        <f t="shared" si="465"/>
        <v>0</v>
      </c>
      <c r="AR508" s="109">
        <f t="shared" si="465"/>
        <v>0</v>
      </c>
      <c r="AS508" s="109">
        <f t="shared" si="465"/>
        <v>0</v>
      </c>
      <c r="AT508" s="109">
        <f t="shared" si="465"/>
        <v>0</v>
      </c>
      <c r="AU508" s="109">
        <f t="shared" si="464"/>
        <v>0</v>
      </c>
      <c r="AV508" s="109">
        <f t="shared" si="464"/>
        <v>0</v>
      </c>
      <c r="AW508" s="109">
        <f t="shared" si="464"/>
        <v>0</v>
      </c>
      <c r="AX508" s="109"/>
      <c r="AY508" s="109"/>
      <c r="AZ508" s="109"/>
      <c r="BA508" s="109"/>
      <c r="BB508" s="109">
        <f>BB509+BB510+BB511+BB512+BB513</f>
        <v>0</v>
      </c>
      <c r="BC508" s="109"/>
      <c r="BD508" s="109"/>
      <c r="BE508" s="109">
        <f>BE509+BE510+BE511+BE512+BE513</f>
        <v>0</v>
      </c>
      <c r="BF508" s="152">
        <f>+E508+BB508-BE508</f>
        <v>1284000000</v>
      </c>
      <c r="BG508" s="152">
        <f>BG509+BG510+BG511+BG512+BG513</f>
        <v>1412667866.4000001</v>
      </c>
      <c r="BH508" s="175">
        <f t="shared" si="384"/>
        <v>128667866.4000001</v>
      </c>
      <c r="BI508" s="5"/>
      <c r="BJ508" s="5"/>
    </row>
    <row r="509" spans="1:62" ht="39" thickBot="1" x14ac:dyDescent="0.25">
      <c r="A509" s="18" t="s">
        <v>780</v>
      </c>
      <c r="B509" s="68" t="s">
        <v>121</v>
      </c>
      <c r="C509" s="26">
        <v>200</v>
      </c>
      <c r="D509" s="68" t="s">
        <v>781</v>
      </c>
      <c r="E509" s="113">
        <v>710500000</v>
      </c>
      <c r="F509" s="113"/>
      <c r="G509" s="113"/>
      <c r="H509" s="113"/>
      <c r="I509" s="113"/>
      <c r="J509" s="113"/>
      <c r="K509" s="113"/>
      <c r="L509" s="113"/>
      <c r="M509" s="114"/>
      <c r="N509" s="113"/>
      <c r="O509" s="113"/>
      <c r="P509" s="113"/>
      <c r="Q509" s="114"/>
      <c r="R509" s="114"/>
      <c r="S509" s="113"/>
      <c r="T509" s="113"/>
      <c r="U509" s="114"/>
      <c r="V509" s="114"/>
      <c r="W509" s="114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  <c r="AJ509" s="113"/>
      <c r="AK509" s="113"/>
      <c r="AL509" s="113"/>
      <c r="AM509" s="113"/>
      <c r="AN509" s="113"/>
      <c r="AO509" s="113"/>
      <c r="AP509" s="114"/>
      <c r="AQ509" s="114"/>
      <c r="AR509" s="113"/>
      <c r="AS509" s="113"/>
      <c r="AT509" s="113"/>
      <c r="AU509" s="113"/>
      <c r="AV509" s="113"/>
      <c r="AW509" s="113"/>
      <c r="AX509" s="113"/>
      <c r="AY509" s="113"/>
      <c r="AZ509" s="113"/>
      <c r="BA509" s="113"/>
      <c r="BB509" s="113"/>
      <c r="BC509" s="113"/>
      <c r="BD509" s="113"/>
      <c r="BE509" s="113">
        <f>G509+K509+O509+S509+W509+AA509+AE509+AI509+AM509+AQ509</f>
        <v>0</v>
      </c>
      <c r="BF509" s="154">
        <f>E509+BB509-BE509</f>
        <v>710500000</v>
      </c>
      <c r="BG509" s="154">
        <v>763218040</v>
      </c>
      <c r="BH509" s="175">
        <f t="shared" ref="BH509:BH574" si="466">+BG509-BF509</f>
        <v>52718040</v>
      </c>
    </row>
    <row r="510" spans="1:62" ht="39" thickBot="1" x14ac:dyDescent="0.25">
      <c r="A510" s="18" t="s">
        <v>782</v>
      </c>
      <c r="B510" s="68" t="s">
        <v>749</v>
      </c>
      <c r="C510" s="26">
        <v>200</v>
      </c>
      <c r="D510" s="68" t="s">
        <v>781</v>
      </c>
      <c r="E510" s="113">
        <v>0</v>
      </c>
      <c r="F510" s="113"/>
      <c r="G510" s="113"/>
      <c r="H510" s="113"/>
      <c r="I510" s="113"/>
      <c r="J510" s="113"/>
      <c r="K510" s="113"/>
      <c r="L510" s="113"/>
      <c r="M510" s="114"/>
      <c r="N510" s="113"/>
      <c r="O510" s="113"/>
      <c r="P510" s="113"/>
      <c r="Q510" s="114"/>
      <c r="R510" s="114"/>
      <c r="S510" s="113"/>
      <c r="T510" s="113"/>
      <c r="U510" s="114"/>
      <c r="V510" s="114"/>
      <c r="W510" s="114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  <c r="AJ510" s="113"/>
      <c r="AK510" s="113"/>
      <c r="AL510" s="113"/>
      <c r="AM510" s="113"/>
      <c r="AN510" s="113"/>
      <c r="AO510" s="113"/>
      <c r="AP510" s="114"/>
      <c r="AQ510" s="114"/>
      <c r="AR510" s="113"/>
      <c r="AS510" s="113"/>
      <c r="AT510" s="113"/>
      <c r="AU510" s="113"/>
      <c r="AV510" s="113"/>
      <c r="AW510" s="113"/>
      <c r="AX510" s="113"/>
      <c r="AY510" s="113"/>
      <c r="AZ510" s="113"/>
      <c r="BA510" s="113"/>
      <c r="BB510" s="113"/>
      <c r="BC510" s="113"/>
      <c r="BD510" s="113"/>
      <c r="BE510" s="113">
        <f>G510+K510+O510+S510+W510+AA510+AE510+AI510+AM510+AQ510</f>
        <v>0</v>
      </c>
      <c r="BF510" s="154">
        <f>E510+BB510-BE510</f>
        <v>0</v>
      </c>
      <c r="BG510" s="154">
        <v>0</v>
      </c>
      <c r="BH510" s="175">
        <f t="shared" si="466"/>
        <v>0</v>
      </c>
    </row>
    <row r="511" spans="1:62" ht="39" thickBot="1" x14ac:dyDescent="0.25">
      <c r="A511" s="18" t="s">
        <v>783</v>
      </c>
      <c r="B511" s="68" t="s">
        <v>128</v>
      </c>
      <c r="C511" s="26">
        <v>200</v>
      </c>
      <c r="D511" s="68" t="s">
        <v>781</v>
      </c>
      <c r="E511" s="113">
        <v>41000000</v>
      </c>
      <c r="F511" s="113"/>
      <c r="G511" s="113"/>
      <c r="H511" s="113"/>
      <c r="I511" s="113"/>
      <c r="J511" s="113"/>
      <c r="K511" s="113"/>
      <c r="L511" s="113"/>
      <c r="M511" s="114"/>
      <c r="N511" s="113"/>
      <c r="O511" s="113"/>
      <c r="P511" s="113"/>
      <c r="Q511" s="114"/>
      <c r="R511" s="114"/>
      <c r="S511" s="113"/>
      <c r="T511" s="113"/>
      <c r="U511" s="114"/>
      <c r="V511" s="114"/>
      <c r="W511" s="114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  <c r="AJ511" s="113"/>
      <c r="AK511" s="113"/>
      <c r="AL511" s="113"/>
      <c r="AM511" s="113"/>
      <c r="AN511" s="113"/>
      <c r="AO511" s="113"/>
      <c r="AP511" s="114"/>
      <c r="AQ511" s="114"/>
      <c r="AR511" s="113"/>
      <c r="AS511" s="113"/>
      <c r="AT511" s="113"/>
      <c r="AU511" s="113"/>
      <c r="AV511" s="113"/>
      <c r="AW511" s="113"/>
      <c r="AX511" s="113"/>
      <c r="AY511" s="113"/>
      <c r="AZ511" s="113"/>
      <c r="BA511" s="113"/>
      <c r="BB511" s="113"/>
      <c r="BC511" s="113"/>
      <c r="BD511" s="113"/>
      <c r="BE511" s="113">
        <f>G511+K511+O511+S511+W511+AA511+AE511+AI511+AM511+AQ511</f>
        <v>0</v>
      </c>
      <c r="BF511" s="154">
        <f>E511+BB511-BE511</f>
        <v>41000000</v>
      </c>
      <c r="BG511" s="154">
        <v>40974385</v>
      </c>
      <c r="BH511" s="175">
        <f t="shared" si="466"/>
        <v>-25615</v>
      </c>
    </row>
    <row r="512" spans="1:62" ht="39" thickBot="1" x14ac:dyDescent="0.25">
      <c r="A512" s="18" t="s">
        <v>784</v>
      </c>
      <c r="B512" s="68" t="s">
        <v>752</v>
      </c>
      <c r="C512" s="26">
        <v>200</v>
      </c>
      <c r="D512" s="68" t="s">
        <v>781</v>
      </c>
      <c r="E512" s="113">
        <v>532500000</v>
      </c>
      <c r="F512" s="113"/>
      <c r="G512" s="113"/>
      <c r="H512" s="113"/>
      <c r="I512" s="113"/>
      <c r="J512" s="113"/>
      <c r="K512" s="113"/>
      <c r="L512" s="113"/>
      <c r="M512" s="114"/>
      <c r="N512" s="113"/>
      <c r="O512" s="113"/>
      <c r="P512" s="113"/>
      <c r="Q512" s="114"/>
      <c r="R512" s="114"/>
      <c r="S512" s="113"/>
      <c r="T512" s="113"/>
      <c r="U512" s="114"/>
      <c r="V512" s="114"/>
      <c r="W512" s="114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  <c r="AJ512" s="113"/>
      <c r="AK512" s="113"/>
      <c r="AL512" s="113"/>
      <c r="AM512" s="113"/>
      <c r="AN512" s="113"/>
      <c r="AO512" s="113"/>
      <c r="AP512" s="114"/>
      <c r="AQ512" s="114"/>
      <c r="AR512" s="113"/>
      <c r="AS512" s="113"/>
      <c r="AT512" s="113"/>
      <c r="AU512" s="113"/>
      <c r="AV512" s="113"/>
      <c r="AW512" s="113"/>
      <c r="AX512" s="113"/>
      <c r="AY512" s="113"/>
      <c r="AZ512" s="113"/>
      <c r="BA512" s="113"/>
      <c r="BB512" s="113"/>
      <c r="BC512" s="113"/>
      <c r="BD512" s="113"/>
      <c r="BE512" s="113">
        <f>G512+K512+O512+S512+W512+AA512+AE512+AI512+AM512+AQ512</f>
        <v>0</v>
      </c>
      <c r="BF512" s="154">
        <f>E512+BB512-BE512</f>
        <v>532500000</v>
      </c>
      <c r="BG512" s="154">
        <v>608475441.39999998</v>
      </c>
      <c r="BH512" s="175">
        <f t="shared" si="466"/>
        <v>75975441.399999976</v>
      </c>
    </row>
    <row r="513" spans="1:62" s="3" customFormat="1" ht="15.75" thickBot="1" x14ac:dyDescent="0.3">
      <c r="A513" s="8" t="s">
        <v>785</v>
      </c>
      <c r="B513" s="67" t="s">
        <v>126</v>
      </c>
      <c r="C513" s="7"/>
      <c r="D513" s="67"/>
      <c r="E513" s="109">
        <f>E514</f>
        <v>0</v>
      </c>
      <c r="F513" s="109">
        <f t="shared" ref="F513:H514" si="467">F514</f>
        <v>0</v>
      </c>
      <c r="G513" s="109">
        <f t="shared" si="467"/>
        <v>0</v>
      </c>
      <c r="H513" s="109">
        <f t="shared" si="467"/>
        <v>0</v>
      </c>
      <c r="I513" s="109">
        <f t="shared" ref="I513:Q514" si="468">I514</f>
        <v>0</v>
      </c>
      <c r="J513" s="109">
        <f t="shared" si="468"/>
        <v>0</v>
      </c>
      <c r="K513" s="109">
        <f t="shared" si="468"/>
        <v>0</v>
      </c>
      <c r="L513" s="109">
        <f t="shared" si="468"/>
        <v>0</v>
      </c>
      <c r="M513" s="109">
        <f t="shared" si="468"/>
        <v>0</v>
      </c>
      <c r="N513" s="109">
        <f t="shared" si="468"/>
        <v>0</v>
      </c>
      <c r="O513" s="109">
        <f t="shared" si="468"/>
        <v>0</v>
      </c>
      <c r="P513" s="109">
        <f t="shared" si="468"/>
        <v>0</v>
      </c>
      <c r="Q513" s="109">
        <f t="shared" si="468"/>
        <v>0</v>
      </c>
      <c r="R513" s="109">
        <f t="shared" ref="R513:AG514" si="469">R514</f>
        <v>0</v>
      </c>
      <c r="S513" s="109">
        <f t="shared" si="469"/>
        <v>0</v>
      </c>
      <c r="T513" s="109">
        <f t="shared" si="469"/>
        <v>0</v>
      </c>
      <c r="U513" s="109">
        <f t="shared" si="469"/>
        <v>0</v>
      </c>
      <c r="V513" s="109">
        <f t="shared" si="469"/>
        <v>0</v>
      </c>
      <c r="W513" s="109">
        <f t="shared" si="469"/>
        <v>0</v>
      </c>
      <c r="X513" s="109">
        <f t="shared" si="469"/>
        <v>0</v>
      </c>
      <c r="Y513" s="109">
        <f t="shared" si="469"/>
        <v>0</v>
      </c>
      <c r="Z513" s="109">
        <f t="shared" si="469"/>
        <v>0</v>
      </c>
      <c r="AA513" s="109">
        <f t="shared" si="469"/>
        <v>0</v>
      </c>
      <c r="AB513" s="109">
        <f t="shared" si="469"/>
        <v>0</v>
      </c>
      <c r="AC513" s="109">
        <f t="shared" si="469"/>
        <v>0</v>
      </c>
      <c r="AD513" s="109">
        <f t="shared" si="469"/>
        <v>0</v>
      </c>
      <c r="AE513" s="109">
        <f t="shared" si="469"/>
        <v>0</v>
      </c>
      <c r="AF513" s="109">
        <f t="shared" si="469"/>
        <v>0</v>
      </c>
      <c r="AG513" s="109">
        <f t="shared" si="469"/>
        <v>0</v>
      </c>
      <c r="AH513" s="109">
        <f t="shared" ref="V513:AW514" si="470">AH514</f>
        <v>0</v>
      </c>
      <c r="AI513" s="109">
        <f t="shared" si="470"/>
        <v>0</v>
      </c>
      <c r="AJ513" s="109">
        <f t="shared" si="470"/>
        <v>0</v>
      </c>
      <c r="AK513" s="109">
        <f t="shared" si="470"/>
        <v>0</v>
      </c>
      <c r="AL513" s="109">
        <f t="shared" si="470"/>
        <v>0</v>
      </c>
      <c r="AM513" s="109">
        <f t="shared" si="470"/>
        <v>0</v>
      </c>
      <c r="AN513" s="109">
        <f t="shared" si="470"/>
        <v>0</v>
      </c>
      <c r="AO513" s="109">
        <f t="shared" si="470"/>
        <v>0</v>
      </c>
      <c r="AP513" s="109">
        <f t="shared" si="470"/>
        <v>0</v>
      </c>
      <c r="AQ513" s="109">
        <f t="shared" si="470"/>
        <v>0</v>
      </c>
      <c r="AR513" s="109">
        <f t="shared" si="470"/>
        <v>0</v>
      </c>
      <c r="AS513" s="109">
        <f t="shared" si="470"/>
        <v>0</v>
      </c>
      <c r="AT513" s="109">
        <f t="shared" si="470"/>
        <v>0</v>
      </c>
      <c r="AU513" s="109">
        <f t="shared" si="470"/>
        <v>0</v>
      </c>
      <c r="AV513" s="109">
        <f t="shared" si="470"/>
        <v>0</v>
      </c>
      <c r="AW513" s="109">
        <f t="shared" si="470"/>
        <v>0</v>
      </c>
      <c r="AX513" s="109"/>
      <c r="AY513" s="109"/>
      <c r="AZ513" s="109"/>
      <c r="BA513" s="109"/>
      <c r="BB513" s="109">
        <f t="shared" ref="BB513:BG514" si="471">BB514</f>
        <v>0</v>
      </c>
      <c r="BC513" s="109"/>
      <c r="BD513" s="109"/>
      <c r="BE513" s="109">
        <f t="shared" si="471"/>
        <v>0</v>
      </c>
      <c r="BF513" s="152">
        <f>+E513+BB513-BE513</f>
        <v>0</v>
      </c>
      <c r="BG513" s="152">
        <f t="shared" si="471"/>
        <v>0</v>
      </c>
      <c r="BH513" s="175">
        <f t="shared" si="466"/>
        <v>0</v>
      </c>
      <c r="BI513" s="5"/>
      <c r="BJ513" s="5"/>
    </row>
    <row r="514" spans="1:62" s="3" customFormat="1" ht="15.75" thickBot="1" x14ac:dyDescent="0.3">
      <c r="A514" s="8" t="s">
        <v>786</v>
      </c>
      <c r="B514" s="67" t="s">
        <v>787</v>
      </c>
      <c r="C514" s="7"/>
      <c r="D514" s="67"/>
      <c r="E514" s="109">
        <f>E515</f>
        <v>0</v>
      </c>
      <c r="F514" s="109">
        <f t="shared" si="467"/>
        <v>0</v>
      </c>
      <c r="G514" s="109">
        <f t="shared" si="467"/>
        <v>0</v>
      </c>
      <c r="H514" s="109">
        <f t="shared" si="467"/>
        <v>0</v>
      </c>
      <c r="I514" s="109">
        <f t="shared" si="468"/>
        <v>0</v>
      </c>
      <c r="J514" s="109">
        <f t="shared" si="468"/>
        <v>0</v>
      </c>
      <c r="K514" s="109">
        <f t="shared" si="468"/>
        <v>0</v>
      </c>
      <c r="L514" s="109">
        <f t="shared" si="468"/>
        <v>0</v>
      </c>
      <c r="M514" s="109">
        <f t="shared" si="468"/>
        <v>0</v>
      </c>
      <c r="N514" s="109">
        <f t="shared" si="468"/>
        <v>0</v>
      </c>
      <c r="O514" s="109">
        <f t="shared" si="468"/>
        <v>0</v>
      </c>
      <c r="P514" s="109">
        <f t="shared" si="468"/>
        <v>0</v>
      </c>
      <c r="Q514" s="109">
        <f t="shared" si="468"/>
        <v>0</v>
      </c>
      <c r="R514" s="109">
        <f t="shared" si="469"/>
        <v>0</v>
      </c>
      <c r="S514" s="109">
        <f t="shared" si="469"/>
        <v>0</v>
      </c>
      <c r="T514" s="109">
        <f t="shared" si="469"/>
        <v>0</v>
      </c>
      <c r="U514" s="109">
        <f t="shared" si="469"/>
        <v>0</v>
      </c>
      <c r="V514" s="109">
        <f t="shared" si="470"/>
        <v>0</v>
      </c>
      <c r="W514" s="109">
        <f t="shared" si="470"/>
        <v>0</v>
      </c>
      <c r="X514" s="109">
        <f t="shared" si="470"/>
        <v>0</v>
      </c>
      <c r="Y514" s="109">
        <f t="shared" si="470"/>
        <v>0</v>
      </c>
      <c r="Z514" s="109">
        <f t="shared" si="470"/>
        <v>0</v>
      </c>
      <c r="AA514" s="109">
        <f t="shared" si="470"/>
        <v>0</v>
      </c>
      <c r="AB514" s="109">
        <f t="shared" si="470"/>
        <v>0</v>
      </c>
      <c r="AC514" s="109">
        <f t="shared" si="470"/>
        <v>0</v>
      </c>
      <c r="AD514" s="109">
        <f t="shared" si="470"/>
        <v>0</v>
      </c>
      <c r="AE514" s="109">
        <f t="shared" si="470"/>
        <v>0</v>
      </c>
      <c r="AF514" s="109">
        <f t="shared" si="470"/>
        <v>0</v>
      </c>
      <c r="AG514" s="109">
        <f t="shared" si="470"/>
        <v>0</v>
      </c>
      <c r="AH514" s="109">
        <f t="shared" si="470"/>
        <v>0</v>
      </c>
      <c r="AI514" s="109">
        <f t="shared" si="470"/>
        <v>0</v>
      </c>
      <c r="AJ514" s="109">
        <f t="shared" si="470"/>
        <v>0</v>
      </c>
      <c r="AK514" s="109">
        <f t="shared" si="470"/>
        <v>0</v>
      </c>
      <c r="AL514" s="109">
        <f t="shared" si="470"/>
        <v>0</v>
      </c>
      <c r="AM514" s="109">
        <f t="shared" si="470"/>
        <v>0</v>
      </c>
      <c r="AN514" s="109">
        <f t="shared" si="470"/>
        <v>0</v>
      </c>
      <c r="AO514" s="109">
        <f t="shared" si="470"/>
        <v>0</v>
      </c>
      <c r="AP514" s="109">
        <f t="shared" si="470"/>
        <v>0</v>
      </c>
      <c r="AQ514" s="109">
        <f t="shared" si="470"/>
        <v>0</v>
      </c>
      <c r="AR514" s="109">
        <f t="shared" si="470"/>
        <v>0</v>
      </c>
      <c r="AS514" s="109">
        <f t="shared" si="470"/>
        <v>0</v>
      </c>
      <c r="AT514" s="109">
        <f t="shared" si="470"/>
        <v>0</v>
      </c>
      <c r="AU514" s="109">
        <f t="shared" si="470"/>
        <v>0</v>
      </c>
      <c r="AV514" s="109">
        <f t="shared" si="470"/>
        <v>0</v>
      </c>
      <c r="AW514" s="109">
        <f t="shared" si="470"/>
        <v>0</v>
      </c>
      <c r="AX514" s="109"/>
      <c r="AY514" s="109"/>
      <c r="AZ514" s="109"/>
      <c r="BA514" s="109"/>
      <c r="BB514" s="109">
        <f t="shared" si="471"/>
        <v>0</v>
      </c>
      <c r="BC514" s="109"/>
      <c r="BD514" s="109"/>
      <c r="BE514" s="109">
        <f t="shared" si="471"/>
        <v>0</v>
      </c>
      <c r="BF514" s="152">
        <f>+E514+BB514-BE514</f>
        <v>0</v>
      </c>
      <c r="BG514" s="152">
        <f t="shared" si="471"/>
        <v>0</v>
      </c>
      <c r="BH514" s="175">
        <f t="shared" si="466"/>
        <v>0</v>
      </c>
      <c r="BI514" s="5"/>
      <c r="BJ514" s="5"/>
    </row>
    <row r="515" spans="1:62" ht="39" thickBot="1" x14ac:dyDescent="0.25">
      <c r="A515" s="18" t="s">
        <v>788</v>
      </c>
      <c r="B515" s="68" t="s">
        <v>789</v>
      </c>
      <c r="C515" s="26">
        <v>200</v>
      </c>
      <c r="D515" s="68" t="s">
        <v>781</v>
      </c>
      <c r="E515" s="113"/>
      <c r="F515" s="113"/>
      <c r="G515" s="113"/>
      <c r="H515" s="113"/>
      <c r="I515" s="113"/>
      <c r="J515" s="113"/>
      <c r="K515" s="113"/>
      <c r="L515" s="113"/>
      <c r="M515" s="114"/>
      <c r="N515" s="113"/>
      <c r="O515" s="113"/>
      <c r="P515" s="113"/>
      <c r="Q515" s="114"/>
      <c r="R515" s="113"/>
      <c r="S515" s="113"/>
      <c r="T515" s="113"/>
      <c r="U515" s="114"/>
      <c r="V515" s="114"/>
      <c r="W515" s="114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  <c r="AK515" s="113"/>
      <c r="AL515" s="113"/>
      <c r="AM515" s="113"/>
      <c r="AN515" s="113"/>
      <c r="AO515" s="113"/>
      <c r="AP515" s="114"/>
      <c r="AQ515" s="114"/>
      <c r="AR515" s="113"/>
      <c r="AS515" s="113"/>
      <c r="AT515" s="113"/>
      <c r="AU515" s="113"/>
      <c r="AV515" s="113"/>
      <c r="AW515" s="113"/>
      <c r="AX515" s="113"/>
      <c r="AY515" s="113"/>
      <c r="AZ515" s="113"/>
      <c r="BA515" s="113"/>
      <c r="BB515" s="113"/>
      <c r="BC515" s="113"/>
      <c r="BD515" s="113"/>
      <c r="BE515" s="113">
        <f>G515+K515+O515+S515+W515+AA515+AE515+AI515+AM515+AQ515</f>
        <v>0</v>
      </c>
      <c r="BF515" s="154">
        <f>E515+BB515-BE515</f>
        <v>0</v>
      </c>
      <c r="BG515" s="154"/>
      <c r="BH515" s="175">
        <f t="shared" si="466"/>
        <v>0</v>
      </c>
    </row>
    <row r="516" spans="1:62" s="3" customFormat="1" ht="15.75" thickBot="1" x14ac:dyDescent="0.3">
      <c r="A516" s="8" t="s">
        <v>790</v>
      </c>
      <c r="B516" s="67" t="s">
        <v>758</v>
      </c>
      <c r="C516" s="7"/>
      <c r="D516" s="67"/>
      <c r="E516" s="109">
        <f t="shared" ref="E516:U516" si="472">E517+E524</f>
        <v>16000000</v>
      </c>
      <c r="F516" s="109">
        <f t="shared" si="472"/>
        <v>0</v>
      </c>
      <c r="G516" s="109">
        <f t="shared" si="472"/>
        <v>0</v>
      </c>
      <c r="H516" s="109">
        <f t="shared" si="472"/>
        <v>0</v>
      </c>
      <c r="I516" s="109">
        <f t="shared" si="472"/>
        <v>0</v>
      </c>
      <c r="J516" s="109">
        <f t="shared" si="472"/>
        <v>0</v>
      </c>
      <c r="K516" s="109">
        <f t="shared" si="472"/>
        <v>0</v>
      </c>
      <c r="L516" s="109">
        <f t="shared" si="472"/>
        <v>0</v>
      </c>
      <c r="M516" s="109">
        <f t="shared" si="472"/>
        <v>0</v>
      </c>
      <c r="N516" s="109">
        <f t="shared" si="472"/>
        <v>0</v>
      </c>
      <c r="O516" s="109">
        <f t="shared" si="472"/>
        <v>0</v>
      </c>
      <c r="P516" s="109">
        <f t="shared" si="472"/>
        <v>0</v>
      </c>
      <c r="Q516" s="109">
        <f t="shared" si="472"/>
        <v>0</v>
      </c>
      <c r="R516" s="109">
        <f t="shared" si="472"/>
        <v>0</v>
      </c>
      <c r="S516" s="109">
        <f t="shared" si="472"/>
        <v>0</v>
      </c>
      <c r="T516" s="109">
        <f t="shared" si="472"/>
        <v>0</v>
      </c>
      <c r="U516" s="109">
        <f t="shared" si="472"/>
        <v>0</v>
      </c>
      <c r="V516" s="109">
        <f t="shared" ref="V516:AW516" si="473">V517+V524</f>
        <v>0</v>
      </c>
      <c r="W516" s="109">
        <f t="shared" si="473"/>
        <v>0</v>
      </c>
      <c r="X516" s="109">
        <f t="shared" si="473"/>
        <v>0</v>
      </c>
      <c r="Y516" s="109">
        <f t="shared" si="473"/>
        <v>0</v>
      </c>
      <c r="Z516" s="109">
        <f t="shared" si="473"/>
        <v>0</v>
      </c>
      <c r="AA516" s="109">
        <f t="shared" si="473"/>
        <v>0</v>
      </c>
      <c r="AB516" s="109">
        <f t="shared" si="473"/>
        <v>0</v>
      </c>
      <c r="AC516" s="109">
        <f t="shared" si="473"/>
        <v>0</v>
      </c>
      <c r="AD516" s="109">
        <f t="shared" si="473"/>
        <v>0</v>
      </c>
      <c r="AE516" s="109">
        <f t="shared" si="473"/>
        <v>0</v>
      </c>
      <c r="AF516" s="109">
        <f t="shared" si="473"/>
        <v>0</v>
      </c>
      <c r="AG516" s="109">
        <f t="shared" si="473"/>
        <v>0</v>
      </c>
      <c r="AH516" s="109">
        <f t="shared" si="473"/>
        <v>0</v>
      </c>
      <c r="AI516" s="109">
        <f t="shared" si="473"/>
        <v>0</v>
      </c>
      <c r="AJ516" s="109">
        <f t="shared" si="473"/>
        <v>0</v>
      </c>
      <c r="AK516" s="109">
        <f t="shared" ref="AK516:AT516" si="474">AK517+AK524</f>
        <v>0</v>
      </c>
      <c r="AL516" s="109">
        <f t="shared" si="474"/>
        <v>0</v>
      </c>
      <c r="AM516" s="109">
        <f t="shared" si="474"/>
        <v>0</v>
      </c>
      <c r="AN516" s="109">
        <f t="shared" si="474"/>
        <v>0</v>
      </c>
      <c r="AO516" s="109">
        <f t="shared" si="474"/>
        <v>0</v>
      </c>
      <c r="AP516" s="109">
        <f t="shared" si="474"/>
        <v>0</v>
      </c>
      <c r="AQ516" s="109">
        <f t="shared" si="474"/>
        <v>0</v>
      </c>
      <c r="AR516" s="109">
        <f t="shared" si="474"/>
        <v>0</v>
      </c>
      <c r="AS516" s="109">
        <f t="shared" si="474"/>
        <v>0</v>
      </c>
      <c r="AT516" s="109">
        <f t="shared" si="474"/>
        <v>0</v>
      </c>
      <c r="AU516" s="109">
        <f t="shared" si="473"/>
        <v>0</v>
      </c>
      <c r="AV516" s="109">
        <f t="shared" si="473"/>
        <v>0</v>
      </c>
      <c r="AW516" s="109">
        <f t="shared" si="473"/>
        <v>0</v>
      </c>
      <c r="AX516" s="109"/>
      <c r="AY516" s="109"/>
      <c r="AZ516" s="109"/>
      <c r="BA516" s="109"/>
      <c r="BB516" s="109">
        <f>BB517+BB524</f>
        <v>249755514.43000001</v>
      </c>
      <c r="BC516" s="109"/>
      <c r="BD516" s="109"/>
      <c r="BE516" s="109">
        <f>BE517+BE524</f>
        <v>0</v>
      </c>
      <c r="BF516" s="152">
        <f>+E516+BB516-BE516</f>
        <v>265755514.43000001</v>
      </c>
      <c r="BG516" s="152">
        <f>BG517+BG524</f>
        <v>296628309.54000002</v>
      </c>
      <c r="BH516" s="175">
        <f t="shared" si="466"/>
        <v>30872795.110000014</v>
      </c>
      <c r="BI516" s="5"/>
      <c r="BJ516" s="5"/>
    </row>
    <row r="517" spans="1:62" s="3" customFormat="1" ht="15.75" thickBot="1" x14ac:dyDescent="0.3">
      <c r="A517" s="8" t="s">
        <v>791</v>
      </c>
      <c r="B517" s="67" t="s">
        <v>248</v>
      </c>
      <c r="C517" s="7"/>
      <c r="D517" s="67"/>
      <c r="E517" s="109">
        <f t="shared" ref="E517:U517" si="475">E518+E519+E520+E521+E522+E523</f>
        <v>0</v>
      </c>
      <c r="F517" s="109">
        <f t="shared" si="475"/>
        <v>0</v>
      </c>
      <c r="G517" s="109">
        <f t="shared" si="475"/>
        <v>0</v>
      </c>
      <c r="H517" s="109">
        <f t="shared" si="475"/>
        <v>0</v>
      </c>
      <c r="I517" s="109">
        <f t="shared" si="475"/>
        <v>0</v>
      </c>
      <c r="J517" s="109">
        <f t="shared" si="475"/>
        <v>0</v>
      </c>
      <c r="K517" s="109">
        <f t="shared" si="475"/>
        <v>0</v>
      </c>
      <c r="L517" s="109">
        <f t="shared" si="475"/>
        <v>0</v>
      </c>
      <c r="M517" s="109">
        <f t="shared" si="475"/>
        <v>0</v>
      </c>
      <c r="N517" s="109">
        <f t="shared" si="475"/>
        <v>0</v>
      </c>
      <c r="O517" s="109">
        <f t="shared" si="475"/>
        <v>0</v>
      </c>
      <c r="P517" s="109">
        <f t="shared" si="475"/>
        <v>0</v>
      </c>
      <c r="Q517" s="109">
        <f t="shared" si="475"/>
        <v>0</v>
      </c>
      <c r="R517" s="109">
        <f t="shared" si="475"/>
        <v>0</v>
      </c>
      <c r="S517" s="109">
        <f t="shared" si="475"/>
        <v>0</v>
      </c>
      <c r="T517" s="109">
        <f t="shared" si="475"/>
        <v>0</v>
      </c>
      <c r="U517" s="109">
        <f t="shared" si="475"/>
        <v>0</v>
      </c>
      <c r="V517" s="109">
        <f t="shared" ref="V517:AW517" si="476">V518+V519+V520+V521+V522+V523</f>
        <v>0</v>
      </c>
      <c r="W517" s="109">
        <f t="shared" si="476"/>
        <v>0</v>
      </c>
      <c r="X517" s="109">
        <f t="shared" si="476"/>
        <v>0</v>
      </c>
      <c r="Y517" s="109">
        <f t="shared" si="476"/>
        <v>0</v>
      </c>
      <c r="Z517" s="109">
        <f t="shared" si="476"/>
        <v>0</v>
      </c>
      <c r="AA517" s="109">
        <f t="shared" si="476"/>
        <v>0</v>
      </c>
      <c r="AB517" s="109">
        <f t="shared" si="476"/>
        <v>0</v>
      </c>
      <c r="AC517" s="109">
        <f t="shared" si="476"/>
        <v>0</v>
      </c>
      <c r="AD517" s="109">
        <f t="shared" si="476"/>
        <v>0</v>
      </c>
      <c r="AE517" s="109">
        <f t="shared" si="476"/>
        <v>0</v>
      </c>
      <c r="AF517" s="109">
        <f t="shared" si="476"/>
        <v>0</v>
      </c>
      <c r="AG517" s="109">
        <f t="shared" si="476"/>
        <v>0</v>
      </c>
      <c r="AH517" s="109">
        <f t="shared" si="476"/>
        <v>0</v>
      </c>
      <c r="AI517" s="109">
        <f t="shared" si="476"/>
        <v>0</v>
      </c>
      <c r="AJ517" s="109">
        <f t="shared" si="476"/>
        <v>0</v>
      </c>
      <c r="AK517" s="109">
        <f t="shared" ref="AK517:AT517" si="477">AK518+AK519+AK520+AK521+AK522+AK523</f>
        <v>0</v>
      </c>
      <c r="AL517" s="109">
        <f t="shared" si="477"/>
        <v>0</v>
      </c>
      <c r="AM517" s="109">
        <f t="shared" si="477"/>
        <v>0</v>
      </c>
      <c r="AN517" s="109">
        <f t="shared" si="477"/>
        <v>0</v>
      </c>
      <c r="AO517" s="109">
        <f t="shared" si="477"/>
        <v>0</v>
      </c>
      <c r="AP517" s="109">
        <f t="shared" si="477"/>
        <v>0</v>
      </c>
      <c r="AQ517" s="109">
        <f t="shared" si="477"/>
        <v>0</v>
      </c>
      <c r="AR517" s="109">
        <f t="shared" si="477"/>
        <v>0</v>
      </c>
      <c r="AS517" s="109">
        <f t="shared" si="477"/>
        <v>0</v>
      </c>
      <c r="AT517" s="109">
        <f t="shared" si="477"/>
        <v>0</v>
      </c>
      <c r="AU517" s="109">
        <f t="shared" si="476"/>
        <v>0</v>
      </c>
      <c r="AV517" s="109">
        <f t="shared" si="476"/>
        <v>0</v>
      </c>
      <c r="AW517" s="109">
        <f t="shared" si="476"/>
        <v>0</v>
      </c>
      <c r="AX517" s="109"/>
      <c r="AY517" s="109"/>
      <c r="AZ517" s="109"/>
      <c r="BA517" s="109"/>
      <c r="BB517" s="109">
        <f>BB518+BB519+BB520+BB521+BB522+BB523</f>
        <v>249755514.43000001</v>
      </c>
      <c r="BC517" s="109"/>
      <c r="BD517" s="109"/>
      <c r="BE517" s="109">
        <f>BE518+BE519+BE520+BE521+BE522+BE523</f>
        <v>0</v>
      </c>
      <c r="BF517" s="152">
        <f>+E517+BB517-BE517</f>
        <v>249755514.43000001</v>
      </c>
      <c r="BG517" s="152">
        <f>BG518+BG519+BG520+BG521+BG522+BG523</f>
        <v>249755514.43000001</v>
      </c>
      <c r="BH517" s="175">
        <f t="shared" si="466"/>
        <v>0</v>
      </c>
      <c r="BI517" s="5"/>
      <c r="BJ517" s="5"/>
    </row>
    <row r="518" spans="1:62" ht="39" thickBot="1" x14ac:dyDescent="0.25">
      <c r="A518" s="18" t="s">
        <v>792</v>
      </c>
      <c r="B518" s="68" t="s">
        <v>761</v>
      </c>
      <c r="C518" s="26">
        <v>200</v>
      </c>
      <c r="D518" s="68" t="s">
        <v>781</v>
      </c>
      <c r="E518" s="113">
        <v>0</v>
      </c>
      <c r="F518" s="113"/>
      <c r="G518" s="113"/>
      <c r="H518" s="113"/>
      <c r="I518" s="113"/>
      <c r="J518" s="113"/>
      <c r="K518" s="113"/>
      <c r="L518" s="113"/>
      <c r="M518" s="114"/>
      <c r="N518" s="113"/>
      <c r="O518" s="113"/>
      <c r="P518" s="113"/>
      <c r="Q518" s="114"/>
      <c r="R518" s="114"/>
      <c r="S518" s="113"/>
      <c r="T518" s="113"/>
      <c r="U518" s="114"/>
      <c r="V518" s="114"/>
      <c r="W518" s="114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  <c r="AK518" s="113"/>
      <c r="AL518" s="113"/>
      <c r="AM518" s="113"/>
      <c r="AN518" s="113"/>
      <c r="AO518" s="113"/>
      <c r="AP518" s="114"/>
      <c r="AQ518" s="114"/>
      <c r="AR518" s="113"/>
      <c r="AS518" s="113"/>
      <c r="AT518" s="113"/>
      <c r="AU518" s="113"/>
      <c r="AV518" s="113"/>
      <c r="AW518" s="113"/>
      <c r="AX518" s="113"/>
      <c r="AY518" s="113"/>
      <c r="AZ518" s="113"/>
      <c r="BA518" s="113"/>
      <c r="BB518" s="113">
        <v>0</v>
      </c>
      <c r="BC518" s="113"/>
      <c r="BD518" s="113"/>
      <c r="BE518" s="113">
        <f t="shared" ref="BE518:BE523" si="478">G518+K518+O518+S518+W518+AA518+AE518+AI518+AM518+AQ518</f>
        <v>0</v>
      </c>
      <c r="BF518" s="154">
        <f t="shared" ref="BF518:BF523" si="479">E518+BB518-BE518</f>
        <v>0</v>
      </c>
      <c r="BG518" s="154">
        <v>0</v>
      </c>
      <c r="BH518" s="175">
        <f t="shared" si="466"/>
        <v>0</v>
      </c>
    </row>
    <row r="519" spans="1:62" ht="39" thickBot="1" x14ac:dyDescent="0.25">
      <c r="A519" s="18" t="s">
        <v>793</v>
      </c>
      <c r="B519" s="68" t="s">
        <v>763</v>
      </c>
      <c r="C519" s="26">
        <v>200</v>
      </c>
      <c r="D519" s="68" t="s">
        <v>781</v>
      </c>
      <c r="E519" s="113">
        <v>0</v>
      </c>
      <c r="F519" s="113"/>
      <c r="G519" s="113"/>
      <c r="H519" s="113"/>
      <c r="I519" s="113"/>
      <c r="J519" s="113"/>
      <c r="K519" s="113"/>
      <c r="L519" s="113"/>
      <c r="M519" s="114"/>
      <c r="N519" s="113"/>
      <c r="O519" s="113"/>
      <c r="P519" s="113"/>
      <c r="Q519" s="114"/>
      <c r="R519" s="114"/>
      <c r="S519" s="113"/>
      <c r="T519" s="113"/>
      <c r="U519" s="114"/>
      <c r="V519" s="114"/>
      <c r="W519" s="114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13"/>
      <c r="AH519" s="113"/>
      <c r="AI519" s="113"/>
      <c r="AJ519" s="113"/>
      <c r="AK519" s="113"/>
      <c r="AL519" s="113"/>
      <c r="AM519" s="113"/>
      <c r="AN519" s="113"/>
      <c r="AO519" s="113"/>
      <c r="AP519" s="114"/>
      <c r="AQ519" s="114"/>
      <c r="AR519" s="113"/>
      <c r="AS519" s="113"/>
      <c r="AT519" s="113"/>
      <c r="AU519" s="113"/>
      <c r="AV519" s="113"/>
      <c r="AW519" s="113"/>
      <c r="AX519" s="113"/>
      <c r="AY519" s="113"/>
      <c r="AZ519" s="113"/>
      <c r="BA519" s="113"/>
      <c r="BB519" s="113">
        <v>249755514.43000001</v>
      </c>
      <c r="BC519" s="113"/>
      <c r="BD519" s="113"/>
      <c r="BE519" s="113">
        <f t="shared" si="478"/>
        <v>0</v>
      </c>
      <c r="BF519" s="154">
        <f t="shared" si="479"/>
        <v>249755514.43000001</v>
      </c>
      <c r="BG519" s="154">
        <v>249755514.43000001</v>
      </c>
      <c r="BH519" s="175">
        <f t="shared" si="466"/>
        <v>0</v>
      </c>
    </row>
    <row r="520" spans="1:62" ht="39" thickBot="1" x14ac:dyDescent="0.25">
      <c r="A520" s="18" t="s">
        <v>794</v>
      </c>
      <c r="B520" s="68" t="s">
        <v>765</v>
      </c>
      <c r="C520" s="26">
        <v>200</v>
      </c>
      <c r="D520" s="68" t="s">
        <v>781</v>
      </c>
      <c r="E520" s="113">
        <v>0</v>
      </c>
      <c r="F520" s="113"/>
      <c r="G520" s="113"/>
      <c r="H520" s="113"/>
      <c r="I520" s="113"/>
      <c r="J520" s="113"/>
      <c r="K520" s="113"/>
      <c r="L520" s="113"/>
      <c r="M520" s="114"/>
      <c r="N520" s="113"/>
      <c r="O520" s="113"/>
      <c r="P520" s="113"/>
      <c r="Q520" s="114"/>
      <c r="R520" s="114"/>
      <c r="S520" s="113"/>
      <c r="T520" s="113"/>
      <c r="U520" s="114"/>
      <c r="V520" s="114"/>
      <c r="W520" s="114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  <c r="AK520" s="113"/>
      <c r="AL520" s="113"/>
      <c r="AM520" s="113"/>
      <c r="AN520" s="113"/>
      <c r="AO520" s="113"/>
      <c r="AP520" s="114"/>
      <c r="AQ520" s="114"/>
      <c r="AR520" s="113"/>
      <c r="AS520" s="113"/>
      <c r="AT520" s="113"/>
      <c r="AU520" s="113"/>
      <c r="AV520" s="113"/>
      <c r="AW520" s="113"/>
      <c r="AX520" s="113"/>
      <c r="AY520" s="113"/>
      <c r="AZ520" s="113"/>
      <c r="BA520" s="113"/>
      <c r="BB520" s="113">
        <v>0</v>
      </c>
      <c r="BC520" s="113"/>
      <c r="BD520" s="113"/>
      <c r="BE520" s="113">
        <f t="shared" si="478"/>
        <v>0</v>
      </c>
      <c r="BF520" s="154">
        <f t="shared" si="479"/>
        <v>0</v>
      </c>
      <c r="BG520" s="154">
        <v>0</v>
      </c>
      <c r="BH520" s="175">
        <f t="shared" si="466"/>
        <v>0</v>
      </c>
    </row>
    <row r="521" spans="1:62" ht="39" thickBot="1" x14ac:dyDescent="0.25">
      <c r="A521" s="18" t="s">
        <v>795</v>
      </c>
      <c r="B521" s="68" t="s">
        <v>328</v>
      </c>
      <c r="C521" s="26">
        <v>200</v>
      </c>
      <c r="D521" s="68" t="s">
        <v>781</v>
      </c>
      <c r="E521" s="113">
        <v>0</v>
      </c>
      <c r="F521" s="113"/>
      <c r="G521" s="113"/>
      <c r="H521" s="113"/>
      <c r="I521" s="113"/>
      <c r="J521" s="113"/>
      <c r="K521" s="113"/>
      <c r="L521" s="113"/>
      <c r="M521" s="114"/>
      <c r="N521" s="113"/>
      <c r="O521" s="113"/>
      <c r="P521" s="113"/>
      <c r="Q521" s="114"/>
      <c r="R521" s="114"/>
      <c r="S521" s="113"/>
      <c r="T521" s="113"/>
      <c r="U521" s="114"/>
      <c r="V521" s="114"/>
      <c r="W521" s="114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  <c r="AK521" s="113"/>
      <c r="AL521" s="113"/>
      <c r="AM521" s="113"/>
      <c r="AN521" s="113"/>
      <c r="AO521" s="113"/>
      <c r="AP521" s="114"/>
      <c r="AQ521" s="114"/>
      <c r="AR521" s="113"/>
      <c r="AS521" s="113"/>
      <c r="AT521" s="113"/>
      <c r="AU521" s="113"/>
      <c r="AV521" s="113"/>
      <c r="AW521" s="113"/>
      <c r="AX521" s="113"/>
      <c r="AY521" s="113"/>
      <c r="AZ521" s="113"/>
      <c r="BA521" s="113"/>
      <c r="BB521" s="113"/>
      <c r="BC521" s="113"/>
      <c r="BD521" s="113"/>
      <c r="BE521" s="113">
        <f t="shared" si="478"/>
        <v>0</v>
      </c>
      <c r="BF521" s="154">
        <f t="shared" si="479"/>
        <v>0</v>
      </c>
      <c r="BG521" s="154">
        <v>0</v>
      </c>
      <c r="BH521" s="175">
        <f t="shared" si="466"/>
        <v>0</v>
      </c>
    </row>
    <row r="522" spans="1:62" ht="39" thickBot="1" x14ac:dyDescent="0.25">
      <c r="A522" s="18" t="s">
        <v>796</v>
      </c>
      <c r="B522" s="68" t="s">
        <v>768</v>
      </c>
      <c r="C522" s="26">
        <v>200</v>
      </c>
      <c r="D522" s="68" t="s">
        <v>781</v>
      </c>
      <c r="E522" s="113">
        <v>0</v>
      </c>
      <c r="F522" s="113"/>
      <c r="G522" s="113"/>
      <c r="H522" s="113"/>
      <c r="I522" s="113"/>
      <c r="J522" s="113"/>
      <c r="K522" s="113"/>
      <c r="L522" s="113"/>
      <c r="M522" s="114"/>
      <c r="N522" s="113"/>
      <c r="O522" s="113"/>
      <c r="P522" s="113"/>
      <c r="Q522" s="114"/>
      <c r="R522" s="114"/>
      <c r="S522" s="113"/>
      <c r="T522" s="113"/>
      <c r="U522" s="114"/>
      <c r="V522" s="114"/>
      <c r="W522" s="114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  <c r="AJ522" s="113"/>
      <c r="AK522" s="113"/>
      <c r="AL522" s="113"/>
      <c r="AM522" s="113"/>
      <c r="AN522" s="113"/>
      <c r="AO522" s="113"/>
      <c r="AP522" s="114"/>
      <c r="AQ522" s="114"/>
      <c r="AR522" s="113"/>
      <c r="AS522" s="113"/>
      <c r="AT522" s="113"/>
      <c r="AU522" s="113"/>
      <c r="AV522" s="113"/>
      <c r="AW522" s="113"/>
      <c r="AX522" s="113"/>
      <c r="AY522" s="113"/>
      <c r="AZ522" s="113"/>
      <c r="BA522" s="113"/>
      <c r="BB522" s="113"/>
      <c r="BC522" s="113"/>
      <c r="BD522" s="113"/>
      <c r="BE522" s="113">
        <f t="shared" si="478"/>
        <v>0</v>
      </c>
      <c r="BF522" s="154">
        <f t="shared" si="479"/>
        <v>0</v>
      </c>
      <c r="BG522" s="154">
        <v>0</v>
      </c>
      <c r="BH522" s="175">
        <f t="shared" si="466"/>
        <v>0</v>
      </c>
    </row>
    <row r="523" spans="1:62" ht="39" thickBot="1" x14ac:dyDescent="0.25">
      <c r="A523" s="18" t="s">
        <v>797</v>
      </c>
      <c r="B523" s="68" t="s">
        <v>798</v>
      </c>
      <c r="C523" s="26">
        <v>200</v>
      </c>
      <c r="D523" s="68" t="s">
        <v>781</v>
      </c>
      <c r="E523" s="113">
        <v>0</v>
      </c>
      <c r="F523" s="113"/>
      <c r="G523" s="113"/>
      <c r="H523" s="113"/>
      <c r="I523" s="113"/>
      <c r="J523" s="113"/>
      <c r="K523" s="113"/>
      <c r="L523" s="113"/>
      <c r="M523" s="114"/>
      <c r="N523" s="113"/>
      <c r="O523" s="113"/>
      <c r="P523" s="113"/>
      <c r="Q523" s="114"/>
      <c r="R523" s="113"/>
      <c r="S523" s="113"/>
      <c r="T523" s="113"/>
      <c r="U523" s="114"/>
      <c r="V523" s="114"/>
      <c r="W523" s="114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  <c r="AI523" s="113"/>
      <c r="AJ523" s="113"/>
      <c r="AK523" s="113"/>
      <c r="AL523" s="113"/>
      <c r="AM523" s="113"/>
      <c r="AN523" s="113"/>
      <c r="AO523" s="113"/>
      <c r="AP523" s="114"/>
      <c r="AQ523" s="114"/>
      <c r="AR523" s="113"/>
      <c r="AS523" s="113"/>
      <c r="AT523" s="113"/>
      <c r="AU523" s="113"/>
      <c r="AV523" s="113"/>
      <c r="AW523" s="113"/>
      <c r="AX523" s="113"/>
      <c r="AY523" s="113"/>
      <c r="AZ523" s="113"/>
      <c r="BA523" s="113"/>
      <c r="BB523" s="113"/>
      <c r="BC523" s="113"/>
      <c r="BD523" s="113"/>
      <c r="BE523" s="113">
        <f t="shared" si="478"/>
        <v>0</v>
      </c>
      <c r="BF523" s="154">
        <f t="shared" si="479"/>
        <v>0</v>
      </c>
      <c r="BG523" s="154">
        <v>0</v>
      </c>
      <c r="BH523" s="175">
        <f t="shared" si="466"/>
        <v>0</v>
      </c>
    </row>
    <row r="524" spans="1:62" s="3" customFormat="1" ht="26.25" thickBot="1" x14ac:dyDescent="0.3">
      <c r="A524" s="8" t="s">
        <v>799</v>
      </c>
      <c r="B524" s="67" t="s">
        <v>770</v>
      </c>
      <c r="C524" s="7"/>
      <c r="D524" s="67"/>
      <c r="E524" s="109">
        <f t="shared" ref="E524:AW524" si="480">E525+E526+E527</f>
        <v>16000000</v>
      </c>
      <c r="F524" s="109">
        <f t="shared" si="480"/>
        <v>0</v>
      </c>
      <c r="G524" s="109">
        <f t="shared" si="480"/>
        <v>0</v>
      </c>
      <c r="H524" s="109">
        <f t="shared" si="480"/>
        <v>0</v>
      </c>
      <c r="I524" s="109">
        <f t="shared" si="480"/>
        <v>0</v>
      </c>
      <c r="J524" s="109">
        <f t="shared" si="480"/>
        <v>0</v>
      </c>
      <c r="K524" s="109">
        <f t="shared" si="480"/>
        <v>0</v>
      </c>
      <c r="L524" s="109">
        <f t="shared" si="480"/>
        <v>0</v>
      </c>
      <c r="M524" s="109">
        <f t="shared" si="480"/>
        <v>0</v>
      </c>
      <c r="N524" s="109">
        <f t="shared" si="480"/>
        <v>0</v>
      </c>
      <c r="O524" s="109">
        <f t="shared" si="480"/>
        <v>0</v>
      </c>
      <c r="P524" s="109">
        <f t="shared" si="480"/>
        <v>0</v>
      </c>
      <c r="Q524" s="109">
        <f t="shared" si="480"/>
        <v>0</v>
      </c>
      <c r="R524" s="109">
        <f t="shared" si="480"/>
        <v>0</v>
      </c>
      <c r="S524" s="109">
        <f t="shared" si="480"/>
        <v>0</v>
      </c>
      <c r="T524" s="109">
        <f t="shared" si="480"/>
        <v>0</v>
      </c>
      <c r="U524" s="109">
        <f t="shared" si="480"/>
        <v>0</v>
      </c>
      <c r="V524" s="109">
        <f t="shared" si="480"/>
        <v>0</v>
      </c>
      <c r="W524" s="109">
        <f t="shared" si="480"/>
        <v>0</v>
      </c>
      <c r="X524" s="109">
        <f t="shared" si="480"/>
        <v>0</v>
      </c>
      <c r="Y524" s="109">
        <f t="shared" si="480"/>
        <v>0</v>
      </c>
      <c r="Z524" s="109">
        <f t="shared" si="480"/>
        <v>0</v>
      </c>
      <c r="AA524" s="109">
        <f t="shared" si="480"/>
        <v>0</v>
      </c>
      <c r="AB524" s="109">
        <f t="shared" si="480"/>
        <v>0</v>
      </c>
      <c r="AC524" s="109">
        <f t="shared" si="480"/>
        <v>0</v>
      </c>
      <c r="AD524" s="109">
        <f t="shared" si="480"/>
        <v>0</v>
      </c>
      <c r="AE524" s="109">
        <f t="shared" si="480"/>
        <v>0</v>
      </c>
      <c r="AF524" s="109">
        <f t="shared" si="480"/>
        <v>0</v>
      </c>
      <c r="AG524" s="109">
        <f t="shared" si="480"/>
        <v>0</v>
      </c>
      <c r="AH524" s="109">
        <f t="shared" si="480"/>
        <v>0</v>
      </c>
      <c r="AI524" s="109">
        <f t="shared" si="480"/>
        <v>0</v>
      </c>
      <c r="AJ524" s="109">
        <f t="shared" si="480"/>
        <v>0</v>
      </c>
      <c r="AK524" s="109">
        <f t="shared" si="480"/>
        <v>0</v>
      </c>
      <c r="AL524" s="109">
        <f t="shared" si="480"/>
        <v>0</v>
      </c>
      <c r="AM524" s="109">
        <f t="shared" si="480"/>
        <v>0</v>
      </c>
      <c r="AN524" s="109">
        <f t="shared" si="480"/>
        <v>0</v>
      </c>
      <c r="AO524" s="109">
        <f t="shared" si="480"/>
        <v>0</v>
      </c>
      <c r="AP524" s="109">
        <f t="shared" si="480"/>
        <v>0</v>
      </c>
      <c r="AQ524" s="109">
        <f t="shared" si="480"/>
        <v>0</v>
      </c>
      <c r="AR524" s="109">
        <f t="shared" si="480"/>
        <v>0</v>
      </c>
      <c r="AS524" s="109">
        <f t="shared" si="480"/>
        <v>0</v>
      </c>
      <c r="AT524" s="109">
        <f t="shared" si="480"/>
        <v>0</v>
      </c>
      <c r="AU524" s="109">
        <f t="shared" si="480"/>
        <v>0</v>
      </c>
      <c r="AV524" s="109">
        <f t="shared" si="480"/>
        <v>0</v>
      </c>
      <c r="AW524" s="109">
        <f t="shared" si="480"/>
        <v>0</v>
      </c>
      <c r="AX524" s="109"/>
      <c r="AY524" s="109"/>
      <c r="AZ524" s="109"/>
      <c r="BA524" s="109"/>
      <c r="BB524" s="109">
        <f>BB525+BB526+BB527</f>
        <v>0</v>
      </c>
      <c r="BC524" s="109"/>
      <c r="BD524" s="109"/>
      <c r="BE524" s="109">
        <f>BE525+BE526+BE527</f>
        <v>0</v>
      </c>
      <c r="BF524" s="152">
        <f>+E524+BB524-BE524</f>
        <v>16000000</v>
      </c>
      <c r="BG524" s="152">
        <f>BG525+BG526+BG527</f>
        <v>46872795.109999999</v>
      </c>
      <c r="BH524" s="175">
        <f t="shared" si="466"/>
        <v>30872795.109999999</v>
      </c>
      <c r="BI524" s="5"/>
      <c r="BJ524" s="5"/>
    </row>
    <row r="525" spans="1:62" ht="39" thickBot="1" x14ac:dyDescent="0.25">
      <c r="A525" s="18" t="s">
        <v>800</v>
      </c>
      <c r="B525" s="68" t="s">
        <v>332</v>
      </c>
      <c r="C525" s="26">
        <v>200</v>
      </c>
      <c r="D525" s="68" t="s">
        <v>781</v>
      </c>
      <c r="E525" s="113">
        <v>16000000</v>
      </c>
      <c r="F525" s="113"/>
      <c r="G525" s="113"/>
      <c r="H525" s="113"/>
      <c r="I525" s="113"/>
      <c r="J525" s="113"/>
      <c r="K525" s="113"/>
      <c r="L525" s="113"/>
      <c r="M525" s="114"/>
      <c r="N525" s="113"/>
      <c r="O525" s="113"/>
      <c r="P525" s="113"/>
      <c r="Q525" s="114"/>
      <c r="R525" s="114"/>
      <c r="S525" s="113"/>
      <c r="T525" s="113"/>
      <c r="U525" s="114"/>
      <c r="V525" s="114"/>
      <c r="W525" s="114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  <c r="AI525" s="113"/>
      <c r="AJ525" s="113"/>
      <c r="AK525" s="113"/>
      <c r="AL525" s="113"/>
      <c r="AM525" s="113"/>
      <c r="AN525" s="113"/>
      <c r="AO525" s="113"/>
      <c r="AP525" s="114"/>
      <c r="AQ525" s="114"/>
      <c r="AR525" s="113"/>
      <c r="AS525" s="113"/>
      <c r="AT525" s="113"/>
      <c r="AU525" s="113"/>
      <c r="AV525" s="113"/>
      <c r="AW525" s="113"/>
      <c r="AX525" s="113"/>
      <c r="AY525" s="113"/>
      <c r="AZ525" s="113"/>
      <c r="BA525" s="113"/>
      <c r="BB525" s="113"/>
      <c r="BC525" s="113"/>
      <c r="BD525" s="113"/>
      <c r="BE525" s="113">
        <f>G525+K525+O525+S525+W525+AA525+AE525+AI525+AM525+AQ525</f>
        <v>0</v>
      </c>
      <c r="BF525" s="154">
        <f>+E525+BB525-BE525</f>
        <v>16000000</v>
      </c>
      <c r="BG525" s="154">
        <v>46872795.109999999</v>
      </c>
      <c r="BH525" s="175">
        <f t="shared" si="466"/>
        <v>30872795.109999999</v>
      </c>
    </row>
    <row r="526" spans="1:62" ht="39" thickBot="1" x14ac:dyDescent="0.25">
      <c r="A526" s="18" t="s">
        <v>801</v>
      </c>
      <c r="B526" s="68" t="s">
        <v>773</v>
      </c>
      <c r="C526" s="26">
        <v>200</v>
      </c>
      <c r="D526" s="68" t="s">
        <v>781</v>
      </c>
      <c r="E526" s="113">
        <v>0</v>
      </c>
      <c r="F526" s="113"/>
      <c r="G526" s="113"/>
      <c r="H526" s="113"/>
      <c r="I526" s="113"/>
      <c r="J526" s="113"/>
      <c r="K526" s="113"/>
      <c r="L526" s="113"/>
      <c r="M526" s="114"/>
      <c r="N526" s="113"/>
      <c r="O526" s="113"/>
      <c r="P526" s="113"/>
      <c r="Q526" s="114"/>
      <c r="R526" s="114"/>
      <c r="S526" s="113"/>
      <c r="T526" s="113"/>
      <c r="U526" s="114"/>
      <c r="V526" s="114"/>
      <c r="W526" s="114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  <c r="AI526" s="113"/>
      <c r="AJ526" s="113"/>
      <c r="AK526" s="113"/>
      <c r="AL526" s="113"/>
      <c r="AM526" s="113"/>
      <c r="AN526" s="113"/>
      <c r="AO526" s="113"/>
      <c r="AP526" s="114"/>
      <c r="AQ526" s="114"/>
      <c r="AR526" s="113"/>
      <c r="AS526" s="113"/>
      <c r="AT526" s="113"/>
      <c r="AU526" s="113"/>
      <c r="AV526" s="113"/>
      <c r="AW526" s="113"/>
      <c r="AX526" s="113"/>
      <c r="AY526" s="113"/>
      <c r="AZ526" s="113"/>
      <c r="BA526" s="113"/>
      <c r="BB526" s="113"/>
      <c r="BC526" s="113"/>
      <c r="BD526" s="113"/>
      <c r="BE526" s="113">
        <f>G526+K526+O526+S526+W526+AA526+AE526+AI526+AM526+AQ526</f>
        <v>0</v>
      </c>
      <c r="BF526" s="154">
        <f>E526+BB526-BE526</f>
        <v>0</v>
      </c>
      <c r="BG526" s="154">
        <v>0</v>
      </c>
      <c r="BH526" s="175">
        <f t="shared" si="466"/>
        <v>0</v>
      </c>
    </row>
    <row r="527" spans="1:62" ht="39" thickBot="1" x14ac:dyDescent="0.25">
      <c r="A527" s="18" t="s">
        <v>802</v>
      </c>
      <c r="B527" s="68" t="s">
        <v>775</v>
      </c>
      <c r="C527" s="26">
        <v>200</v>
      </c>
      <c r="D527" s="68" t="s">
        <v>781</v>
      </c>
      <c r="E527" s="113">
        <v>0</v>
      </c>
      <c r="F527" s="113"/>
      <c r="G527" s="113"/>
      <c r="H527" s="113"/>
      <c r="I527" s="113"/>
      <c r="J527" s="113"/>
      <c r="K527" s="113"/>
      <c r="L527" s="113"/>
      <c r="M527" s="114"/>
      <c r="N527" s="113"/>
      <c r="O527" s="113"/>
      <c r="P527" s="113"/>
      <c r="Q527" s="114"/>
      <c r="R527" s="114"/>
      <c r="S527" s="113"/>
      <c r="T527" s="113"/>
      <c r="U527" s="114"/>
      <c r="V527" s="114"/>
      <c r="W527" s="114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  <c r="AK527" s="113"/>
      <c r="AL527" s="113"/>
      <c r="AM527" s="113"/>
      <c r="AN527" s="113"/>
      <c r="AO527" s="113"/>
      <c r="AP527" s="114"/>
      <c r="AQ527" s="114"/>
      <c r="AR527" s="113"/>
      <c r="AS527" s="113"/>
      <c r="AT527" s="113"/>
      <c r="AU527" s="113"/>
      <c r="AV527" s="113"/>
      <c r="AW527" s="113"/>
      <c r="AX527" s="113"/>
      <c r="AY527" s="113"/>
      <c r="AZ527" s="113"/>
      <c r="BA527" s="113"/>
      <c r="BB527" s="113"/>
      <c r="BC527" s="113"/>
      <c r="BD527" s="113"/>
      <c r="BE527" s="113">
        <f>G527+K527+O527+S527+W527+AA527+AE527+AI527+AM527+AQ527</f>
        <v>0</v>
      </c>
      <c r="BF527" s="154">
        <f>E527+BB527-BE527</f>
        <v>0</v>
      </c>
      <c r="BG527" s="154">
        <v>0</v>
      </c>
      <c r="BH527" s="175">
        <f t="shared" si="466"/>
        <v>0</v>
      </c>
    </row>
    <row r="528" spans="1:62" s="10" customFormat="1" ht="16.5" thickBot="1" x14ac:dyDescent="0.3">
      <c r="A528" s="20" t="s">
        <v>803</v>
      </c>
      <c r="B528" s="66" t="s">
        <v>804</v>
      </c>
      <c r="C528" s="25"/>
      <c r="D528" s="66"/>
      <c r="E528" s="109">
        <f t="shared" ref="E528:AW528" si="481">E529+E557</f>
        <v>3506067507</v>
      </c>
      <c r="F528" s="109">
        <f t="shared" si="481"/>
        <v>0</v>
      </c>
      <c r="G528" s="109">
        <f t="shared" si="481"/>
        <v>0</v>
      </c>
      <c r="H528" s="109">
        <f t="shared" si="481"/>
        <v>0</v>
      </c>
      <c r="I528" s="109">
        <f t="shared" si="481"/>
        <v>0</v>
      </c>
      <c r="J528" s="109">
        <f t="shared" si="481"/>
        <v>0</v>
      </c>
      <c r="K528" s="109">
        <f t="shared" si="481"/>
        <v>0</v>
      </c>
      <c r="L528" s="109">
        <f t="shared" si="481"/>
        <v>0</v>
      </c>
      <c r="M528" s="109">
        <f t="shared" si="481"/>
        <v>0</v>
      </c>
      <c r="N528" s="109">
        <f t="shared" si="481"/>
        <v>0</v>
      </c>
      <c r="O528" s="109">
        <f t="shared" si="481"/>
        <v>0</v>
      </c>
      <c r="P528" s="109">
        <f t="shared" si="481"/>
        <v>0</v>
      </c>
      <c r="Q528" s="109">
        <f t="shared" si="481"/>
        <v>0</v>
      </c>
      <c r="R528" s="109">
        <f t="shared" si="481"/>
        <v>0</v>
      </c>
      <c r="S528" s="109">
        <f t="shared" si="481"/>
        <v>0</v>
      </c>
      <c r="T528" s="109">
        <f t="shared" si="481"/>
        <v>0</v>
      </c>
      <c r="U528" s="109">
        <f t="shared" si="481"/>
        <v>0</v>
      </c>
      <c r="V528" s="109">
        <f t="shared" si="481"/>
        <v>0</v>
      </c>
      <c r="W528" s="109">
        <f t="shared" si="481"/>
        <v>0</v>
      </c>
      <c r="X528" s="109">
        <f t="shared" si="481"/>
        <v>0</v>
      </c>
      <c r="Y528" s="109">
        <f t="shared" si="481"/>
        <v>0</v>
      </c>
      <c r="Z528" s="109">
        <f t="shared" si="481"/>
        <v>0</v>
      </c>
      <c r="AA528" s="109">
        <f t="shared" si="481"/>
        <v>0</v>
      </c>
      <c r="AB528" s="109">
        <f t="shared" si="481"/>
        <v>0</v>
      </c>
      <c r="AC528" s="109">
        <f t="shared" si="481"/>
        <v>0</v>
      </c>
      <c r="AD528" s="109">
        <f t="shared" si="481"/>
        <v>0</v>
      </c>
      <c r="AE528" s="109">
        <f t="shared" si="481"/>
        <v>0</v>
      </c>
      <c r="AF528" s="109">
        <f t="shared" si="481"/>
        <v>0</v>
      </c>
      <c r="AG528" s="109">
        <f t="shared" si="481"/>
        <v>0</v>
      </c>
      <c r="AH528" s="109">
        <f t="shared" si="481"/>
        <v>0</v>
      </c>
      <c r="AI528" s="109">
        <f t="shared" si="481"/>
        <v>0</v>
      </c>
      <c r="AJ528" s="109">
        <f t="shared" si="481"/>
        <v>0</v>
      </c>
      <c r="AK528" s="109">
        <f t="shared" si="481"/>
        <v>0</v>
      </c>
      <c r="AL528" s="109">
        <f t="shared" si="481"/>
        <v>0</v>
      </c>
      <c r="AM528" s="109">
        <f t="shared" si="481"/>
        <v>0</v>
      </c>
      <c r="AN528" s="109">
        <f t="shared" si="481"/>
        <v>0</v>
      </c>
      <c r="AO528" s="109">
        <f t="shared" si="481"/>
        <v>0</v>
      </c>
      <c r="AP528" s="109">
        <f t="shared" si="481"/>
        <v>0</v>
      </c>
      <c r="AQ528" s="109">
        <f t="shared" si="481"/>
        <v>0</v>
      </c>
      <c r="AR528" s="109">
        <f t="shared" si="481"/>
        <v>0</v>
      </c>
      <c r="AS528" s="109">
        <f t="shared" si="481"/>
        <v>0</v>
      </c>
      <c r="AT528" s="109">
        <f t="shared" si="481"/>
        <v>0</v>
      </c>
      <c r="AU528" s="109">
        <f t="shared" si="481"/>
        <v>0</v>
      </c>
      <c r="AV528" s="109">
        <f t="shared" si="481"/>
        <v>0</v>
      </c>
      <c r="AW528" s="109">
        <f t="shared" si="481"/>
        <v>0</v>
      </c>
      <c r="AX528" s="109"/>
      <c r="AY528" s="109"/>
      <c r="AZ528" s="109"/>
      <c r="BA528" s="109"/>
      <c r="BB528" s="109">
        <f>BB529+BB557</f>
        <v>5954743936.4400005</v>
      </c>
      <c r="BC528" s="109">
        <f>BC529+BC557</f>
        <v>0</v>
      </c>
      <c r="BD528" s="109"/>
      <c r="BE528" s="109">
        <f>BE529+BE557</f>
        <v>0</v>
      </c>
      <c r="BF528" s="152">
        <f>+E528+BB528-BE528</f>
        <v>9460811443.4400005</v>
      </c>
      <c r="BG528" s="152">
        <f>BG529+BG557</f>
        <v>9647620315.6399994</v>
      </c>
      <c r="BH528" s="175">
        <f t="shared" si="466"/>
        <v>186808872.19999886</v>
      </c>
      <c r="BI528" s="11"/>
      <c r="BJ528" s="11"/>
    </row>
    <row r="529" spans="1:62" s="3" customFormat="1" ht="15.75" thickBot="1" x14ac:dyDescent="0.3">
      <c r="A529" s="8" t="s">
        <v>805</v>
      </c>
      <c r="B529" s="67" t="s">
        <v>739</v>
      </c>
      <c r="C529" s="7"/>
      <c r="D529" s="67"/>
      <c r="E529" s="109">
        <f t="shared" ref="E529:U529" si="482">E530+E541</f>
        <v>3499067507</v>
      </c>
      <c r="F529" s="109">
        <f t="shared" si="482"/>
        <v>0</v>
      </c>
      <c r="G529" s="109">
        <f t="shared" si="482"/>
        <v>0</v>
      </c>
      <c r="H529" s="109">
        <f t="shared" si="482"/>
        <v>0</v>
      </c>
      <c r="I529" s="109">
        <f t="shared" si="482"/>
        <v>0</v>
      </c>
      <c r="J529" s="109">
        <f t="shared" si="482"/>
        <v>0</v>
      </c>
      <c r="K529" s="109">
        <f t="shared" si="482"/>
        <v>0</v>
      </c>
      <c r="L529" s="109">
        <f t="shared" si="482"/>
        <v>0</v>
      </c>
      <c r="M529" s="109">
        <f t="shared" si="482"/>
        <v>0</v>
      </c>
      <c r="N529" s="109">
        <f t="shared" si="482"/>
        <v>0</v>
      </c>
      <c r="O529" s="109">
        <f t="shared" si="482"/>
        <v>0</v>
      </c>
      <c r="P529" s="109">
        <f t="shared" si="482"/>
        <v>0</v>
      </c>
      <c r="Q529" s="109">
        <f t="shared" si="482"/>
        <v>0</v>
      </c>
      <c r="R529" s="109">
        <f t="shared" si="482"/>
        <v>0</v>
      </c>
      <c r="S529" s="109">
        <f t="shared" si="482"/>
        <v>0</v>
      </c>
      <c r="T529" s="109">
        <f t="shared" si="482"/>
        <v>0</v>
      </c>
      <c r="U529" s="109">
        <f t="shared" si="482"/>
        <v>0</v>
      </c>
      <c r="V529" s="109">
        <f t="shared" ref="V529:AW529" si="483">V530+V541</f>
        <v>0</v>
      </c>
      <c r="W529" s="109">
        <f t="shared" si="483"/>
        <v>0</v>
      </c>
      <c r="X529" s="109">
        <f t="shared" si="483"/>
        <v>0</v>
      </c>
      <c r="Y529" s="109">
        <f t="shared" si="483"/>
        <v>0</v>
      </c>
      <c r="Z529" s="109">
        <f t="shared" si="483"/>
        <v>0</v>
      </c>
      <c r="AA529" s="109">
        <f t="shared" si="483"/>
        <v>0</v>
      </c>
      <c r="AB529" s="109">
        <f t="shared" si="483"/>
        <v>0</v>
      </c>
      <c r="AC529" s="109">
        <f t="shared" si="483"/>
        <v>0</v>
      </c>
      <c r="AD529" s="109">
        <f t="shared" si="483"/>
        <v>0</v>
      </c>
      <c r="AE529" s="109">
        <f t="shared" si="483"/>
        <v>0</v>
      </c>
      <c r="AF529" s="109">
        <f t="shared" si="483"/>
        <v>0</v>
      </c>
      <c r="AG529" s="109">
        <f t="shared" si="483"/>
        <v>0</v>
      </c>
      <c r="AH529" s="109">
        <f t="shared" si="483"/>
        <v>0</v>
      </c>
      <c r="AI529" s="109">
        <f t="shared" si="483"/>
        <v>0</v>
      </c>
      <c r="AJ529" s="109">
        <f t="shared" si="483"/>
        <v>0</v>
      </c>
      <c r="AK529" s="109">
        <f t="shared" ref="AK529:AT529" si="484">AK530+AK541</f>
        <v>0</v>
      </c>
      <c r="AL529" s="109">
        <f t="shared" si="484"/>
        <v>0</v>
      </c>
      <c r="AM529" s="109">
        <f t="shared" si="484"/>
        <v>0</v>
      </c>
      <c r="AN529" s="109">
        <f t="shared" si="484"/>
        <v>0</v>
      </c>
      <c r="AO529" s="109">
        <f t="shared" si="484"/>
        <v>0</v>
      </c>
      <c r="AP529" s="109">
        <f t="shared" si="484"/>
        <v>0</v>
      </c>
      <c r="AQ529" s="109">
        <f t="shared" si="484"/>
        <v>0</v>
      </c>
      <c r="AR529" s="109">
        <f t="shared" si="484"/>
        <v>0</v>
      </c>
      <c r="AS529" s="109">
        <f t="shared" si="484"/>
        <v>0</v>
      </c>
      <c r="AT529" s="109">
        <f t="shared" si="484"/>
        <v>0</v>
      </c>
      <c r="AU529" s="109">
        <f t="shared" si="483"/>
        <v>0</v>
      </c>
      <c r="AV529" s="109">
        <f t="shared" si="483"/>
        <v>0</v>
      </c>
      <c r="AW529" s="109">
        <f t="shared" si="483"/>
        <v>0</v>
      </c>
      <c r="AX529" s="109"/>
      <c r="AY529" s="109"/>
      <c r="AZ529" s="109"/>
      <c r="BA529" s="109"/>
      <c r="BB529" s="109">
        <f>BB530+BB541</f>
        <v>4546033924.8000002</v>
      </c>
      <c r="BC529" s="109"/>
      <c r="BD529" s="109"/>
      <c r="BE529" s="109">
        <f>BE530+BE541</f>
        <v>0</v>
      </c>
      <c r="BF529" s="152">
        <f>+E529+BB529-BE529</f>
        <v>8045101431.8000002</v>
      </c>
      <c r="BG529" s="152">
        <f>BG530+BG541</f>
        <v>8225323865</v>
      </c>
      <c r="BH529" s="175">
        <f t="shared" si="466"/>
        <v>180222433.19999981</v>
      </c>
      <c r="BI529" s="5"/>
      <c r="BJ529" s="5"/>
    </row>
    <row r="530" spans="1:62" s="3" customFormat="1" ht="15.75" thickBot="1" x14ac:dyDescent="0.3">
      <c r="A530" s="8" t="s">
        <v>806</v>
      </c>
      <c r="B530" s="67" t="s">
        <v>33</v>
      </c>
      <c r="C530" s="7"/>
      <c r="D530" s="67"/>
      <c r="E530" s="109">
        <f t="shared" ref="E530:U530" si="485">E531+E536+E539</f>
        <v>2930146707</v>
      </c>
      <c r="F530" s="109">
        <f t="shared" si="485"/>
        <v>0</v>
      </c>
      <c r="G530" s="109">
        <f t="shared" si="485"/>
        <v>0</v>
      </c>
      <c r="H530" s="109">
        <f t="shared" si="485"/>
        <v>0</v>
      </c>
      <c r="I530" s="109">
        <f t="shared" si="485"/>
        <v>0</v>
      </c>
      <c r="J530" s="109">
        <f t="shared" si="485"/>
        <v>0</v>
      </c>
      <c r="K530" s="109">
        <f t="shared" si="485"/>
        <v>0</v>
      </c>
      <c r="L530" s="109">
        <f t="shared" si="485"/>
        <v>0</v>
      </c>
      <c r="M530" s="109">
        <f t="shared" si="485"/>
        <v>0</v>
      </c>
      <c r="N530" s="109">
        <f t="shared" si="485"/>
        <v>0</v>
      </c>
      <c r="O530" s="109">
        <f t="shared" si="485"/>
        <v>0</v>
      </c>
      <c r="P530" s="109">
        <f t="shared" si="485"/>
        <v>0</v>
      </c>
      <c r="Q530" s="109">
        <f t="shared" si="485"/>
        <v>0</v>
      </c>
      <c r="R530" s="109">
        <f t="shared" si="485"/>
        <v>0</v>
      </c>
      <c r="S530" s="109">
        <f t="shared" si="485"/>
        <v>0</v>
      </c>
      <c r="T530" s="109">
        <f t="shared" si="485"/>
        <v>0</v>
      </c>
      <c r="U530" s="109">
        <f t="shared" si="485"/>
        <v>0</v>
      </c>
      <c r="V530" s="109">
        <f t="shared" ref="V530:AW530" si="486">V531+V536+V539</f>
        <v>0</v>
      </c>
      <c r="W530" s="109">
        <f t="shared" si="486"/>
        <v>0</v>
      </c>
      <c r="X530" s="109">
        <f t="shared" si="486"/>
        <v>0</v>
      </c>
      <c r="Y530" s="109">
        <f t="shared" si="486"/>
        <v>0</v>
      </c>
      <c r="Z530" s="109">
        <f t="shared" si="486"/>
        <v>0</v>
      </c>
      <c r="AA530" s="109">
        <f t="shared" si="486"/>
        <v>0</v>
      </c>
      <c r="AB530" s="109">
        <f t="shared" si="486"/>
        <v>0</v>
      </c>
      <c r="AC530" s="109">
        <f t="shared" si="486"/>
        <v>0</v>
      </c>
      <c r="AD530" s="109">
        <f t="shared" si="486"/>
        <v>0</v>
      </c>
      <c r="AE530" s="109">
        <f t="shared" si="486"/>
        <v>0</v>
      </c>
      <c r="AF530" s="109">
        <f t="shared" si="486"/>
        <v>0</v>
      </c>
      <c r="AG530" s="109">
        <f t="shared" si="486"/>
        <v>0</v>
      </c>
      <c r="AH530" s="109">
        <f t="shared" si="486"/>
        <v>0</v>
      </c>
      <c r="AI530" s="109">
        <f t="shared" si="486"/>
        <v>0</v>
      </c>
      <c r="AJ530" s="109">
        <f t="shared" si="486"/>
        <v>0</v>
      </c>
      <c r="AK530" s="109">
        <f t="shared" ref="AK530:AT530" si="487">AK531+AK536+AK539</f>
        <v>0</v>
      </c>
      <c r="AL530" s="109">
        <f t="shared" si="487"/>
        <v>0</v>
      </c>
      <c r="AM530" s="109">
        <f t="shared" si="487"/>
        <v>0</v>
      </c>
      <c r="AN530" s="109">
        <f t="shared" si="487"/>
        <v>0</v>
      </c>
      <c r="AO530" s="109">
        <f t="shared" si="487"/>
        <v>0</v>
      </c>
      <c r="AP530" s="109">
        <f t="shared" si="487"/>
        <v>0</v>
      </c>
      <c r="AQ530" s="109">
        <f t="shared" si="487"/>
        <v>0</v>
      </c>
      <c r="AR530" s="109">
        <f t="shared" si="487"/>
        <v>0</v>
      </c>
      <c r="AS530" s="109">
        <f t="shared" si="487"/>
        <v>0</v>
      </c>
      <c r="AT530" s="109">
        <f t="shared" si="487"/>
        <v>0</v>
      </c>
      <c r="AU530" s="109">
        <f t="shared" si="486"/>
        <v>0</v>
      </c>
      <c r="AV530" s="109">
        <f t="shared" si="486"/>
        <v>0</v>
      </c>
      <c r="AW530" s="109">
        <f t="shared" si="486"/>
        <v>0</v>
      </c>
      <c r="AX530" s="109"/>
      <c r="AY530" s="109"/>
      <c r="AZ530" s="109"/>
      <c r="BA530" s="109"/>
      <c r="BB530" s="109">
        <f>BB531+BB536+BB539</f>
        <v>0</v>
      </c>
      <c r="BC530" s="109"/>
      <c r="BD530" s="109"/>
      <c r="BE530" s="109">
        <f>BE531+BE536+BE539</f>
        <v>0</v>
      </c>
      <c r="BF530" s="152">
        <f>+E530+BB530-BE530</f>
        <v>2930146707</v>
      </c>
      <c r="BG530" s="152">
        <f>BG531+BG536+BG539</f>
        <v>2732885133</v>
      </c>
      <c r="BH530" s="175">
        <f t="shared" si="466"/>
        <v>-197261574</v>
      </c>
      <c r="BI530" s="5"/>
      <c r="BJ530" s="5"/>
    </row>
    <row r="531" spans="1:62" s="3" customFormat="1" ht="15.75" thickBot="1" x14ac:dyDescent="0.3">
      <c r="A531" s="8" t="s">
        <v>807</v>
      </c>
      <c r="B531" s="67" t="s">
        <v>56</v>
      </c>
      <c r="C531" s="7"/>
      <c r="D531" s="67"/>
      <c r="E531" s="109">
        <f t="shared" ref="E531:AW531" si="488">E532</f>
        <v>342223207</v>
      </c>
      <c r="F531" s="109">
        <f t="shared" si="488"/>
        <v>0</v>
      </c>
      <c r="G531" s="109">
        <f t="shared" si="488"/>
        <v>0</v>
      </c>
      <c r="H531" s="109">
        <f t="shared" si="488"/>
        <v>0</v>
      </c>
      <c r="I531" s="109">
        <f t="shared" si="488"/>
        <v>0</v>
      </c>
      <c r="J531" s="109">
        <f t="shared" si="488"/>
        <v>0</v>
      </c>
      <c r="K531" s="109">
        <f t="shared" si="488"/>
        <v>0</v>
      </c>
      <c r="L531" s="109">
        <f t="shared" si="488"/>
        <v>0</v>
      </c>
      <c r="M531" s="109">
        <f t="shared" si="488"/>
        <v>0</v>
      </c>
      <c r="N531" s="109">
        <f t="shared" si="488"/>
        <v>0</v>
      </c>
      <c r="O531" s="109">
        <f t="shared" si="488"/>
        <v>0</v>
      </c>
      <c r="P531" s="109">
        <f t="shared" si="488"/>
        <v>0</v>
      </c>
      <c r="Q531" s="109">
        <f t="shared" si="488"/>
        <v>0</v>
      </c>
      <c r="R531" s="109">
        <f t="shared" si="488"/>
        <v>0</v>
      </c>
      <c r="S531" s="109">
        <f t="shared" si="488"/>
        <v>0</v>
      </c>
      <c r="T531" s="109">
        <f t="shared" si="488"/>
        <v>0</v>
      </c>
      <c r="U531" s="109">
        <f t="shared" si="488"/>
        <v>0</v>
      </c>
      <c r="V531" s="109">
        <f t="shared" si="488"/>
        <v>0</v>
      </c>
      <c r="W531" s="109">
        <f t="shared" si="488"/>
        <v>0</v>
      </c>
      <c r="X531" s="109">
        <f t="shared" si="488"/>
        <v>0</v>
      </c>
      <c r="Y531" s="109">
        <f t="shared" si="488"/>
        <v>0</v>
      </c>
      <c r="Z531" s="109">
        <f t="shared" si="488"/>
        <v>0</v>
      </c>
      <c r="AA531" s="109">
        <f t="shared" si="488"/>
        <v>0</v>
      </c>
      <c r="AB531" s="109">
        <f t="shared" si="488"/>
        <v>0</v>
      </c>
      <c r="AC531" s="109">
        <f t="shared" si="488"/>
        <v>0</v>
      </c>
      <c r="AD531" s="109">
        <f t="shared" si="488"/>
        <v>0</v>
      </c>
      <c r="AE531" s="109">
        <f t="shared" si="488"/>
        <v>0</v>
      </c>
      <c r="AF531" s="109">
        <f t="shared" si="488"/>
        <v>0</v>
      </c>
      <c r="AG531" s="109">
        <f t="shared" si="488"/>
        <v>0</v>
      </c>
      <c r="AH531" s="109">
        <f t="shared" si="488"/>
        <v>0</v>
      </c>
      <c r="AI531" s="109">
        <f t="shared" si="488"/>
        <v>0</v>
      </c>
      <c r="AJ531" s="109">
        <f t="shared" si="488"/>
        <v>0</v>
      </c>
      <c r="AK531" s="109">
        <f t="shared" si="488"/>
        <v>0</v>
      </c>
      <c r="AL531" s="109">
        <f t="shared" si="488"/>
        <v>0</v>
      </c>
      <c r="AM531" s="109">
        <f t="shared" si="488"/>
        <v>0</v>
      </c>
      <c r="AN531" s="109">
        <f t="shared" si="488"/>
        <v>0</v>
      </c>
      <c r="AO531" s="109">
        <f t="shared" si="488"/>
        <v>0</v>
      </c>
      <c r="AP531" s="109">
        <f t="shared" si="488"/>
        <v>0</v>
      </c>
      <c r="AQ531" s="109">
        <f t="shared" si="488"/>
        <v>0</v>
      </c>
      <c r="AR531" s="109">
        <f t="shared" si="488"/>
        <v>0</v>
      </c>
      <c r="AS531" s="109">
        <f t="shared" si="488"/>
        <v>0</v>
      </c>
      <c r="AT531" s="109">
        <f t="shared" si="488"/>
        <v>0</v>
      </c>
      <c r="AU531" s="109">
        <f t="shared" si="488"/>
        <v>0</v>
      </c>
      <c r="AV531" s="109">
        <f t="shared" si="488"/>
        <v>0</v>
      </c>
      <c r="AW531" s="109">
        <f t="shared" si="488"/>
        <v>0</v>
      </c>
      <c r="AX531" s="109"/>
      <c r="AY531" s="109"/>
      <c r="AZ531" s="109"/>
      <c r="BA531" s="109"/>
      <c r="BB531" s="109">
        <f>BB532</f>
        <v>0</v>
      </c>
      <c r="BC531" s="109"/>
      <c r="BD531" s="109"/>
      <c r="BE531" s="109">
        <f>BE532</f>
        <v>0</v>
      </c>
      <c r="BF531" s="152">
        <f>+E531+BB531-BE531</f>
        <v>342223207</v>
      </c>
      <c r="BG531" s="152">
        <f>BG532</f>
        <v>283668543</v>
      </c>
      <c r="BH531" s="175">
        <f t="shared" si="466"/>
        <v>-58554664</v>
      </c>
      <c r="BI531" s="5"/>
      <c r="BJ531" s="5"/>
    </row>
    <row r="532" spans="1:62" s="3" customFormat="1" ht="15.75" thickBot="1" x14ac:dyDescent="0.3">
      <c r="A532" s="8" t="s">
        <v>808</v>
      </c>
      <c r="B532" s="67" t="s">
        <v>809</v>
      </c>
      <c r="C532" s="7"/>
      <c r="D532" s="67"/>
      <c r="E532" s="109">
        <f t="shared" ref="E532:U532" si="489">E533+E534+E535</f>
        <v>342223207</v>
      </c>
      <c r="F532" s="109">
        <f t="shared" si="489"/>
        <v>0</v>
      </c>
      <c r="G532" s="109">
        <f t="shared" si="489"/>
        <v>0</v>
      </c>
      <c r="H532" s="109">
        <f t="shared" si="489"/>
        <v>0</v>
      </c>
      <c r="I532" s="109">
        <f t="shared" si="489"/>
        <v>0</v>
      </c>
      <c r="J532" s="109">
        <f t="shared" si="489"/>
        <v>0</v>
      </c>
      <c r="K532" s="109">
        <f t="shared" si="489"/>
        <v>0</v>
      </c>
      <c r="L532" s="109">
        <f t="shared" si="489"/>
        <v>0</v>
      </c>
      <c r="M532" s="109">
        <f t="shared" si="489"/>
        <v>0</v>
      </c>
      <c r="N532" s="109">
        <f t="shared" si="489"/>
        <v>0</v>
      </c>
      <c r="O532" s="109">
        <f t="shared" si="489"/>
        <v>0</v>
      </c>
      <c r="P532" s="109">
        <f t="shared" si="489"/>
        <v>0</v>
      </c>
      <c r="Q532" s="109">
        <f t="shared" si="489"/>
        <v>0</v>
      </c>
      <c r="R532" s="109">
        <f t="shared" si="489"/>
        <v>0</v>
      </c>
      <c r="S532" s="109">
        <f t="shared" si="489"/>
        <v>0</v>
      </c>
      <c r="T532" s="109">
        <f t="shared" si="489"/>
        <v>0</v>
      </c>
      <c r="U532" s="109">
        <f t="shared" si="489"/>
        <v>0</v>
      </c>
      <c r="V532" s="109">
        <f t="shared" ref="V532:AW532" si="490">V533+V534+V535</f>
        <v>0</v>
      </c>
      <c r="W532" s="109">
        <f t="shared" si="490"/>
        <v>0</v>
      </c>
      <c r="X532" s="109">
        <f t="shared" si="490"/>
        <v>0</v>
      </c>
      <c r="Y532" s="109">
        <f t="shared" si="490"/>
        <v>0</v>
      </c>
      <c r="Z532" s="109">
        <f t="shared" si="490"/>
        <v>0</v>
      </c>
      <c r="AA532" s="109">
        <f t="shared" si="490"/>
        <v>0</v>
      </c>
      <c r="AB532" s="109">
        <f t="shared" si="490"/>
        <v>0</v>
      </c>
      <c r="AC532" s="109">
        <f t="shared" si="490"/>
        <v>0</v>
      </c>
      <c r="AD532" s="109">
        <f t="shared" si="490"/>
        <v>0</v>
      </c>
      <c r="AE532" s="109">
        <f t="shared" si="490"/>
        <v>0</v>
      </c>
      <c r="AF532" s="109">
        <f t="shared" si="490"/>
        <v>0</v>
      </c>
      <c r="AG532" s="109">
        <f t="shared" si="490"/>
        <v>0</v>
      </c>
      <c r="AH532" s="109">
        <f t="shared" si="490"/>
        <v>0</v>
      </c>
      <c r="AI532" s="109">
        <f t="shared" si="490"/>
        <v>0</v>
      </c>
      <c r="AJ532" s="109">
        <f t="shared" si="490"/>
        <v>0</v>
      </c>
      <c r="AK532" s="109">
        <f t="shared" ref="AK532:AT532" si="491">AK533+AK534+AK535</f>
        <v>0</v>
      </c>
      <c r="AL532" s="109">
        <f t="shared" si="491"/>
        <v>0</v>
      </c>
      <c r="AM532" s="109">
        <f t="shared" si="491"/>
        <v>0</v>
      </c>
      <c r="AN532" s="109">
        <f t="shared" si="491"/>
        <v>0</v>
      </c>
      <c r="AO532" s="109">
        <f t="shared" si="491"/>
        <v>0</v>
      </c>
      <c r="AP532" s="109">
        <f t="shared" si="491"/>
        <v>0</v>
      </c>
      <c r="AQ532" s="109">
        <f t="shared" si="491"/>
        <v>0</v>
      </c>
      <c r="AR532" s="109">
        <f t="shared" si="491"/>
        <v>0</v>
      </c>
      <c r="AS532" s="109">
        <f t="shared" si="491"/>
        <v>0</v>
      </c>
      <c r="AT532" s="109">
        <f t="shared" si="491"/>
        <v>0</v>
      </c>
      <c r="AU532" s="109">
        <f t="shared" si="490"/>
        <v>0</v>
      </c>
      <c r="AV532" s="109">
        <f t="shared" si="490"/>
        <v>0</v>
      </c>
      <c r="AW532" s="109">
        <f t="shared" si="490"/>
        <v>0</v>
      </c>
      <c r="AX532" s="109"/>
      <c r="AY532" s="109"/>
      <c r="AZ532" s="109"/>
      <c r="BA532" s="109"/>
      <c r="BB532" s="109">
        <f>BB533+BB534+BB535</f>
        <v>0</v>
      </c>
      <c r="BC532" s="109"/>
      <c r="BD532" s="109"/>
      <c r="BE532" s="109">
        <f>BE533+BE534+BE535</f>
        <v>0</v>
      </c>
      <c r="BF532" s="152">
        <f>+E532+BB532-BE532</f>
        <v>342223207</v>
      </c>
      <c r="BG532" s="152">
        <f>BG533+BG534+BG535</f>
        <v>283668543</v>
      </c>
      <c r="BH532" s="175">
        <f t="shared" si="466"/>
        <v>-58554664</v>
      </c>
      <c r="BI532" s="5"/>
      <c r="BJ532" s="5"/>
    </row>
    <row r="533" spans="1:62" ht="26.25" thickBot="1" x14ac:dyDescent="0.25">
      <c r="A533" s="18" t="s">
        <v>810</v>
      </c>
      <c r="B533" s="68" t="s">
        <v>811</v>
      </c>
      <c r="C533" s="26">
        <v>210</v>
      </c>
      <c r="D533" s="68" t="s">
        <v>812</v>
      </c>
      <c r="E533" s="113">
        <v>215117000</v>
      </c>
      <c r="F533" s="113"/>
      <c r="G533" s="113"/>
      <c r="H533" s="113"/>
      <c r="I533" s="113"/>
      <c r="J533" s="113"/>
      <c r="K533" s="113"/>
      <c r="L533" s="113"/>
      <c r="M533" s="114"/>
      <c r="N533" s="113"/>
      <c r="O533" s="113"/>
      <c r="P533" s="113"/>
      <c r="Q533" s="114"/>
      <c r="R533" s="114"/>
      <c r="S533" s="113"/>
      <c r="T533" s="113"/>
      <c r="U533" s="114"/>
      <c r="V533" s="114"/>
      <c r="W533" s="114"/>
      <c r="X533" s="113"/>
      <c r="Y533" s="113"/>
      <c r="Z533" s="113"/>
      <c r="AA533" s="113"/>
      <c r="AB533" s="113"/>
      <c r="AC533" s="113"/>
      <c r="AD533" s="113"/>
      <c r="AE533" s="113"/>
      <c r="AF533" s="113"/>
      <c r="AG533" s="113"/>
      <c r="AH533" s="113"/>
      <c r="AI533" s="113"/>
      <c r="AJ533" s="113"/>
      <c r="AK533" s="113"/>
      <c r="AL533" s="113"/>
      <c r="AM533" s="113"/>
      <c r="AN533" s="113"/>
      <c r="AO533" s="113"/>
      <c r="AP533" s="114"/>
      <c r="AQ533" s="114"/>
      <c r="AR533" s="113"/>
      <c r="AS533" s="113"/>
      <c r="AT533" s="113"/>
      <c r="AU533" s="113"/>
      <c r="AV533" s="113"/>
      <c r="AW533" s="113"/>
      <c r="AX533" s="113"/>
      <c r="AY533" s="113"/>
      <c r="AZ533" s="113"/>
      <c r="BA533" s="113"/>
      <c r="BB533" s="113"/>
      <c r="BC533" s="113"/>
      <c r="BD533" s="113"/>
      <c r="BE533" s="113">
        <f>G533+K533+O533+S533+W533+AA533+AE533+AI533+AM533+AQ533</f>
        <v>0</v>
      </c>
      <c r="BF533" s="154">
        <f>E533+BB533-BE533</f>
        <v>215117000</v>
      </c>
      <c r="BG533" s="154">
        <v>190383273</v>
      </c>
      <c r="BH533" s="175">
        <f t="shared" si="466"/>
        <v>-24733727</v>
      </c>
    </row>
    <row r="534" spans="1:62" ht="26.25" thickBot="1" x14ac:dyDescent="0.25">
      <c r="A534" s="18" t="s">
        <v>813</v>
      </c>
      <c r="B534" s="68" t="s">
        <v>814</v>
      </c>
      <c r="C534" s="26">
        <v>210</v>
      </c>
      <c r="D534" s="68" t="s">
        <v>812</v>
      </c>
      <c r="E534" s="113">
        <v>93038207</v>
      </c>
      <c r="F534" s="113"/>
      <c r="G534" s="113"/>
      <c r="H534" s="113"/>
      <c r="I534" s="113"/>
      <c r="J534" s="113"/>
      <c r="K534" s="113"/>
      <c r="L534" s="113"/>
      <c r="M534" s="114"/>
      <c r="N534" s="113"/>
      <c r="O534" s="113"/>
      <c r="P534" s="113"/>
      <c r="Q534" s="114"/>
      <c r="R534" s="114"/>
      <c r="S534" s="113"/>
      <c r="T534" s="113"/>
      <c r="U534" s="114"/>
      <c r="V534" s="114"/>
      <c r="W534" s="114"/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  <c r="AI534" s="113"/>
      <c r="AJ534" s="113"/>
      <c r="AK534" s="113"/>
      <c r="AL534" s="113"/>
      <c r="AM534" s="113"/>
      <c r="AN534" s="113"/>
      <c r="AO534" s="113"/>
      <c r="AP534" s="114"/>
      <c r="AQ534" s="114"/>
      <c r="AR534" s="113"/>
      <c r="AS534" s="113"/>
      <c r="AT534" s="113"/>
      <c r="AU534" s="113"/>
      <c r="AV534" s="113"/>
      <c r="AW534" s="113"/>
      <c r="AX534" s="113"/>
      <c r="AY534" s="113"/>
      <c r="AZ534" s="113"/>
      <c r="BA534" s="113"/>
      <c r="BB534" s="113"/>
      <c r="BC534" s="113"/>
      <c r="BD534" s="113"/>
      <c r="BE534" s="113">
        <f>G534+K534+O534+S534+W534+AA534+AE534+AI534+AM534+AQ534</f>
        <v>0</v>
      </c>
      <c r="BF534" s="154">
        <f>E534+BB534-BE534</f>
        <v>93038207</v>
      </c>
      <c r="BG534" s="154">
        <v>56465203</v>
      </c>
      <c r="BH534" s="175">
        <f t="shared" si="466"/>
        <v>-36573004</v>
      </c>
    </row>
    <row r="535" spans="1:62" ht="26.25" thickBot="1" x14ac:dyDescent="0.25">
      <c r="A535" s="18" t="s">
        <v>815</v>
      </c>
      <c r="B535" s="68" t="s">
        <v>470</v>
      </c>
      <c r="C535" s="26">
        <v>210</v>
      </c>
      <c r="D535" s="68" t="s">
        <v>812</v>
      </c>
      <c r="E535" s="113">
        <v>34068000</v>
      </c>
      <c r="F535" s="113"/>
      <c r="G535" s="113"/>
      <c r="H535" s="113"/>
      <c r="I535" s="113"/>
      <c r="J535" s="113"/>
      <c r="K535" s="113"/>
      <c r="L535" s="113"/>
      <c r="M535" s="114"/>
      <c r="N535" s="113"/>
      <c r="O535" s="113"/>
      <c r="P535" s="113"/>
      <c r="Q535" s="114"/>
      <c r="R535" s="114"/>
      <c r="S535" s="113"/>
      <c r="T535" s="113"/>
      <c r="U535" s="114"/>
      <c r="V535" s="114"/>
      <c r="W535" s="114"/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  <c r="AI535" s="113"/>
      <c r="AJ535" s="113"/>
      <c r="AK535" s="113"/>
      <c r="AL535" s="113"/>
      <c r="AM535" s="113"/>
      <c r="AN535" s="113"/>
      <c r="AO535" s="113"/>
      <c r="AP535" s="114"/>
      <c r="AQ535" s="114"/>
      <c r="AR535" s="113"/>
      <c r="AS535" s="113"/>
      <c r="AT535" s="113"/>
      <c r="AU535" s="113"/>
      <c r="AV535" s="113"/>
      <c r="AW535" s="113"/>
      <c r="AX535" s="113"/>
      <c r="AY535" s="113"/>
      <c r="AZ535" s="113"/>
      <c r="BA535" s="113"/>
      <c r="BB535" s="113"/>
      <c r="BC535" s="113"/>
      <c r="BD535" s="113"/>
      <c r="BE535" s="113">
        <f>G535+K535+O535+S535+W535+AA535+AE535+AI535+AM535+AQ535</f>
        <v>0</v>
      </c>
      <c r="BF535" s="154">
        <f>E535+BB535-BE535</f>
        <v>34068000</v>
      </c>
      <c r="BG535" s="154">
        <v>36820067</v>
      </c>
      <c r="BH535" s="175">
        <f t="shared" si="466"/>
        <v>2752067</v>
      </c>
    </row>
    <row r="536" spans="1:62" s="3" customFormat="1" ht="26.25" thickBot="1" x14ac:dyDescent="0.3">
      <c r="A536" s="8" t="s">
        <v>816</v>
      </c>
      <c r="B536" s="67" t="s">
        <v>817</v>
      </c>
      <c r="C536" s="7"/>
      <c r="D536" s="67"/>
      <c r="E536" s="109">
        <f t="shared" ref="E536:AW536" si="492">E537+E538</f>
        <v>1369056000</v>
      </c>
      <c r="F536" s="109">
        <f t="shared" si="492"/>
        <v>0</v>
      </c>
      <c r="G536" s="109">
        <f t="shared" si="492"/>
        <v>0</v>
      </c>
      <c r="H536" s="109">
        <f t="shared" si="492"/>
        <v>0</v>
      </c>
      <c r="I536" s="109">
        <f t="shared" si="492"/>
        <v>0</v>
      </c>
      <c r="J536" s="109">
        <f t="shared" si="492"/>
        <v>0</v>
      </c>
      <c r="K536" s="109">
        <f t="shared" si="492"/>
        <v>0</v>
      </c>
      <c r="L536" s="109">
        <f t="shared" si="492"/>
        <v>0</v>
      </c>
      <c r="M536" s="109">
        <f t="shared" si="492"/>
        <v>0</v>
      </c>
      <c r="N536" s="109">
        <f t="shared" si="492"/>
        <v>0</v>
      </c>
      <c r="O536" s="109">
        <f t="shared" si="492"/>
        <v>0</v>
      </c>
      <c r="P536" s="109">
        <f t="shared" si="492"/>
        <v>0</v>
      </c>
      <c r="Q536" s="109">
        <f t="shared" si="492"/>
        <v>0</v>
      </c>
      <c r="R536" s="109">
        <f t="shared" si="492"/>
        <v>0</v>
      </c>
      <c r="S536" s="109">
        <f t="shared" si="492"/>
        <v>0</v>
      </c>
      <c r="T536" s="109">
        <f t="shared" si="492"/>
        <v>0</v>
      </c>
      <c r="U536" s="109">
        <f t="shared" si="492"/>
        <v>0</v>
      </c>
      <c r="V536" s="109">
        <f t="shared" si="492"/>
        <v>0</v>
      </c>
      <c r="W536" s="109">
        <f t="shared" si="492"/>
        <v>0</v>
      </c>
      <c r="X536" s="109">
        <f t="shared" si="492"/>
        <v>0</v>
      </c>
      <c r="Y536" s="109">
        <f t="shared" si="492"/>
        <v>0</v>
      </c>
      <c r="Z536" s="109">
        <f t="shared" si="492"/>
        <v>0</v>
      </c>
      <c r="AA536" s="109">
        <f t="shared" si="492"/>
        <v>0</v>
      </c>
      <c r="AB536" s="109">
        <f t="shared" si="492"/>
        <v>0</v>
      </c>
      <c r="AC536" s="109">
        <f t="shared" si="492"/>
        <v>0</v>
      </c>
      <c r="AD536" s="109">
        <f t="shared" si="492"/>
        <v>0</v>
      </c>
      <c r="AE536" s="109">
        <f t="shared" si="492"/>
        <v>0</v>
      </c>
      <c r="AF536" s="109">
        <f t="shared" si="492"/>
        <v>0</v>
      </c>
      <c r="AG536" s="109">
        <f t="shared" si="492"/>
        <v>0</v>
      </c>
      <c r="AH536" s="109">
        <f t="shared" si="492"/>
        <v>0</v>
      </c>
      <c r="AI536" s="109">
        <f t="shared" si="492"/>
        <v>0</v>
      </c>
      <c r="AJ536" s="109">
        <f t="shared" si="492"/>
        <v>0</v>
      </c>
      <c r="AK536" s="109">
        <f t="shared" si="492"/>
        <v>0</v>
      </c>
      <c r="AL536" s="109">
        <f t="shared" si="492"/>
        <v>0</v>
      </c>
      <c r="AM536" s="109">
        <f t="shared" si="492"/>
        <v>0</v>
      </c>
      <c r="AN536" s="109">
        <f t="shared" si="492"/>
        <v>0</v>
      </c>
      <c r="AO536" s="109">
        <f t="shared" si="492"/>
        <v>0</v>
      </c>
      <c r="AP536" s="109">
        <f t="shared" si="492"/>
        <v>0</v>
      </c>
      <c r="AQ536" s="109">
        <f t="shared" si="492"/>
        <v>0</v>
      </c>
      <c r="AR536" s="109">
        <f t="shared" si="492"/>
        <v>0</v>
      </c>
      <c r="AS536" s="109">
        <f t="shared" si="492"/>
        <v>0</v>
      </c>
      <c r="AT536" s="109">
        <f t="shared" si="492"/>
        <v>0</v>
      </c>
      <c r="AU536" s="109">
        <f t="shared" si="492"/>
        <v>0</v>
      </c>
      <c r="AV536" s="109">
        <f t="shared" si="492"/>
        <v>0</v>
      </c>
      <c r="AW536" s="109">
        <f t="shared" si="492"/>
        <v>0</v>
      </c>
      <c r="AX536" s="109"/>
      <c r="AY536" s="109"/>
      <c r="AZ536" s="109"/>
      <c r="BA536" s="109"/>
      <c r="BB536" s="109">
        <f>BB537+BB538</f>
        <v>0</v>
      </c>
      <c r="BC536" s="109"/>
      <c r="BD536" s="109"/>
      <c r="BE536" s="109">
        <f>BE537+BE538</f>
        <v>0</v>
      </c>
      <c r="BF536" s="152">
        <f>+E536+BB536-BE536</f>
        <v>1369056000</v>
      </c>
      <c r="BG536" s="152">
        <f>BG537+BG538</f>
        <v>1237790000</v>
      </c>
      <c r="BH536" s="175">
        <f t="shared" si="466"/>
        <v>-131266000</v>
      </c>
      <c r="BI536" s="5"/>
      <c r="BJ536" s="5"/>
    </row>
    <row r="537" spans="1:62" ht="26.25" thickBot="1" x14ac:dyDescent="0.25">
      <c r="A537" s="18" t="s">
        <v>818</v>
      </c>
      <c r="B537" s="68" t="s">
        <v>819</v>
      </c>
      <c r="C537" s="26">
        <v>210</v>
      </c>
      <c r="D537" s="68" t="s">
        <v>812</v>
      </c>
      <c r="E537" s="113">
        <v>1352788000</v>
      </c>
      <c r="F537" s="113"/>
      <c r="G537" s="113"/>
      <c r="H537" s="113"/>
      <c r="I537" s="113"/>
      <c r="J537" s="113"/>
      <c r="K537" s="113"/>
      <c r="L537" s="113"/>
      <c r="M537" s="114"/>
      <c r="N537" s="113"/>
      <c r="O537" s="113"/>
      <c r="P537" s="113"/>
      <c r="Q537" s="114"/>
      <c r="R537" s="114"/>
      <c r="S537" s="113"/>
      <c r="T537" s="113"/>
      <c r="U537" s="114"/>
      <c r="V537" s="114"/>
      <c r="W537" s="114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  <c r="AI537" s="113"/>
      <c r="AJ537" s="113"/>
      <c r="AK537" s="113"/>
      <c r="AL537" s="113"/>
      <c r="AM537" s="113"/>
      <c r="AN537" s="113"/>
      <c r="AO537" s="113"/>
      <c r="AP537" s="114"/>
      <c r="AQ537" s="114"/>
      <c r="AR537" s="113"/>
      <c r="AS537" s="113"/>
      <c r="AT537" s="113"/>
      <c r="AU537" s="113"/>
      <c r="AV537" s="113"/>
      <c r="AW537" s="113"/>
      <c r="AX537" s="113"/>
      <c r="AY537" s="113"/>
      <c r="AZ537" s="113"/>
      <c r="BA537" s="113"/>
      <c r="BB537" s="113"/>
      <c r="BC537" s="113"/>
      <c r="BD537" s="113"/>
      <c r="BE537" s="113">
        <f>G537+K537+O537+S537+W537+AA537+AE537+AI537+AM537+AQ537</f>
        <v>0</v>
      </c>
      <c r="BF537" s="154">
        <f>E537+BB537-BE537</f>
        <v>1352788000</v>
      </c>
      <c r="BG537" s="154">
        <v>1210122000</v>
      </c>
      <c r="BH537" s="175">
        <f t="shared" si="466"/>
        <v>-142666000</v>
      </c>
    </row>
    <row r="538" spans="1:62" ht="26.25" thickBot="1" x14ac:dyDescent="0.25">
      <c r="A538" s="18" t="s">
        <v>820</v>
      </c>
      <c r="B538" s="68" t="s">
        <v>821</v>
      </c>
      <c r="C538" s="26">
        <v>210</v>
      </c>
      <c r="D538" s="68" t="s">
        <v>812</v>
      </c>
      <c r="E538" s="113">
        <v>16268000</v>
      </c>
      <c r="F538" s="113"/>
      <c r="G538" s="113"/>
      <c r="H538" s="113"/>
      <c r="I538" s="113"/>
      <c r="J538" s="113"/>
      <c r="K538" s="113"/>
      <c r="L538" s="113"/>
      <c r="M538" s="114"/>
      <c r="N538" s="113"/>
      <c r="O538" s="113"/>
      <c r="P538" s="113"/>
      <c r="Q538" s="114"/>
      <c r="R538" s="114"/>
      <c r="S538" s="113"/>
      <c r="T538" s="113"/>
      <c r="U538" s="114"/>
      <c r="V538" s="114"/>
      <c r="W538" s="114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  <c r="AJ538" s="113"/>
      <c r="AK538" s="113"/>
      <c r="AL538" s="113"/>
      <c r="AM538" s="113"/>
      <c r="AN538" s="113"/>
      <c r="AO538" s="113"/>
      <c r="AP538" s="114"/>
      <c r="AQ538" s="114"/>
      <c r="AR538" s="113"/>
      <c r="AS538" s="113"/>
      <c r="AT538" s="113"/>
      <c r="AU538" s="113"/>
      <c r="AV538" s="113"/>
      <c r="AW538" s="113"/>
      <c r="AX538" s="113"/>
      <c r="AY538" s="113"/>
      <c r="AZ538" s="113"/>
      <c r="BA538" s="113"/>
      <c r="BB538" s="113"/>
      <c r="BC538" s="113"/>
      <c r="BD538" s="113"/>
      <c r="BE538" s="113">
        <f>G538+K538+O538+S538+W538+AA538+AE538+AI538+AM538+AQ538</f>
        <v>0</v>
      </c>
      <c r="BF538" s="154">
        <f>E538+BB538-BE538</f>
        <v>16268000</v>
      </c>
      <c r="BG538" s="154">
        <v>27668000</v>
      </c>
      <c r="BH538" s="175">
        <f t="shared" si="466"/>
        <v>11400000</v>
      </c>
    </row>
    <row r="539" spans="1:62" s="3" customFormat="1" ht="15.75" thickBot="1" x14ac:dyDescent="0.3">
      <c r="A539" s="8" t="s">
        <v>822</v>
      </c>
      <c r="B539" s="67" t="s">
        <v>90</v>
      </c>
      <c r="C539" s="7"/>
      <c r="D539" s="67"/>
      <c r="E539" s="109">
        <f t="shared" ref="E539:AW539" si="493">E540:E540</f>
        <v>1218867500</v>
      </c>
      <c r="F539" s="109">
        <f t="shared" si="493"/>
        <v>0</v>
      </c>
      <c r="G539" s="109">
        <f t="shared" si="493"/>
        <v>0</v>
      </c>
      <c r="H539" s="109">
        <f t="shared" si="493"/>
        <v>0</v>
      </c>
      <c r="I539" s="109">
        <f t="shared" si="493"/>
        <v>0</v>
      </c>
      <c r="J539" s="109">
        <f t="shared" si="493"/>
        <v>0</v>
      </c>
      <c r="K539" s="109">
        <f t="shared" si="493"/>
        <v>0</v>
      </c>
      <c r="L539" s="109">
        <f t="shared" si="493"/>
        <v>0</v>
      </c>
      <c r="M539" s="109">
        <f t="shared" si="493"/>
        <v>0</v>
      </c>
      <c r="N539" s="109">
        <f t="shared" si="493"/>
        <v>0</v>
      </c>
      <c r="O539" s="109">
        <f t="shared" si="493"/>
        <v>0</v>
      </c>
      <c r="P539" s="109">
        <f t="shared" si="493"/>
        <v>0</v>
      </c>
      <c r="Q539" s="109">
        <f t="shared" si="493"/>
        <v>0</v>
      </c>
      <c r="R539" s="109">
        <f t="shared" si="493"/>
        <v>0</v>
      </c>
      <c r="S539" s="109">
        <f t="shared" si="493"/>
        <v>0</v>
      </c>
      <c r="T539" s="109">
        <f t="shared" si="493"/>
        <v>0</v>
      </c>
      <c r="U539" s="109">
        <f t="shared" si="493"/>
        <v>0</v>
      </c>
      <c r="V539" s="109">
        <f t="shared" si="493"/>
        <v>0</v>
      </c>
      <c r="W539" s="109">
        <f t="shared" si="493"/>
        <v>0</v>
      </c>
      <c r="X539" s="109">
        <f t="shared" si="493"/>
        <v>0</v>
      </c>
      <c r="Y539" s="109">
        <f t="shared" si="493"/>
        <v>0</v>
      </c>
      <c r="Z539" s="109">
        <f t="shared" si="493"/>
        <v>0</v>
      </c>
      <c r="AA539" s="109">
        <f t="shared" si="493"/>
        <v>0</v>
      </c>
      <c r="AB539" s="109">
        <f t="shared" si="493"/>
        <v>0</v>
      </c>
      <c r="AC539" s="109">
        <f t="shared" si="493"/>
        <v>0</v>
      </c>
      <c r="AD539" s="109">
        <f t="shared" si="493"/>
        <v>0</v>
      </c>
      <c r="AE539" s="109">
        <f t="shared" si="493"/>
        <v>0</v>
      </c>
      <c r="AF539" s="109">
        <f t="shared" si="493"/>
        <v>0</v>
      </c>
      <c r="AG539" s="109">
        <f t="shared" si="493"/>
        <v>0</v>
      </c>
      <c r="AH539" s="109">
        <f t="shared" si="493"/>
        <v>0</v>
      </c>
      <c r="AI539" s="109">
        <f t="shared" si="493"/>
        <v>0</v>
      </c>
      <c r="AJ539" s="109">
        <f t="shared" si="493"/>
        <v>0</v>
      </c>
      <c r="AK539" s="109">
        <f t="shared" si="493"/>
        <v>0</v>
      </c>
      <c r="AL539" s="109">
        <f t="shared" si="493"/>
        <v>0</v>
      </c>
      <c r="AM539" s="109">
        <f t="shared" si="493"/>
        <v>0</v>
      </c>
      <c r="AN539" s="109">
        <f t="shared" si="493"/>
        <v>0</v>
      </c>
      <c r="AO539" s="109">
        <f t="shared" si="493"/>
        <v>0</v>
      </c>
      <c r="AP539" s="109">
        <f t="shared" si="493"/>
        <v>0</v>
      </c>
      <c r="AQ539" s="109">
        <f t="shared" si="493"/>
        <v>0</v>
      </c>
      <c r="AR539" s="109">
        <f t="shared" si="493"/>
        <v>0</v>
      </c>
      <c r="AS539" s="109">
        <f t="shared" si="493"/>
        <v>0</v>
      </c>
      <c r="AT539" s="109">
        <f t="shared" si="493"/>
        <v>0</v>
      </c>
      <c r="AU539" s="109">
        <f t="shared" si="493"/>
        <v>0</v>
      </c>
      <c r="AV539" s="109">
        <f t="shared" si="493"/>
        <v>0</v>
      </c>
      <c r="AW539" s="109">
        <f t="shared" si="493"/>
        <v>0</v>
      </c>
      <c r="AX539" s="109"/>
      <c r="AY539" s="109"/>
      <c r="AZ539" s="109"/>
      <c r="BA539" s="109"/>
      <c r="BB539" s="109">
        <f>BB540:BB540</f>
        <v>0</v>
      </c>
      <c r="BC539" s="109"/>
      <c r="BD539" s="109"/>
      <c r="BE539" s="109">
        <f>BE540:BE540</f>
        <v>0</v>
      </c>
      <c r="BF539" s="152">
        <f>+E539+BB539-BE539</f>
        <v>1218867500</v>
      </c>
      <c r="BG539" s="152">
        <f>BG540:BG540</f>
        <v>1211426590</v>
      </c>
      <c r="BH539" s="175">
        <f t="shared" si="466"/>
        <v>-7440910</v>
      </c>
      <c r="BI539" s="5"/>
      <c r="BJ539" s="5"/>
    </row>
    <row r="540" spans="1:62" ht="26.25" thickBot="1" x14ac:dyDescent="0.25">
      <c r="A540" s="18" t="s">
        <v>823</v>
      </c>
      <c r="B540" s="68" t="s">
        <v>98</v>
      </c>
      <c r="C540" s="26">
        <v>210</v>
      </c>
      <c r="D540" s="68" t="s">
        <v>812</v>
      </c>
      <c r="E540" s="113">
        <v>1218867500</v>
      </c>
      <c r="F540" s="113"/>
      <c r="G540" s="113"/>
      <c r="H540" s="113"/>
      <c r="I540" s="113"/>
      <c r="J540" s="113"/>
      <c r="K540" s="113"/>
      <c r="L540" s="113"/>
      <c r="M540" s="114"/>
      <c r="N540" s="113"/>
      <c r="O540" s="113"/>
      <c r="P540" s="113"/>
      <c r="Q540" s="114"/>
      <c r="R540" s="114"/>
      <c r="S540" s="113"/>
      <c r="T540" s="113"/>
      <c r="U540" s="114"/>
      <c r="V540" s="114"/>
      <c r="W540" s="114"/>
      <c r="X540" s="113"/>
      <c r="Y540" s="113"/>
      <c r="Z540" s="113"/>
      <c r="AA540" s="113"/>
      <c r="AB540" s="113"/>
      <c r="AC540" s="113"/>
      <c r="AD540" s="113"/>
      <c r="AE540" s="113"/>
      <c r="AF540" s="113"/>
      <c r="AG540" s="113"/>
      <c r="AH540" s="113"/>
      <c r="AI540" s="113"/>
      <c r="AJ540" s="113"/>
      <c r="AK540" s="113"/>
      <c r="AL540" s="113"/>
      <c r="AM540" s="113"/>
      <c r="AN540" s="113"/>
      <c r="AO540" s="113"/>
      <c r="AP540" s="114"/>
      <c r="AQ540" s="114"/>
      <c r="AR540" s="113"/>
      <c r="AS540" s="113"/>
      <c r="AT540" s="113"/>
      <c r="AU540" s="113"/>
      <c r="AV540" s="113"/>
      <c r="AW540" s="113"/>
      <c r="AX540" s="113"/>
      <c r="AY540" s="113"/>
      <c r="AZ540" s="113"/>
      <c r="BA540" s="113"/>
      <c r="BB540" s="113"/>
      <c r="BC540" s="113"/>
      <c r="BD540" s="113"/>
      <c r="BE540" s="113">
        <f>G540+K540+O540+S540+W540+AA540+AE540+AI540+AM540+AQ540</f>
        <v>0</v>
      </c>
      <c r="BF540" s="154">
        <f>E540+BB540-BE540</f>
        <v>1218867500</v>
      </c>
      <c r="BG540" s="154">
        <v>1211426590</v>
      </c>
      <c r="BH540" s="175">
        <f t="shared" si="466"/>
        <v>-7440910</v>
      </c>
    </row>
    <row r="541" spans="1:62" s="3" customFormat="1" ht="15.75" thickBot="1" x14ac:dyDescent="0.3">
      <c r="A541" s="8" t="s">
        <v>824</v>
      </c>
      <c r="B541" s="67" t="s">
        <v>107</v>
      </c>
      <c r="C541" s="7"/>
      <c r="D541" s="67"/>
      <c r="E541" s="109">
        <f t="shared" ref="E541:AW541" si="494">E542+E546</f>
        <v>568920800</v>
      </c>
      <c r="F541" s="109">
        <f t="shared" si="494"/>
        <v>0</v>
      </c>
      <c r="G541" s="109">
        <f t="shared" si="494"/>
        <v>0</v>
      </c>
      <c r="H541" s="109">
        <f t="shared" si="494"/>
        <v>0</v>
      </c>
      <c r="I541" s="109">
        <f t="shared" si="494"/>
        <v>0</v>
      </c>
      <c r="J541" s="109">
        <f t="shared" si="494"/>
        <v>0</v>
      </c>
      <c r="K541" s="109">
        <f t="shared" si="494"/>
        <v>0</v>
      </c>
      <c r="L541" s="109">
        <f t="shared" si="494"/>
        <v>0</v>
      </c>
      <c r="M541" s="109">
        <f t="shared" si="494"/>
        <v>0</v>
      </c>
      <c r="N541" s="109">
        <f t="shared" si="494"/>
        <v>0</v>
      </c>
      <c r="O541" s="109">
        <f t="shared" si="494"/>
        <v>0</v>
      </c>
      <c r="P541" s="109">
        <f t="shared" si="494"/>
        <v>0</v>
      </c>
      <c r="Q541" s="109">
        <f t="shared" si="494"/>
        <v>0</v>
      </c>
      <c r="R541" s="109">
        <f t="shared" si="494"/>
        <v>0</v>
      </c>
      <c r="S541" s="109">
        <f t="shared" si="494"/>
        <v>0</v>
      </c>
      <c r="T541" s="109">
        <f t="shared" si="494"/>
        <v>0</v>
      </c>
      <c r="U541" s="109">
        <f t="shared" si="494"/>
        <v>0</v>
      </c>
      <c r="V541" s="109">
        <f t="shared" si="494"/>
        <v>0</v>
      </c>
      <c r="W541" s="109">
        <f t="shared" si="494"/>
        <v>0</v>
      </c>
      <c r="X541" s="109">
        <f t="shared" si="494"/>
        <v>0</v>
      </c>
      <c r="Y541" s="109">
        <f t="shared" si="494"/>
        <v>0</v>
      </c>
      <c r="Z541" s="109">
        <f t="shared" si="494"/>
        <v>0</v>
      </c>
      <c r="AA541" s="109">
        <f t="shared" si="494"/>
        <v>0</v>
      </c>
      <c r="AB541" s="109">
        <f t="shared" si="494"/>
        <v>0</v>
      </c>
      <c r="AC541" s="109">
        <f t="shared" si="494"/>
        <v>0</v>
      </c>
      <c r="AD541" s="109">
        <f t="shared" si="494"/>
        <v>0</v>
      </c>
      <c r="AE541" s="109">
        <f t="shared" si="494"/>
        <v>0</v>
      </c>
      <c r="AF541" s="109">
        <f t="shared" si="494"/>
        <v>0</v>
      </c>
      <c r="AG541" s="109">
        <f t="shared" si="494"/>
        <v>0</v>
      </c>
      <c r="AH541" s="109">
        <f t="shared" si="494"/>
        <v>0</v>
      </c>
      <c r="AI541" s="109">
        <f t="shared" si="494"/>
        <v>0</v>
      </c>
      <c r="AJ541" s="109">
        <f t="shared" si="494"/>
        <v>0</v>
      </c>
      <c r="AK541" s="109">
        <f t="shared" si="494"/>
        <v>0</v>
      </c>
      <c r="AL541" s="109">
        <f t="shared" si="494"/>
        <v>0</v>
      </c>
      <c r="AM541" s="109">
        <f t="shared" si="494"/>
        <v>0</v>
      </c>
      <c r="AN541" s="109">
        <f t="shared" si="494"/>
        <v>0</v>
      </c>
      <c r="AO541" s="109">
        <f t="shared" si="494"/>
        <v>0</v>
      </c>
      <c r="AP541" s="109">
        <f t="shared" si="494"/>
        <v>0</v>
      </c>
      <c r="AQ541" s="109">
        <f t="shared" si="494"/>
        <v>0</v>
      </c>
      <c r="AR541" s="109">
        <f t="shared" si="494"/>
        <v>0</v>
      </c>
      <c r="AS541" s="109">
        <f t="shared" si="494"/>
        <v>0</v>
      </c>
      <c r="AT541" s="109">
        <f t="shared" si="494"/>
        <v>0</v>
      </c>
      <c r="AU541" s="109">
        <f t="shared" si="494"/>
        <v>0</v>
      </c>
      <c r="AV541" s="109">
        <f t="shared" si="494"/>
        <v>0</v>
      </c>
      <c r="AW541" s="109">
        <f t="shared" si="494"/>
        <v>0</v>
      </c>
      <c r="AX541" s="109"/>
      <c r="AY541" s="109"/>
      <c r="AZ541" s="109"/>
      <c r="BA541" s="109"/>
      <c r="BB541" s="109">
        <f>BB542+BB546</f>
        <v>4546033924.8000002</v>
      </c>
      <c r="BC541" s="109"/>
      <c r="BD541" s="109"/>
      <c r="BE541" s="109">
        <f>BE542+BE546</f>
        <v>0</v>
      </c>
      <c r="BF541" s="152">
        <f>+E541+BB541-BE541</f>
        <v>5114954724.8000002</v>
      </c>
      <c r="BG541" s="152">
        <f>BG542+BG546</f>
        <v>5492438732</v>
      </c>
      <c r="BH541" s="172">
        <f t="shared" si="466"/>
        <v>377484007.19999981</v>
      </c>
      <c r="BI541" s="5"/>
      <c r="BJ541" s="5"/>
    </row>
    <row r="542" spans="1:62" s="3" customFormat="1" ht="15.75" thickBot="1" x14ac:dyDescent="0.3">
      <c r="A542" s="8" t="s">
        <v>825</v>
      </c>
      <c r="B542" s="67" t="s">
        <v>126</v>
      </c>
      <c r="C542" s="7"/>
      <c r="D542" s="67"/>
      <c r="E542" s="109">
        <f t="shared" ref="E542:AW542" si="495">E543</f>
        <v>0</v>
      </c>
      <c r="F542" s="109">
        <f t="shared" si="495"/>
        <v>0</v>
      </c>
      <c r="G542" s="109">
        <f t="shared" si="495"/>
        <v>0</v>
      </c>
      <c r="H542" s="109">
        <f t="shared" si="495"/>
        <v>0</v>
      </c>
      <c r="I542" s="109">
        <f t="shared" si="495"/>
        <v>0</v>
      </c>
      <c r="J542" s="109">
        <f t="shared" si="495"/>
        <v>0</v>
      </c>
      <c r="K542" s="109">
        <f t="shared" si="495"/>
        <v>0</v>
      </c>
      <c r="L542" s="109">
        <f t="shared" si="495"/>
        <v>0</v>
      </c>
      <c r="M542" s="109">
        <f t="shared" si="495"/>
        <v>0</v>
      </c>
      <c r="N542" s="109">
        <f t="shared" si="495"/>
        <v>0</v>
      </c>
      <c r="O542" s="109">
        <f t="shared" si="495"/>
        <v>0</v>
      </c>
      <c r="P542" s="109">
        <f t="shared" si="495"/>
        <v>0</v>
      </c>
      <c r="Q542" s="109">
        <f t="shared" si="495"/>
        <v>0</v>
      </c>
      <c r="R542" s="109">
        <f t="shared" si="495"/>
        <v>0</v>
      </c>
      <c r="S542" s="109">
        <f t="shared" si="495"/>
        <v>0</v>
      </c>
      <c r="T542" s="109">
        <f t="shared" si="495"/>
        <v>0</v>
      </c>
      <c r="U542" s="109">
        <f t="shared" si="495"/>
        <v>0</v>
      </c>
      <c r="V542" s="109">
        <f t="shared" si="495"/>
        <v>0</v>
      </c>
      <c r="W542" s="109">
        <f t="shared" si="495"/>
        <v>0</v>
      </c>
      <c r="X542" s="109">
        <f t="shared" si="495"/>
        <v>0</v>
      </c>
      <c r="Y542" s="109">
        <f t="shared" si="495"/>
        <v>0</v>
      </c>
      <c r="Z542" s="109">
        <f t="shared" si="495"/>
        <v>0</v>
      </c>
      <c r="AA542" s="109">
        <f t="shared" si="495"/>
        <v>0</v>
      </c>
      <c r="AB542" s="109">
        <f t="shared" si="495"/>
        <v>0</v>
      </c>
      <c r="AC542" s="109">
        <f t="shared" si="495"/>
        <v>0</v>
      </c>
      <c r="AD542" s="109">
        <f t="shared" si="495"/>
        <v>0</v>
      </c>
      <c r="AE542" s="109">
        <f t="shared" si="495"/>
        <v>0</v>
      </c>
      <c r="AF542" s="109">
        <f t="shared" si="495"/>
        <v>0</v>
      </c>
      <c r="AG542" s="109">
        <f t="shared" si="495"/>
        <v>0</v>
      </c>
      <c r="AH542" s="109">
        <f t="shared" si="495"/>
        <v>0</v>
      </c>
      <c r="AI542" s="109">
        <f t="shared" si="495"/>
        <v>0</v>
      </c>
      <c r="AJ542" s="109">
        <f t="shared" si="495"/>
        <v>0</v>
      </c>
      <c r="AK542" s="109">
        <f t="shared" si="495"/>
        <v>0</v>
      </c>
      <c r="AL542" s="109">
        <f t="shared" si="495"/>
        <v>0</v>
      </c>
      <c r="AM542" s="109">
        <f t="shared" si="495"/>
        <v>0</v>
      </c>
      <c r="AN542" s="109">
        <f t="shared" si="495"/>
        <v>0</v>
      </c>
      <c r="AO542" s="109">
        <f t="shared" si="495"/>
        <v>0</v>
      </c>
      <c r="AP542" s="109">
        <f t="shared" si="495"/>
        <v>0</v>
      </c>
      <c r="AQ542" s="109">
        <f t="shared" si="495"/>
        <v>0</v>
      </c>
      <c r="AR542" s="109">
        <f t="shared" si="495"/>
        <v>0</v>
      </c>
      <c r="AS542" s="109">
        <f t="shared" si="495"/>
        <v>0</v>
      </c>
      <c r="AT542" s="109">
        <f t="shared" si="495"/>
        <v>0</v>
      </c>
      <c r="AU542" s="109">
        <f t="shared" si="495"/>
        <v>0</v>
      </c>
      <c r="AV542" s="109">
        <f t="shared" si="495"/>
        <v>0</v>
      </c>
      <c r="AW542" s="109">
        <f t="shared" si="495"/>
        <v>0</v>
      </c>
      <c r="AX542" s="109"/>
      <c r="AY542" s="109"/>
      <c r="AZ542" s="109"/>
      <c r="BA542" s="109"/>
      <c r="BB542" s="109">
        <f>BB543</f>
        <v>3460207314</v>
      </c>
      <c r="BC542" s="109"/>
      <c r="BD542" s="109"/>
      <c r="BE542" s="109">
        <f>BE543</f>
        <v>0</v>
      </c>
      <c r="BF542" s="152">
        <f>+E542+BB542-BE542</f>
        <v>3460207314</v>
      </c>
      <c r="BG542" s="152">
        <f>BG543</f>
        <v>3377007314</v>
      </c>
      <c r="BH542" s="172">
        <f t="shared" si="466"/>
        <v>-83200000</v>
      </c>
      <c r="BI542" s="5"/>
      <c r="BJ542" s="5"/>
    </row>
    <row r="543" spans="1:62" s="3" customFormat="1" ht="15.75" thickBot="1" x14ac:dyDescent="0.3">
      <c r="A543" s="8" t="s">
        <v>826</v>
      </c>
      <c r="B543" s="67" t="s">
        <v>787</v>
      </c>
      <c r="C543" s="7"/>
      <c r="D543" s="67"/>
      <c r="E543" s="109">
        <f t="shared" ref="E543:AW543" si="496">SUM(E544:E545)</f>
        <v>0</v>
      </c>
      <c r="F543" s="109">
        <f t="shared" si="496"/>
        <v>0</v>
      </c>
      <c r="G543" s="109">
        <f t="shared" si="496"/>
        <v>0</v>
      </c>
      <c r="H543" s="109">
        <f t="shared" si="496"/>
        <v>0</v>
      </c>
      <c r="I543" s="109">
        <f t="shared" si="496"/>
        <v>0</v>
      </c>
      <c r="J543" s="109">
        <f t="shared" si="496"/>
        <v>0</v>
      </c>
      <c r="K543" s="109">
        <f t="shared" si="496"/>
        <v>0</v>
      </c>
      <c r="L543" s="109">
        <f t="shared" si="496"/>
        <v>0</v>
      </c>
      <c r="M543" s="109">
        <f t="shared" si="496"/>
        <v>0</v>
      </c>
      <c r="N543" s="109">
        <f t="shared" si="496"/>
        <v>0</v>
      </c>
      <c r="O543" s="109">
        <f t="shared" si="496"/>
        <v>0</v>
      </c>
      <c r="P543" s="109">
        <f t="shared" si="496"/>
        <v>0</v>
      </c>
      <c r="Q543" s="109">
        <f t="shared" si="496"/>
        <v>0</v>
      </c>
      <c r="R543" s="109">
        <f t="shared" si="496"/>
        <v>0</v>
      </c>
      <c r="S543" s="109">
        <f t="shared" si="496"/>
        <v>0</v>
      </c>
      <c r="T543" s="109">
        <f t="shared" si="496"/>
        <v>0</v>
      </c>
      <c r="U543" s="109">
        <f t="shared" si="496"/>
        <v>0</v>
      </c>
      <c r="V543" s="109">
        <f t="shared" si="496"/>
        <v>0</v>
      </c>
      <c r="W543" s="109">
        <f t="shared" si="496"/>
        <v>0</v>
      </c>
      <c r="X543" s="109">
        <f t="shared" si="496"/>
        <v>0</v>
      </c>
      <c r="Y543" s="109">
        <f t="shared" si="496"/>
        <v>0</v>
      </c>
      <c r="Z543" s="109">
        <f t="shared" si="496"/>
        <v>0</v>
      </c>
      <c r="AA543" s="109">
        <f t="shared" si="496"/>
        <v>0</v>
      </c>
      <c r="AB543" s="109">
        <f t="shared" si="496"/>
        <v>0</v>
      </c>
      <c r="AC543" s="109">
        <f t="shared" si="496"/>
        <v>0</v>
      </c>
      <c r="AD543" s="109">
        <f t="shared" si="496"/>
        <v>0</v>
      </c>
      <c r="AE543" s="109">
        <f t="shared" si="496"/>
        <v>0</v>
      </c>
      <c r="AF543" s="109">
        <f t="shared" si="496"/>
        <v>0</v>
      </c>
      <c r="AG543" s="109">
        <f t="shared" si="496"/>
        <v>0</v>
      </c>
      <c r="AH543" s="109">
        <f t="shared" si="496"/>
        <v>0</v>
      </c>
      <c r="AI543" s="109">
        <f t="shared" si="496"/>
        <v>0</v>
      </c>
      <c r="AJ543" s="109">
        <f t="shared" si="496"/>
        <v>0</v>
      </c>
      <c r="AK543" s="109">
        <f t="shared" si="496"/>
        <v>0</v>
      </c>
      <c r="AL543" s="109">
        <f t="shared" si="496"/>
        <v>0</v>
      </c>
      <c r="AM543" s="109">
        <f t="shared" si="496"/>
        <v>0</v>
      </c>
      <c r="AN543" s="109">
        <f t="shared" si="496"/>
        <v>0</v>
      </c>
      <c r="AO543" s="109">
        <f t="shared" si="496"/>
        <v>0</v>
      </c>
      <c r="AP543" s="109">
        <f t="shared" si="496"/>
        <v>0</v>
      </c>
      <c r="AQ543" s="109">
        <f t="shared" si="496"/>
        <v>0</v>
      </c>
      <c r="AR543" s="109">
        <f t="shared" si="496"/>
        <v>0</v>
      </c>
      <c r="AS543" s="109">
        <f t="shared" si="496"/>
        <v>0</v>
      </c>
      <c r="AT543" s="109">
        <f t="shared" si="496"/>
        <v>0</v>
      </c>
      <c r="AU543" s="109">
        <f t="shared" si="496"/>
        <v>0</v>
      </c>
      <c r="AV543" s="109">
        <f t="shared" si="496"/>
        <v>0</v>
      </c>
      <c r="AW543" s="109">
        <f t="shared" si="496"/>
        <v>0</v>
      </c>
      <c r="AX543" s="109"/>
      <c r="AY543" s="109"/>
      <c r="AZ543" s="109"/>
      <c r="BA543" s="109"/>
      <c r="BB543" s="109">
        <f>SUM(BB544:BB545)</f>
        <v>3460207314</v>
      </c>
      <c r="BC543" s="109"/>
      <c r="BD543" s="109"/>
      <c r="BE543" s="109">
        <f>SUM(BE544:BE545)</f>
        <v>0</v>
      </c>
      <c r="BF543" s="152">
        <f>+E543+BB543-BE543</f>
        <v>3460207314</v>
      </c>
      <c r="BG543" s="152">
        <f>SUM(BG544:BG545)</f>
        <v>3377007314</v>
      </c>
      <c r="BH543" s="172">
        <f t="shared" si="466"/>
        <v>-83200000</v>
      </c>
      <c r="BI543" s="5"/>
      <c r="BJ543" s="5"/>
    </row>
    <row r="544" spans="1:62" ht="26.25" thickBot="1" x14ac:dyDescent="0.25">
      <c r="A544" s="18" t="s">
        <v>827</v>
      </c>
      <c r="B544" s="68" t="s">
        <v>1100</v>
      </c>
      <c r="C544" s="26">
        <v>210</v>
      </c>
      <c r="D544" s="68" t="s">
        <v>812</v>
      </c>
      <c r="E544" s="113"/>
      <c r="F544" s="113"/>
      <c r="G544" s="113"/>
      <c r="H544" s="113"/>
      <c r="I544" s="113"/>
      <c r="J544" s="113"/>
      <c r="K544" s="113"/>
      <c r="L544" s="113"/>
      <c r="M544" s="114"/>
      <c r="N544" s="113"/>
      <c r="O544" s="113"/>
      <c r="P544" s="113"/>
      <c r="Q544" s="114"/>
      <c r="R544" s="114"/>
      <c r="S544" s="113"/>
      <c r="T544" s="113"/>
      <c r="U544" s="114"/>
      <c r="V544" s="113"/>
      <c r="W544" s="114"/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  <c r="AI544" s="113"/>
      <c r="AJ544" s="113"/>
      <c r="AK544" s="113"/>
      <c r="AL544" s="113"/>
      <c r="AM544" s="113"/>
      <c r="AN544" s="113"/>
      <c r="AO544" s="113"/>
      <c r="AP544" s="114"/>
      <c r="AQ544" s="114"/>
      <c r="AR544" s="113"/>
      <c r="AS544" s="113"/>
      <c r="AT544" s="113"/>
      <c r="AU544" s="113"/>
      <c r="AV544" s="113"/>
      <c r="AW544" s="113"/>
      <c r="AX544" s="113"/>
      <c r="AY544" s="113"/>
      <c r="AZ544" s="113"/>
      <c r="BA544" s="113"/>
      <c r="BB544" s="113">
        <v>3060207314</v>
      </c>
      <c r="BC544" s="113"/>
      <c r="BD544" s="113"/>
      <c r="BE544" s="113">
        <f>G544+K544+O544+S544+W544+AA544+AE544+AI544+AM544+AQ544</f>
        <v>0</v>
      </c>
      <c r="BF544" s="154">
        <f>E544+BB544-BE544</f>
        <v>3060207314</v>
      </c>
      <c r="BG544" s="154">
        <v>3060207314</v>
      </c>
      <c r="BH544" s="175">
        <f t="shared" si="466"/>
        <v>0</v>
      </c>
    </row>
    <row r="545" spans="1:62" ht="26.25" thickBot="1" x14ac:dyDescent="0.25">
      <c r="A545" s="18" t="s">
        <v>828</v>
      </c>
      <c r="B545" s="68" t="s">
        <v>1101</v>
      </c>
      <c r="C545" s="26">
        <v>210</v>
      </c>
      <c r="D545" s="68" t="s">
        <v>812</v>
      </c>
      <c r="E545" s="113"/>
      <c r="F545" s="113"/>
      <c r="G545" s="113"/>
      <c r="H545" s="113"/>
      <c r="I545" s="113"/>
      <c r="J545" s="113"/>
      <c r="K545" s="113"/>
      <c r="L545" s="113"/>
      <c r="M545" s="114"/>
      <c r="N545" s="113"/>
      <c r="O545" s="113"/>
      <c r="P545" s="113"/>
      <c r="Q545" s="114"/>
      <c r="R545" s="114"/>
      <c r="S545" s="113"/>
      <c r="T545" s="113"/>
      <c r="U545" s="114"/>
      <c r="V545" s="113"/>
      <c r="W545" s="114"/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  <c r="AJ545" s="113"/>
      <c r="AK545" s="113"/>
      <c r="AL545" s="113"/>
      <c r="AM545" s="113"/>
      <c r="AN545" s="113"/>
      <c r="AO545" s="113"/>
      <c r="AP545" s="114"/>
      <c r="AQ545" s="114"/>
      <c r="AR545" s="113"/>
      <c r="AS545" s="113"/>
      <c r="AT545" s="113"/>
      <c r="AU545" s="113"/>
      <c r="AV545" s="113"/>
      <c r="AW545" s="113"/>
      <c r="AX545" s="113"/>
      <c r="AY545" s="113"/>
      <c r="AZ545" s="113"/>
      <c r="BA545" s="113"/>
      <c r="BB545" s="113">
        <v>400000000</v>
      </c>
      <c r="BC545" s="113"/>
      <c r="BD545" s="113"/>
      <c r="BE545" s="113">
        <f>G545+K545+O545+S545+W545+AA545+AE545+AI545+AM545+AQ545</f>
        <v>0</v>
      </c>
      <c r="BF545" s="154">
        <f>E545+BB545-BE545</f>
        <v>400000000</v>
      </c>
      <c r="BG545" s="154">
        <v>316800000</v>
      </c>
      <c r="BH545" s="175">
        <f t="shared" si="466"/>
        <v>-83200000</v>
      </c>
    </row>
    <row r="546" spans="1:62" s="3" customFormat="1" ht="15.75" thickBot="1" x14ac:dyDescent="0.3">
      <c r="A546" s="8" t="s">
        <v>829</v>
      </c>
      <c r="B546" s="67" t="s">
        <v>132</v>
      </c>
      <c r="C546" s="7"/>
      <c r="D546" s="67"/>
      <c r="E546" s="109">
        <f>E547</f>
        <v>568920800</v>
      </c>
      <c r="F546" s="109">
        <f t="shared" ref="F546:H547" si="497">F547</f>
        <v>0</v>
      </c>
      <c r="G546" s="109">
        <f t="shared" si="497"/>
        <v>0</v>
      </c>
      <c r="H546" s="109">
        <f t="shared" si="497"/>
        <v>0</v>
      </c>
      <c r="I546" s="109">
        <f t="shared" ref="I546:Q547" si="498">I547</f>
        <v>0</v>
      </c>
      <c r="J546" s="109">
        <f t="shared" si="498"/>
        <v>0</v>
      </c>
      <c r="K546" s="109">
        <f t="shared" si="498"/>
        <v>0</v>
      </c>
      <c r="L546" s="109">
        <f t="shared" si="498"/>
        <v>0</v>
      </c>
      <c r="M546" s="109">
        <f t="shared" si="498"/>
        <v>0</v>
      </c>
      <c r="N546" s="109">
        <f t="shared" si="498"/>
        <v>0</v>
      </c>
      <c r="O546" s="109">
        <f t="shared" si="498"/>
        <v>0</v>
      </c>
      <c r="P546" s="109">
        <f t="shared" si="498"/>
        <v>0</v>
      </c>
      <c r="Q546" s="109">
        <f t="shared" si="498"/>
        <v>0</v>
      </c>
      <c r="R546" s="109">
        <f t="shared" ref="R546:AG547" si="499">R547</f>
        <v>0</v>
      </c>
      <c r="S546" s="109">
        <f t="shared" si="499"/>
        <v>0</v>
      </c>
      <c r="T546" s="109">
        <f t="shared" si="499"/>
        <v>0</v>
      </c>
      <c r="U546" s="109">
        <f t="shared" si="499"/>
        <v>0</v>
      </c>
      <c r="V546" s="109">
        <f t="shared" si="499"/>
        <v>0</v>
      </c>
      <c r="W546" s="109">
        <f t="shared" si="499"/>
        <v>0</v>
      </c>
      <c r="X546" s="109">
        <f t="shared" si="499"/>
        <v>0</v>
      </c>
      <c r="Y546" s="109">
        <f t="shared" si="499"/>
        <v>0</v>
      </c>
      <c r="Z546" s="109">
        <f t="shared" si="499"/>
        <v>0</v>
      </c>
      <c r="AA546" s="109">
        <f t="shared" si="499"/>
        <v>0</v>
      </c>
      <c r="AB546" s="109">
        <f t="shared" si="499"/>
        <v>0</v>
      </c>
      <c r="AC546" s="109">
        <f t="shared" si="499"/>
        <v>0</v>
      </c>
      <c r="AD546" s="109">
        <f t="shared" si="499"/>
        <v>0</v>
      </c>
      <c r="AE546" s="109">
        <f t="shared" si="499"/>
        <v>0</v>
      </c>
      <c r="AF546" s="109">
        <f t="shared" si="499"/>
        <v>0</v>
      </c>
      <c r="AG546" s="109">
        <f t="shared" si="499"/>
        <v>0</v>
      </c>
      <c r="AH546" s="109">
        <f t="shared" ref="V546:AW547" si="500">AH547</f>
        <v>0</v>
      </c>
      <c r="AI546" s="109">
        <f t="shared" si="500"/>
        <v>0</v>
      </c>
      <c r="AJ546" s="109">
        <f t="shared" si="500"/>
        <v>0</v>
      </c>
      <c r="AK546" s="109">
        <f t="shared" si="500"/>
        <v>0</v>
      </c>
      <c r="AL546" s="109">
        <f t="shared" si="500"/>
        <v>0</v>
      </c>
      <c r="AM546" s="109">
        <f t="shared" si="500"/>
        <v>0</v>
      </c>
      <c r="AN546" s="109">
        <f t="shared" si="500"/>
        <v>0</v>
      </c>
      <c r="AO546" s="109">
        <f t="shared" si="500"/>
        <v>0</v>
      </c>
      <c r="AP546" s="109">
        <f t="shared" si="500"/>
        <v>0</v>
      </c>
      <c r="AQ546" s="109">
        <f t="shared" si="500"/>
        <v>0</v>
      </c>
      <c r="AR546" s="109">
        <f t="shared" si="500"/>
        <v>0</v>
      </c>
      <c r="AS546" s="109">
        <f t="shared" si="500"/>
        <v>0</v>
      </c>
      <c r="AT546" s="109">
        <f t="shared" si="500"/>
        <v>0</v>
      </c>
      <c r="AU546" s="109">
        <f t="shared" si="500"/>
        <v>0</v>
      </c>
      <c r="AV546" s="109">
        <f t="shared" si="500"/>
        <v>0</v>
      </c>
      <c r="AW546" s="109">
        <f t="shared" si="500"/>
        <v>0</v>
      </c>
      <c r="AX546" s="109"/>
      <c r="AY546" s="109"/>
      <c r="AZ546" s="109"/>
      <c r="BA546" s="109"/>
      <c r="BB546" s="109">
        <f t="shared" ref="BB546:BG547" si="501">BB547</f>
        <v>1085826610.8</v>
      </c>
      <c r="BC546" s="109"/>
      <c r="BD546" s="109"/>
      <c r="BE546" s="109">
        <f t="shared" si="501"/>
        <v>0</v>
      </c>
      <c r="BF546" s="152">
        <f>+E546+BB546-BE546</f>
        <v>1654747410.8</v>
      </c>
      <c r="BG546" s="152">
        <f t="shared" si="501"/>
        <v>2115431418</v>
      </c>
      <c r="BH546" s="172">
        <f t="shared" si="466"/>
        <v>460684007.20000005</v>
      </c>
      <c r="BI546" s="5"/>
      <c r="BJ546" s="5"/>
    </row>
    <row r="547" spans="1:62" s="3" customFormat="1" ht="15.75" thickBot="1" x14ac:dyDescent="0.3">
      <c r="A547" s="8" t="s">
        <v>830</v>
      </c>
      <c r="B547" s="67" t="s">
        <v>369</v>
      </c>
      <c r="C547" s="7"/>
      <c r="D547" s="67"/>
      <c r="E547" s="109">
        <f>E548</f>
        <v>568920800</v>
      </c>
      <c r="F547" s="109">
        <f t="shared" si="497"/>
        <v>0</v>
      </c>
      <c r="G547" s="109">
        <f t="shared" si="497"/>
        <v>0</v>
      </c>
      <c r="H547" s="109">
        <f t="shared" si="497"/>
        <v>0</v>
      </c>
      <c r="I547" s="109">
        <f t="shared" si="498"/>
        <v>0</v>
      </c>
      <c r="J547" s="109">
        <f t="shared" si="498"/>
        <v>0</v>
      </c>
      <c r="K547" s="109">
        <f t="shared" si="498"/>
        <v>0</v>
      </c>
      <c r="L547" s="109">
        <f t="shared" si="498"/>
        <v>0</v>
      </c>
      <c r="M547" s="109">
        <f t="shared" si="498"/>
        <v>0</v>
      </c>
      <c r="N547" s="109">
        <f t="shared" si="498"/>
        <v>0</v>
      </c>
      <c r="O547" s="109">
        <f t="shared" si="498"/>
        <v>0</v>
      </c>
      <c r="P547" s="109">
        <f t="shared" si="498"/>
        <v>0</v>
      </c>
      <c r="Q547" s="109">
        <f t="shared" si="498"/>
        <v>0</v>
      </c>
      <c r="R547" s="109">
        <f t="shared" si="499"/>
        <v>0</v>
      </c>
      <c r="S547" s="109">
        <f t="shared" si="499"/>
        <v>0</v>
      </c>
      <c r="T547" s="109">
        <f t="shared" si="499"/>
        <v>0</v>
      </c>
      <c r="U547" s="109">
        <f t="shared" si="499"/>
        <v>0</v>
      </c>
      <c r="V547" s="109">
        <f t="shared" si="500"/>
        <v>0</v>
      </c>
      <c r="W547" s="109">
        <f t="shared" si="500"/>
        <v>0</v>
      </c>
      <c r="X547" s="109">
        <f t="shared" si="500"/>
        <v>0</v>
      </c>
      <c r="Y547" s="109">
        <f t="shared" si="500"/>
        <v>0</v>
      </c>
      <c r="Z547" s="109">
        <f t="shared" si="500"/>
        <v>0</v>
      </c>
      <c r="AA547" s="109">
        <f t="shared" si="500"/>
        <v>0</v>
      </c>
      <c r="AB547" s="109">
        <f t="shared" si="500"/>
        <v>0</v>
      </c>
      <c r="AC547" s="109">
        <f t="shared" si="500"/>
        <v>0</v>
      </c>
      <c r="AD547" s="109">
        <f t="shared" si="500"/>
        <v>0</v>
      </c>
      <c r="AE547" s="109">
        <f t="shared" si="500"/>
        <v>0</v>
      </c>
      <c r="AF547" s="109">
        <f t="shared" si="500"/>
        <v>0</v>
      </c>
      <c r="AG547" s="109">
        <f t="shared" si="500"/>
        <v>0</v>
      </c>
      <c r="AH547" s="109">
        <f t="shared" si="500"/>
        <v>0</v>
      </c>
      <c r="AI547" s="109">
        <f t="shared" si="500"/>
        <v>0</v>
      </c>
      <c r="AJ547" s="109">
        <f t="shared" si="500"/>
        <v>0</v>
      </c>
      <c r="AK547" s="109">
        <f t="shared" si="500"/>
        <v>0</v>
      </c>
      <c r="AL547" s="109">
        <f t="shared" si="500"/>
        <v>0</v>
      </c>
      <c r="AM547" s="109">
        <f t="shared" si="500"/>
        <v>0</v>
      </c>
      <c r="AN547" s="109">
        <f t="shared" si="500"/>
        <v>0</v>
      </c>
      <c r="AO547" s="109">
        <f t="shared" si="500"/>
        <v>0</v>
      </c>
      <c r="AP547" s="109">
        <f t="shared" si="500"/>
        <v>0</v>
      </c>
      <c r="AQ547" s="109">
        <f t="shared" si="500"/>
        <v>0</v>
      </c>
      <c r="AR547" s="109">
        <f t="shared" si="500"/>
        <v>0</v>
      </c>
      <c r="AS547" s="109">
        <f t="shared" si="500"/>
        <v>0</v>
      </c>
      <c r="AT547" s="109">
        <f t="shared" si="500"/>
        <v>0</v>
      </c>
      <c r="AU547" s="109">
        <f t="shared" si="500"/>
        <v>0</v>
      </c>
      <c r="AV547" s="109">
        <f t="shared" si="500"/>
        <v>0</v>
      </c>
      <c r="AW547" s="109">
        <f t="shared" si="500"/>
        <v>0</v>
      </c>
      <c r="AX547" s="109"/>
      <c r="AY547" s="109"/>
      <c r="AZ547" s="109"/>
      <c r="BA547" s="109"/>
      <c r="BB547" s="109">
        <f t="shared" si="501"/>
        <v>1085826610.8</v>
      </c>
      <c r="BC547" s="109"/>
      <c r="BD547" s="109"/>
      <c r="BE547" s="109">
        <f t="shared" si="501"/>
        <v>0</v>
      </c>
      <c r="BF547" s="152">
        <f>+E547+BB547-BE547</f>
        <v>1654747410.8</v>
      </c>
      <c r="BG547" s="152">
        <f t="shared" si="501"/>
        <v>2115431418</v>
      </c>
      <c r="BH547" s="172">
        <f t="shared" si="466"/>
        <v>460684007.20000005</v>
      </c>
      <c r="BI547" s="5"/>
      <c r="BJ547" s="5"/>
    </row>
    <row r="548" spans="1:62" s="3" customFormat="1" ht="15.75" thickBot="1" x14ac:dyDescent="0.3">
      <c r="A548" s="8" t="s">
        <v>831</v>
      </c>
      <c r="B548" s="67" t="s">
        <v>136</v>
      </c>
      <c r="C548" s="7"/>
      <c r="D548" s="67"/>
      <c r="E548" s="109">
        <f t="shared" ref="E548:U548" si="502">E549+E551</f>
        <v>568920800</v>
      </c>
      <c r="F548" s="109">
        <f t="shared" si="502"/>
        <v>0</v>
      </c>
      <c r="G548" s="109">
        <f t="shared" si="502"/>
        <v>0</v>
      </c>
      <c r="H548" s="109">
        <f t="shared" si="502"/>
        <v>0</v>
      </c>
      <c r="I548" s="109">
        <f t="shared" si="502"/>
        <v>0</v>
      </c>
      <c r="J548" s="109">
        <f t="shared" si="502"/>
        <v>0</v>
      </c>
      <c r="K548" s="109">
        <f t="shared" si="502"/>
        <v>0</v>
      </c>
      <c r="L548" s="109">
        <f t="shared" si="502"/>
        <v>0</v>
      </c>
      <c r="M548" s="109">
        <f t="shared" si="502"/>
        <v>0</v>
      </c>
      <c r="N548" s="109">
        <f t="shared" si="502"/>
        <v>0</v>
      </c>
      <c r="O548" s="109">
        <f t="shared" si="502"/>
        <v>0</v>
      </c>
      <c r="P548" s="109">
        <f t="shared" si="502"/>
        <v>0</v>
      </c>
      <c r="Q548" s="109">
        <f t="shared" si="502"/>
        <v>0</v>
      </c>
      <c r="R548" s="109">
        <f t="shared" si="502"/>
        <v>0</v>
      </c>
      <c r="S548" s="109">
        <f t="shared" si="502"/>
        <v>0</v>
      </c>
      <c r="T548" s="109">
        <f t="shared" si="502"/>
        <v>0</v>
      </c>
      <c r="U548" s="109">
        <f t="shared" si="502"/>
        <v>0</v>
      </c>
      <c r="V548" s="109">
        <f t="shared" ref="V548:AW548" si="503">V549+V551</f>
        <v>0</v>
      </c>
      <c r="W548" s="109">
        <f t="shared" si="503"/>
        <v>0</v>
      </c>
      <c r="X548" s="109">
        <f t="shared" si="503"/>
        <v>0</v>
      </c>
      <c r="Y548" s="109">
        <f t="shared" si="503"/>
        <v>0</v>
      </c>
      <c r="Z548" s="109">
        <f t="shared" si="503"/>
        <v>0</v>
      </c>
      <c r="AA548" s="109">
        <f t="shared" si="503"/>
        <v>0</v>
      </c>
      <c r="AB548" s="109">
        <f t="shared" si="503"/>
        <v>0</v>
      </c>
      <c r="AC548" s="109">
        <f t="shared" si="503"/>
        <v>0</v>
      </c>
      <c r="AD548" s="109">
        <f t="shared" si="503"/>
        <v>0</v>
      </c>
      <c r="AE548" s="109">
        <f t="shared" si="503"/>
        <v>0</v>
      </c>
      <c r="AF548" s="109">
        <f t="shared" si="503"/>
        <v>0</v>
      </c>
      <c r="AG548" s="109">
        <f t="shared" si="503"/>
        <v>0</v>
      </c>
      <c r="AH548" s="109">
        <f t="shared" si="503"/>
        <v>0</v>
      </c>
      <c r="AI548" s="109">
        <f t="shared" si="503"/>
        <v>0</v>
      </c>
      <c r="AJ548" s="109">
        <f t="shared" si="503"/>
        <v>0</v>
      </c>
      <c r="AK548" s="109">
        <f t="shared" ref="AK548:AT548" si="504">AK549+AK551</f>
        <v>0</v>
      </c>
      <c r="AL548" s="109">
        <f t="shared" si="504"/>
        <v>0</v>
      </c>
      <c r="AM548" s="109">
        <f t="shared" si="504"/>
        <v>0</v>
      </c>
      <c r="AN548" s="109">
        <f t="shared" si="504"/>
        <v>0</v>
      </c>
      <c r="AO548" s="109">
        <f t="shared" si="504"/>
        <v>0</v>
      </c>
      <c r="AP548" s="109">
        <f t="shared" si="504"/>
        <v>0</v>
      </c>
      <c r="AQ548" s="109">
        <f t="shared" si="504"/>
        <v>0</v>
      </c>
      <c r="AR548" s="109">
        <f t="shared" si="504"/>
        <v>0</v>
      </c>
      <c r="AS548" s="109">
        <f t="shared" si="504"/>
        <v>0</v>
      </c>
      <c r="AT548" s="109">
        <f t="shared" si="504"/>
        <v>0</v>
      </c>
      <c r="AU548" s="109">
        <f t="shared" si="503"/>
        <v>0</v>
      </c>
      <c r="AV548" s="109">
        <f t="shared" si="503"/>
        <v>0</v>
      </c>
      <c r="AW548" s="109">
        <f t="shared" si="503"/>
        <v>0</v>
      </c>
      <c r="AX548" s="109"/>
      <c r="AY548" s="109"/>
      <c r="AZ548" s="109"/>
      <c r="BA548" s="109"/>
      <c r="BB548" s="109">
        <f>BB549+BB551</f>
        <v>1085826610.8</v>
      </c>
      <c r="BC548" s="109"/>
      <c r="BD548" s="109"/>
      <c r="BE548" s="109">
        <f>BE549+BE551</f>
        <v>0</v>
      </c>
      <c r="BF548" s="152">
        <f>+E548+BB548-BE548</f>
        <v>1654747410.8</v>
      </c>
      <c r="BG548" s="152">
        <f>BG549+BG551</f>
        <v>2115431418</v>
      </c>
      <c r="BH548" s="172">
        <f t="shared" si="466"/>
        <v>460684007.20000005</v>
      </c>
      <c r="BI548" s="5"/>
      <c r="BJ548" s="5"/>
    </row>
    <row r="549" spans="1:62" s="3" customFormat="1" ht="15.75" thickBot="1" x14ac:dyDescent="0.3">
      <c r="A549" s="8" t="s">
        <v>832</v>
      </c>
      <c r="B549" s="67" t="s">
        <v>157</v>
      </c>
      <c r="C549" s="7"/>
      <c r="D549" s="67"/>
      <c r="E549" s="109">
        <f t="shared" ref="E549:AW549" si="505">E550</f>
        <v>568920800</v>
      </c>
      <c r="F549" s="109">
        <f t="shared" si="505"/>
        <v>0</v>
      </c>
      <c r="G549" s="109">
        <f t="shared" si="505"/>
        <v>0</v>
      </c>
      <c r="H549" s="109">
        <f t="shared" si="505"/>
        <v>0</v>
      </c>
      <c r="I549" s="109">
        <f t="shared" si="505"/>
        <v>0</v>
      </c>
      <c r="J549" s="109">
        <f t="shared" si="505"/>
        <v>0</v>
      </c>
      <c r="K549" s="109">
        <f t="shared" si="505"/>
        <v>0</v>
      </c>
      <c r="L549" s="109">
        <f t="shared" si="505"/>
        <v>0</v>
      </c>
      <c r="M549" s="109">
        <f t="shared" si="505"/>
        <v>0</v>
      </c>
      <c r="N549" s="109">
        <f t="shared" si="505"/>
        <v>0</v>
      </c>
      <c r="O549" s="109">
        <f t="shared" si="505"/>
        <v>0</v>
      </c>
      <c r="P549" s="109">
        <f t="shared" si="505"/>
        <v>0</v>
      </c>
      <c r="Q549" s="109">
        <f t="shared" si="505"/>
        <v>0</v>
      </c>
      <c r="R549" s="109">
        <f t="shared" si="505"/>
        <v>0</v>
      </c>
      <c r="S549" s="109">
        <f t="shared" si="505"/>
        <v>0</v>
      </c>
      <c r="T549" s="109">
        <f t="shared" si="505"/>
        <v>0</v>
      </c>
      <c r="U549" s="109">
        <f t="shared" si="505"/>
        <v>0</v>
      </c>
      <c r="V549" s="109">
        <f t="shared" si="505"/>
        <v>0</v>
      </c>
      <c r="W549" s="109">
        <f t="shared" si="505"/>
        <v>0</v>
      </c>
      <c r="X549" s="109">
        <f t="shared" si="505"/>
        <v>0</v>
      </c>
      <c r="Y549" s="109">
        <f t="shared" si="505"/>
        <v>0</v>
      </c>
      <c r="Z549" s="109">
        <f t="shared" si="505"/>
        <v>0</v>
      </c>
      <c r="AA549" s="109">
        <f t="shared" si="505"/>
        <v>0</v>
      </c>
      <c r="AB549" s="109">
        <f t="shared" si="505"/>
        <v>0</v>
      </c>
      <c r="AC549" s="109">
        <f t="shared" si="505"/>
        <v>0</v>
      </c>
      <c r="AD549" s="109">
        <f t="shared" si="505"/>
        <v>0</v>
      </c>
      <c r="AE549" s="109">
        <f t="shared" si="505"/>
        <v>0</v>
      </c>
      <c r="AF549" s="109">
        <f t="shared" si="505"/>
        <v>0</v>
      </c>
      <c r="AG549" s="109">
        <f t="shared" si="505"/>
        <v>0</v>
      </c>
      <c r="AH549" s="109">
        <f t="shared" si="505"/>
        <v>0</v>
      </c>
      <c r="AI549" s="109">
        <f t="shared" si="505"/>
        <v>0</v>
      </c>
      <c r="AJ549" s="109">
        <f t="shared" si="505"/>
        <v>0</v>
      </c>
      <c r="AK549" s="109">
        <f t="shared" si="505"/>
        <v>0</v>
      </c>
      <c r="AL549" s="109">
        <f t="shared" si="505"/>
        <v>0</v>
      </c>
      <c r="AM549" s="109">
        <f t="shared" si="505"/>
        <v>0</v>
      </c>
      <c r="AN549" s="109">
        <f t="shared" si="505"/>
        <v>0</v>
      </c>
      <c r="AO549" s="109">
        <f t="shared" si="505"/>
        <v>0</v>
      </c>
      <c r="AP549" s="109">
        <f t="shared" si="505"/>
        <v>0</v>
      </c>
      <c r="AQ549" s="109">
        <f t="shared" si="505"/>
        <v>0</v>
      </c>
      <c r="AR549" s="109">
        <f t="shared" si="505"/>
        <v>0</v>
      </c>
      <c r="AS549" s="109">
        <f t="shared" si="505"/>
        <v>0</v>
      </c>
      <c r="AT549" s="109">
        <f t="shared" si="505"/>
        <v>0</v>
      </c>
      <c r="AU549" s="109">
        <f t="shared" si="505"/>
        <v>0</v>
      </c>
      <c r="AV549" s="109">
        <f t="shared" si="505"/>
        <v>0</v>
      </c>
      <c r="AW549" s="109">
        <f t="shared" si="505"/>
        <v>0</v>
      </c>
      <c r="AX549" s="109"/>
      <c r="AY549" s="109"/>
      <c r="AZ549" s="109"/>
      <c r="BA549" s="109"/>
      <c r="BB549" s="109">
        <f>BB550</f>
        <v>116066773.8</v>
      </c>
      <c r="BC549" s="109"/>
      <c r="BD549" s="109"/>
      <c r="BE549" s="109">
        <f>BE550</f>
        <v>0</v>
      </c>
      <c r="BF549" s="152">
        <f>+E549+BB549-BE549</f>
        <v>684987573.79999995</v>
      </c>
      <c r="BG549" s="152">
        <f>BG550</f>
        <v>673209681</v>
      </c>
      <c r="BH549" s="172">
        <f t="shared" si="466"/>
        <v>-11777892.799999952</v>
      </c>
      <c r="BI549" s="5"/>
      <c r="BJ549" s="5"/>
    </row>
    <row r="550" spans="1:62" ht="26.25" thickBot="1" x14ac:dyDescent="0.25">
      <c r="A550" s="18" t="s">
        <v>833</v>
      </c>
      <c r="B550" s="68" t="s">
        <v>834</v>
      </c>
      <c r="C550" s="26">
        <v>210</v>
      </c>
      <c r="D550" s="68" t="s">
        <v>812</v>
      </c>
      <c r="E550" s="113">
        <v>568920800</v>
      </c>
      <c r="F550" s="113"/>
      <c r="G550" s="113"/>
      <c r="H550" s="113"/>
      <c r="I550" s="113"/>
      <c r="J550" s="113"/>
      <c r="K550" s="113"/>
      <c r="L550" s="113"/>
      <c r="M550" s="114"/>
      <c r="N550" s="113"/>
      <c r="O550" s="113"/>
      <c r="P550" s="113"/>
      <c r="Q550" s="114"/>
      <c r="R550" s="113"/>
      <c r="S550" s="113"/>
      <c r="T550" s="113"/>
      <c r="U550" s="114"/>
      <c r="V550" s="114"/>
      <c r="W550" s="114"/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  <c r="AI550" s="113"/>
      <c r="AJ550" s="113"/>
      <c r="AK550" s="113"/>
      <c r="AL550" s="113"/>
      <c r="AM550" s="113"/>
      <c r="AN550" s="113"/>
      <c r="AO550" s="113"/>
      <c r="AP550" s="114"/>
      <c r="AQ550" s="114"/>
      <c r="AR550" s="113"/>
      <c r="AS550" s="113"/>
      <c r="AT550" s="113"/>
      <c r="AU550" s="113"/>
      <c r="AV550" s="113"/>
      <c r="AW550" s="113"/>
      <c r="AX550" s="113"/>
      <c r="AY550" s="113"/>
      <c r="AZ550" s="113"/>
      <c r="BA550" s="113"/>
      <c r="BB550" s="113">
        <v>116066773.8</v>
      </c>
      <c r="BC550" s="113"/>
      <c r="BD550" s="113"/>
      <c r="BE550" s="113">
        <f>G550+K550+O550+S550+W550+AA550+AE550+AI550+AM550+AQ550</f>
        <v>0</v>
      </c>
      <c r="BF550" s="154">
        <f>E550+BB550-BE550</f>
        <v>684987573.79999995</v>
      </c>
      <c r="BG550" s="154">
        <v>673209681</v>
      </c>
      <c r="BH550" s="175">
        <f t="shared" si="466"/>
        <v>-11777892.799999952</v>
      </c>
    </row>
    <row r="551" spans="1:62" s="3" customFormat="1" ht="26.25" thickBot="1" x14ac:dyDescent="0.3">
      <c r="A551" s="8" t="s">
        <v>835</v>
      </c>
      <c r="B551" s="67" t="s">
        <v>569</v>
      </c>
      <c r="C551" s="7"/>
      <c r="D551" s="67"/>
      <c r="E551" s="109">
        <f>E552</f>
        <v>0</v>
      </c>
      <c r="F551" s="109">
        <f>F552</f>
        <v>0</v>
      </c>
      <c r="G551" s="109">
        <f>G552</f>
        <v>0</v>
      </c>
      <c r="H551" s="109">
        <f>H552</f>
        <v>0</v>
      </c>
      <c r="I551" s="109">
        <f t="shared" ref="I551:Q551" si="506">I552</f>
        <v>0</v>
      </c>
      <c r="J551" s="109">
        <f t="shared" si="506"/>
        <v>0</v>
      </c>
      <c r="K551" s="109">
        <f t="shared" si="506"/>
        <v>0</v>
      </c>
      <c r="L551" s="109">
        <f t="shared" si="506"/>
        <v>0</v>
      </c>
      <c r="M551" s="109">
        <f t="shared" si="506"/>
        <v>0</v>
      </c>
      <c r="N551" s="109">
        <f t="shared" si="506"/>
        <v>0</v>
      </c>
      <c r="O551" s="109">
        <f t="shared" si="506"/>
        <v>0</v>
      </c>
      <c r="P551" s="109">
        <f t="shared" si="506"/>
        <v>0</v>
      </c>
      <c r="Q551" s="109">
        <f t="shared" si="506"/>
        <v>0</v>
      </c>
      <c r="R551" s="109">
        <f t="shared" ref="R551:AG551" si="507">R552</f>
        <v>0</v>
      </c>
      <c r="S551" s="109">
        <f t="shared" si="507"/>
        <v>0</v>
      </c>
      <c r="T551" s="109">
        <f t="shared" si="507"/>
        <v>0</v>
      </c>
      <c r="U551" s="109">
        <f t="shared" si="507"/>
        <v>0</v>
      </c>
      <c r="V551" s="109">
        <f t="shared" si="507"/>
        <v>0</v>
      </c>
      <c r="W551" s="109">
        <f t="shared" si="507"/>
        <v>0</v>
      </c>
      <c r="X551" s="109">
        <f t="shared" si="507"/>
        <v>0</v>
      </c>
      <c r="Y551" s="109">
        <f t="shared" si="507"/>
        <v>0</v>
      </c>
      <c r="Z551" s="109">
        <f t="shared" si="507"/>
        <v>0</v>
      </c>
      <c r="AA551" s="109">
        <f t="shared" si="507"/>
        <v>0</v>
      </c>
      <c r="AB551" s="109">
        <f t="shared" si="507"/>
        <v>0</v>
      </c>
      <c r="AC551" s="109">
        <f t="shared" si="507"/>
        <v>0</v>
      </c>
      <c r="AD551" s="109">
        <f t="shared" si="507"/>
        <v>0</v>
      </c>
      <c r="AE551" s="109">
        <f t="shared" si="507"/>
        <v>0</v>
      </c>
      <c r="AF551" s="109">
        <f t="shared" si="507"/>
        <v>0</v>
      </c>
      <c r="AG551" s="109">
        <f t="shared" si="507"/>
        <v>0</v>
      </c>
      <c r="AH551" s="109">
        <f t="shared" ref="AH551:AW551" si="508">AH552</f>
        <v>0</v>
      </c>
      <c r="AI551" s="109">
        <f t="shared" si="508"/>
        <v>0</v>
      </c>
      <c r="AJ551" s="109">
        <f t="shared" si="508"/>
        <v>0</v>
      </c>
      <c r="AK551" s="109">
        <f t="shared" si="508"/>
        <v>0</v>
      </c>
      <c r="AL551" s="109">
        <f t="shared" si="508"/>
        <v>0</v>
      </c>
      <c r="AM551" s="109">
        <f t="shared" si="508"/>
        <v>0</v>
      </c>
      <c r="AN551" s="109">
        <f t="shared" si="508"/>
        <v>0</v>
      </c>
      <c r="AO551" s="109">
        <f t="shared" si="508"/>
        <v>0</v>
      </c>
      <c r="AP551" s="109">
        <f t="shared" si="508"/>
        <v>0</v>
      </c>
      <c r="AQ551" s="109">
        <f t="shared" si="508"/>
        <v>0</v>
      </c>
      <c r="AR551" s="109">
        <f t="shared" si="508"/>
        <v>0</v>
      </c>
      <c r="AS551" s="109">
        <f t="shared" si="508"/>
        <v>0</v>
      </c>
      <c r="AT551" s="109">
        <f t="shared" si="508"/>
        <v>0</v>
      </c>
      <c r="AU551" s="109">
        <f t="shared" si="508"/>
        <v>0</v>
      </c>
      <c r="AV551" s="109">
        <f t="shared" si="508"/>
        <v>0</v>
      </c>
      <c r="AW551" s="109">
        <f t="shared" si="508"/>
        <v>0</v>
      </c>
      <c r="AX551" s="109"/>
      <c r="AY551" s="109"/>
      <c r="AZ551" s="109"/>
      <c r="BA551" s="109"/>
      <c r="BB551" s="109">
        <f>BB552</f>
        <v>969759837</v>
      </c>
      <c r="BC551" s="109"/>
      <c r="BD551" s="109"/>
      <c r="BE551" s="109">
        <f>BE552</f>
        <v>0</v>
      </c>
      <c r="BF551" s="152">
        <f>+E551+BB551-BE551</f>
        <v>969759837</v>
      </c>
      <c r="BG551" s="152">
        <f>BG552</f>
        <v>1442221737</v>
      </c>
      <c r="BH551" s="172">
        <f t="shared" si="466"/>
        <v>472461900</v>
      </c>
      <c r="BI551" s="5"/>
      <c r="BJ551" s="5"/>
    </row>
    <row r="552" spans="1:62" s="3" customFormat="1" ht="15.75" thickBot="1" x14ac:dyDescent="0.3">
      <c r="A552" s="8" t="s">
        <v>836</v>
      </c>
      <c r="B552" s="67" t="s">
        <v>183</v>
      </c>
      <c r="C552" s="7"/>
      <c r="D552" s="67"/>
      <c r="E552" s="109">
        <f>SUM(E553:E556)</f>
        <v>0</v>
      </c>
      <c r="F552" s="109">
        <f t="shared" ref="F552:AJ552" si="509">SUM(F553:F555)</f>
        <v>0</v>
      </c>
      <c r="G552" s="109">
        <f t="shared" si="509"/>
        <v>0</v>
      </c>
      <c r="H552" s="109">
        <f t="shared" si="509"/>
        <v>0</v>
      </c>
      <c r="I552" s="109">
        <f t="shared" si="509"/>
        <v>0</v>
      </c>
      <c r="J552" s="109">
        <f t="shared" si="509"/>
        <v>0</v>
      </c>
      <c r="K552" s="109">
        <f t="shared" si="509"/>
        <v>0</v>
      </c>
      <c r="L552" s="109">
        <f t="shared" si="509"/>
        <v>0</v>
      </c>
      <c r="M552" s="109">
        <f t="shared" si="509"/>
        <v>0</v>
      </c>
      <c r="N552" s="109">
        <f t="shared" si="509"/>
        <v>0</v>
      </c>
      <c r="O552" s="109">
        <f t="shared" si="509"/>
        <v>0</v>
      </c>
      <c r="P552" s="109">
        <f t="shared" si="509"/>
        <v>0</v>
      </c>
      <c r="Q552" s="109">
        <f t="shared" si="509"/>
        <v>0</v>
      </c>
      <c r="R552" s="109">
        <f t="shared" si="509"/>
        <v>0</v>
      </c>
      <c r="S552" s="109">
        <f t="shared" si="509"/>
        <v>0</v>
      </c>
      <c r="T552" s="109">
        <f t="shared" si="509"/>
        <v>0</v>
      </c>
      <c r="U552" s="109">
        <f t="shared" si="509"/>
        <v>0</v>
      </c>
      <c r="V552" s="109">
        <f t="shared" si="509"/>
        <v>0</v>
      </c>
      <c r="W552" s="109">
        <f t="shared" si="509"/>
        <v>0</v>
      </c>
      <c r="X552" s="109">
        <f t="shared" si="509"/>
        <v>0</v>
      </c>
      <c r="Y552" s="109">
        <f t="shared" si="509"/>
        <v>0</v>
      </c>
      <c r="Z552" s="109">
        <f t="shared" si="509"/>
        <v>0</v>
      </c>
      <c r="AA552" s="109">
        <f t="shared" si="509"/>
        <v>0</v>
      </c>
      <c r="AB552" s="109">
        <f t="shared" si="509"/>
        <v>0</v>
      </c>
      <c r="AC552" s="109">
        <f t="shared" si="509"/>
        <v>0</v>
      </c>
      <c r="AD552" s="109">
        <f t="shared" si="509"/>
        <v>0</v>
      </c>
      <c r="AE552" s="109">
        <f t="shared" si="509"/>
        <v>0</v>
      </c>
      <c r="AF552" s="109">
        <f t="shared" si="509"/>
        <v>0</v>
      </c>
      <c r="AG552" s="109">
        <f t="shared" si="509"/>
        <v>0</v>
      </c>
      <c r="AH552" s="109">
        <f t="shared" si="509"/>
        <v>0</v>
      </c>
      <c r="AI552" s="109">
        <f t="shared" si="509"/>
        <v>0</v>
      </c>
      <c r="AJ552" s="109">
        <f t="shared" si="509"/>
        <v>0</v>
      </c>
      <c r="AK552" s="109">
        <f t="shared" ref="AK552:AT552" si="510">SUM(AK553:AK555)</f>
        <v>0</v>
      </c>
      <c r="AL552" s="109">
        <f t="shared" si="510"/>
        <v>0</v>
      </c>
      <c r="AM552" s="109">
        <f t="shared" si="510"/>
        <v>0</v>
      </c>
      <c r="AN552" s="109">
        <f t="shared" si="510"/>
        <v>0</v>
      </c>
      <c r="AO552" s="109">
        <f t="shared" si="510"/>
        <v>0</v>
      </c>
      <c r="AP552" s="109">
        <f t="shared" si="510"/>
        <v>0</v>
      </c>
      <c r="AQ552" s="109">
        <f t="shared" si="510"/>
        <v>0</v>
      </c>
      <c r="AR552" s="109">
        <f t="shared" si="510"/>
        <v>0</v>
      </c>
      <c r="AS552" s="109">
        <f t="shared" si="510"/>
        <v>0</v>
      </c>
      <c r="AT552" s="109">
        <f t="shared" si="510"/>
        <v>0</v>
      </c>
      <c r="AU552" s="109">
        <f>AU553</f>
        <v>0</v>
      </c>
      <c r="AV552" s="109">
        <f>AV553</f>
        <v>0</v>
      </c>
      <c r="AW552" s="109">
        <f>AW553</f>
        <v>0</v>
      </c>
      <c r="AX552" s="109"/>
      <c r="AY552" s="109"/>
      <c r="AZ552" s="109"/>
      <c r="BA552" s="109"/>
      <c r="BB552" s="109">
        <f t="shared" ref="BB552:BG552" si="511">SUM(BB553:BB556)</f>
        <v>969759837</v>
      </c>
      <c r="BC552" s="109">
        <f t="shared" si="511"/>
        <v>0</v>
      </c>
      <c r="BD552" s="109">
        <f t="shared" si="511"/>
        <v>0</v>
      </c>
      <c r="BE552" s="109">
        <f t="shared" si="511"/>
        <v>0</v>
      </c>
      <c r="BF552" s="152">
        <f>+E552+BB552-BE552</f>
        <v>969759837</v>
      </c>
      <c r="BG552" s="152">
        <f t="shared" si="511"/>
        <v>1442221737</v>
      </c>
      <c r="BH552" s="172">
        <f t="shared" si="466"/>
        <v>472461900</v>
      </c>
      <c r="BI552" s="5"/>
      <c r="BJ552" s="5"/>
    </row>
    <row r="553" spans="1:62" ht="26.25" thickBot="1" x14ac:dyDescent="0.25">
      <c r="A553" s="18" t="s">
        <v>837</v>
      </c>
      <c r="B553" s="68" t="s">
        <v>1102</v>
      </c>
      <c r="C553" s="26">
        <v>210</v>
      </c>
      <c r="D553" s="68" t="s">
        <v>812</v>
      </c>
      <c r="E553" s="113"/>
      <c r="F553" s="113"/>
      <c r="G553" s="113"/>
      <c r="H553" s="113"/>
      <c r="I553" s="113"/>
      <c r="J553" s="113"/>
      <c r="K553" s="113"/>
      <c r="L553" s="113"/>
      <c r="M553" s="114"/>
      <c r="N553" s="113"/>
      <c r="O553" s="113"/>
      <c r="P553" s="113"/>
      <c r="Q553" s="114"/>
      <c r="R553" s="113"/>
      <c r="S553" s="113"/>
      <c r="T553" s="113"/>
      <c r="U553" s="114"/>
      <c r="V553" s="114"/>
      <c r="W553" s="114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  <c r="AK553" s="113"/>
      <c r="AL553" s="113"/>
      <c r="AM553" s="113"/>
      <c r="AN553" s="113"/>
      <c r="AO553" s="113"/>
      <c r="AP553" s="114"/>
      <c r="AQ553" s="114"/>
      <c r="AR553" s="113"/>
      <c r="AS553" s="113"/>
      <c r="AT553" s="113"/>
      <c r="AU553" s="113"/>
      <c r="AV553" s="113"/>
      <c r="AW553" s="113"/>
      <c r="AX553" s="113"/>
      <c r="AY553" s="113"/>
      <c r="AZ553" s="113"/>
      <c r="BA553" s="113"/>
      <c r="BB553" s="113">
        <v>126850746</v>
      </c>
      <c r="BC553" s="113"/>
      <c r="BD553" s="113"/>
      <c r="BE553" s="113">
        <f>G553+K553+O553+S553+W553+AA553+AE553+AI553+AM553+AQ553</f>
        <v>0</v>
      </c>
      <c r="BF553" s="154">
        <f>E553+BB553-BE553</f>
        <v>126850746</v>
      </c>
      <c r="BG553" s="154">
        <v>65985373</v>
      </c>
      <c r="BH553" s="175">
        <f t="shared" si="466"/>
        <v>-60865373</v>
      </c>
    </row>
    <row r="554" spans="1:62" ht="26.25" thickBot="1" x14ac:dyDescent="0.25">
      <c r="A554" s="18" t="s">
        <v>838</v>
      </c>
      <c r="B554" s="68" t="s">
        <v>1103</v>
      </c>
      <c r="C554" s="26">
        <v>210</v>
      </c>
      <c r="D554" s="68" t="s">
        <v>812</v>
      </c>
      <c r="E554" s="113"/>
      <c r="F554" s="113"/>
      <c r="G554" s="113"/>
      <c r="H554" s="113"/>
      <c r="I554" s="113"/>
      <c r="J554" s="113"/>
      <c r="K554" s="113"/>
      <c r="L554" s="113"/>
      <c r="M554" s="114"/>
      <c r="N554" s="113"/>
      <c r="O554" s="113"/>
      <c r="P554" s="113"/>
      <c r="Q554" s="114"/>
      <c r="R554" s="113"/>
      <c r="S554" s="113"/>
      <c r="T554" s="113"/>
      <c r="U554" s="114"/>
      <c r="V554" s="114"/>
      <c r="W554" s="114"/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  <c r="AI554" s="113"/>
      <c r="AJ554" s="113"/>
      <c r="AK554" s="113"/>
      <c r="AL554" s="113"/>
      <c r="AM554" s="113"/>
      <c r="AN554" s="113"/>
      <c r="AO554" s="113"/>
      <c r="AP554" s="114"/>
      <c r="AQ554" s="114"/>
      <c r="AR554" s="113"/>
      <c r="AS554" s="113"/>
      <c r="AT554" s="113"/>
      <c r="AU554" s="113"/>
      <c r="AV554" s="113"/>
      <c r="AW554" s="113"/>
      <c r="AX554" s="113"/>
      <c r="AY554" s="113"/>
      <c r="AZ554" s="113"/>
      <c r="BA554" s="113"/>
      <c r="BB554" s="113">
        <v>400000000</v>
      </c>
      <c r="BC554" s="113"/>
      <c r="BD554" s="113"/>
      <c r="BE554" s="113">
        <f>G554+K554+O554+S554+W554+AA554+AE554+AI554+AM554+AQ554</f>
        <v>0</v>
      </c>
      <c r="BF554" s="154">
        <f>E554+BB554-BE554</f>
        <v>400000000</v>
      </c>
      <c r="BG554" s="154">
        <v>600000000</v>
      </c>
      <c r="BH554" s="175">
        <f t="shared" si="466"/>
        <v>200000000</v>
      </c>
    </row>
    <row r="555" spans="1:62" ht="26.25" thickBot="1" x14ac:dyDescent="0.25">
      <c r="A555" s="18" t="s">
        <v>839</v>
      </c>
      <c r="B555" s="68" t="s">
        <v>1104</v>
      </c>
      <c r="C555" s="26">
        <v>210</v>
      </c>
      <c r="D555" s="68" t="s">
        <v>812</v>
      </c>
      <c r="E555" s="113"/>
      <c r="F555" s="113"/>
      <c r="G555" s="113"/>
      <c r="H555" s="113"/>
      <c r="I555" s="113"/>
      <c r="J555" s="113"/>
      <c r="K555" s="113"/>
      <c r="L555" s="113"/>
      <c r="M555" s="114"/>
      <c r="N555" s="113"/>
      <c r="O555" s="113"/>
      <c r="P555" s="113"/>
      <c r="Q555" s="114"/>
      <c r="R555" s="113"/>
      <c r="S555" s="113"/>
      <c r="T555" s="113"/>
      <c r="U555" s="114"/>
      <c r="V555" s="114"/>
      <c r="W555" s="114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  <c r="AK555" s="113"/>
      <c r="AL555" s="113"/>
      <c r="AM555" s="113"/>
      <c r="AN555" s="113"/>
      <c r="AO555" s="113"/>
      <c r="AP555" s="114"/>
      <c r="AQ555" s="114"/>
      <c r="AR555" s="113"/>
      <c r="AS555" s="113"/>
      <c r="AT555" s="113"/>
      <c r="AU555" s="113"/>
      <c r="AV555" s="113"/>
      <c r="AW555" s="113"/>
      <c r="AX555" s="113"/>
      <c r="AY555" s="113"/>
      <c r="AZ555" s="113"/>
      <c r="BA555" s="113"/>
      <c r="BB555" s="113">
        <v>70000000</v>
      </c>
      <c r="BC555" s="113"/>
      <c r="BD555" s="113"/>
      <c r="BE555" s="113">
        <f>G555+K555+O555+S555+W555+AA555+AE555+AI555+AM555+AQ555</f>
        <v>0</v>
      </c>
      <c r="BF555" s="154">
        <f>E555+BB555-BE555</f>
        <v>70000000</v>
      </c>
      <c r="BG555" s="154">
        <v>105000000</v>
      </c>
      <c r="BH555" s="175">
        <f t="shared" si="466"/>
        <v>35000000</v>
      </c>
    </row>
    <row r="556" spans="1:62" ht="26.25" thickBot="1" x14ac:dyDescent="0.25">
      <c r="A556" s="18" t="s">
        <v>1105</v>
      </c>
      <c r="B556" s="68" t="s">
        <v>1106</v>
      </c>
      <c r="C556" s="26">
        <v>210</v>
      </c>
      <c r="D556" s="68" t="s">
        <v>812</v>
      </c>
      <c r="E556" s="113"/>
      <c r="F556" s="113"/>
      <c r="G556" s="113"/>
      <c r="H556" s="113"/>
      <c r="I556" s="113"/>
      <c r="J556" s="113"/>
      <c r="K556" s="113"/>
      <c r="L556" s="113"/>
      <c r="M556" s="114"/>
      <c r="N556" s="113"/>
      <c r="O556" s="113"/>
      <c r="P556" s="113"/>
      <c r="Q556" s="114"/>
      <c r="R556" s="113"/>
      <c r="S556" s="113"/>
      <c r="T556" s="113"/>
      <c r="U556" s="114"/>
      <c r="V556" s="114"/>
      <c r="W556" s="114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  <c r="AK556" s="113"/>
      <c r="AL556" s="113"/>
      <c r="AM556" s="113"/>
      <c r="AN556" s="113"/>
      <c r="AO556" s="113"/>
      <c r="AP556" s="114"/>
      <c r="AQ556" s="114"/>
      <c r="AR556" s="113"/>
      <c r="AS556" s="113"/>
      <c r="AT556" s="113"/>
      <c r="AU556" s="113"/>
      <c r="AV556" s="113"/>
      <c r="AW556" s="113"/>
      <c r="AX556" s="113"/>
      <c r="AY556" s="113"/>
      <c r="AZ556" s="113"/>
      <c r="BA556" s="113"/>
      <c r="BB556" s="113">
        <v>372909091</v>
      </c>
      <c r="BC556" s="113"/>
      <c r="BD556" s="113"/>
      <c r="BE556" s="113">
        <f>G556+K556+O556+S556+W556+AA556+AE556+AI556+AM556+AQ556</f>
        <v>0</v>
      </c>
      <c r="BF556" s="154">
        <f>E556+BB556-BE556</f>
        <v>372909091</v>
      </c>
      <c r="BG556" s="154">
        <v>671236364</v>
      </c>
      <c r="BH556" s="175">
        <f t="shared" ref="BH556" si="512">+BG556-BF556</f>
        <v>298327273</v>
      </c>
    </row>
    <row r="557" spans="1:62" s="3" customFormat="1" ht="15.75" thickBot="1" x14ac:dyDescent="0.3">
      <c r="A557" s="8" t="s">
        <v>840</v>
      </c>
      <c r="B557" s="67" t="s">
        <v>758</v>
      </c>
      <c r="C557" s="7"/>
      <c r="D557" s="67"/>
      <c r="E557" s="109">
        <f t="shared" ref="E557:AW557" si="513">E558+E572</f>
        <v>7000000</v>
      </c>
      <c r="F557" s="109">
        <f t="shared" si="513"/>
        <v>0</v>
      </c>
      <c r="G557" s="109">
        <f t="shared" si="513"/>
        <v>0</v>
      </c>
      <c r="H557" s="109">
        <f t="shared" si="513"/>
        <v>0</v>
      </c>
      <c r="I557" s="109">
        <f t="shared" si="513"/>
        <v>0</v>
      </c>
      <c r="J557" s="109">
        <f t="shared" si="513"/>
        <v>0</v>
      </c>
      <c r="K557" s="109">
        <f t="shared" si="513"/>
        <v>0</v>
      </c>
      <c r="L557" s="109">
        <f t="shared" si="513"/>
        <v>0</v>
      </c>
      <c r="M557" s="109">
        <f t="shared" si="513"/>
        <v>0</v>
      </c>
      <c r="N557" s="109">
        <f t="shared" si="513"/>
        <v>0</v>
      </c>
      <c r="O557" s="109">
        <f t="shared" si="513"/>
        <v>0</v>
      </c>
      <c r="P557" s="109">
        <f t="shared" si="513"/>
        <v>0</v>
      </c>
      <c r="Q557" s="109">
        <f t="shared" si="513"/>
        <v>0</v>
      </c>
      <c r="R557" s="109">
        <f t="shared" si="513"/>
        <v>0</v>
      </c>
      <c r="S557" s="109">
        <f t="shared" si="513"/>
        <v>0</v>
      </c>
      <c r="T557" s="109">
        <f t="shared" si="513"/>
        <v>0</v>
      </c>
      <c r="U557" s="109">
        <f t="shared" si="513"/>
        <v>0</v>
      </c>
      <c r="V557" s="109">
        <f t="shared" si="513"/>
        <v>0</v>
      </c>
      <c r="W557" s="109">
        <f t="shared" si="513"/>
        <v>0</v>
      </c>
      <c r="X557" s="109">
        <f t="shared" si="513"/>
        <v>0</v>
      </c>
      <c r="Y557" s="109">
        <f t="shared" si="513"/>
        <v>0</v>
      </c>
      <c r="Z557" s="109">
        <f t="shared" si="513"/>
        <v>0</v>
      </c>
      <c r="AA557" s="109">
        <f t="shared" si="513"/>
        <v>0</v>
      </c>
      <c r="AB557" s="109">
        <f t="shared" si="513"/>
        <v>0</v>
      </c>
      <c r="AC557" s="109">
        <f t="shared" si="513"/>
        <v>0</v>
      </c>
      <c r="AD557" s="109">
        <f t="shared" si="513"/>
        <v>0</v>
      </c>
      <c r="AE557" s="109">
        <f t="shared" si="513"/>
        <v>0</v>
      </c>
      <c r="AF557" s="109">
        <f t="shared" si="513"/>
        <v>0</v>
      </c>
      <c r="AG557" s="109">
        <f t="shared" si="513"/>
        <v>0</v>
      </c>
      <c r="AH557" s="109">
        <f t="shared" si="513"/>
        <v>0</v>
      </c>
      <c r="AI557" s="109">
        <f t="shared" si="513"/>
        <v>0</v>
      </c>
      <c r="AJ557" s="109">
        <f t="shared" si="513"/>
        <v>0</v>
      </c>
      <c r="AK557" s="109">
        <f t="shared" si="513"/>
        <v>0</v>
      </c>
      <c r="AL557" s="109">
        <f t="shared" si="513"/>
        <v>0</v>
      </c>
      <c r="AM557" s="109">
        <f t="shared" si="513"/>
        <v>0</v>
      </c>
      <c r="AN557" s="109">
        <f t="shared" si="513"/>
        <v>0</v>
      </c>
      <c r="AO557" s="109">
        <f t="shared" si="513"/>
        <v>0</v>
      </c>
      <c r="AP557" s="109">
        <f t="shared" si="513"/>
        <v>0</v>
      </c>
      <c r="AQ557" s="109">
        <f t="shared" si="513"/>
        <v>0</v>
      </c>
      <c r="AR557" s="109">
        <f t="shared" si="513"/>
        <v>0</v>
      </c>
      <c r="AS557" s="109">
        <f t="shared" si="513"/>
        <v>0</v>
      </c>
      <c r="AT557" s="109">
        <f t="shared" si="513"/>
        <v>0</v>
      </c>
      <c r="AU557" s="109">
        <f t="shared" si="513"/>
        <v>0</v>
      </c>
      <c r="AV557" s="109">
        <f t="shared" si="513"/>
        <v>0</v>
      </c>
      <c r="AW557" s="109">
        <f t="shared" si="513"/>
        <v>0</v>
      </c>
      <c r="AX557" s="109"/>
      <c r="AY557" s="109"/>
      <c r="AZ557" s="109"/>
      <c r="BA557" s="109"/>
      <c r="BB557" s="109">
        <f>BB558+BB572</f>
        <v>1408710011.6399999</v>
      </c>
      <c r="BC557" s="109"/>
      <c r="BD557" s="109"/>
      <c r="BE557" s="109">
        <f>BE558+BE572</f>
        <v>0</v>
      </c>
      <c r="BF557" s="152">
        <f>+E557+BB557-BE557</f>
        <v>1415710011.6399999</v>
      </c>
      <c r="BG557" s="152">
        <f>BG558+BG572</f>
        <v>1422296450.6399999</v>
      </c>
      <c r="BH557" s="172">
        <f t="shared" si="466"/>
        <v>6586439</v>
      </c>
      <c r="BI557" s="5"/>
      <c r="BJ557" s="5"/>
    </row>
    <row r="558" spans="1:62" s="3" customFormat="1" ht="15.75" thickBot="1" x14ac:dyDescent="0.3">
      <c r="A558" s="8" t="s">
        <v>841</v>
      </c>
      <c r="B558" s="67" t="s">
        <v>248</v>
      </c>
      <c r="C558" s="7"/>
      <c r="D558" s="67"/>
      <c r="E558" s="109">
        <f>E559+E560+E561+E562+E563+E564+E569</f>
        <v>0</v>
      </c>
      <c r="F558" s="109">
        <f t="shared" ref="F558:U558" si="514">F559+F560+F561+F562+F563+F564</f>
        <v>0</v>
      </c>
      <c r="G558" s="109">
        <f t="shared" si="514"/>
        <v>0</v>
      </c>
      <c r="H558" s="109">
        <f t="shared" si="514"/>
        <v>0</v>
      </c>
      <c r="I558" s="109">
        <f t="shared" si="514"/>
        <v>0</v>
      </c>
      <c r="J558" s="109">
        <f t="shared" si="514"/>
        <v>0</v>
      </c>
      <c r="K558" s="109">
        <f t="shared" si="514"/>
        <v>0</v>
      </c>
      <c r="L558" s="109">
        <f t="shared" si="514"/>
        <v>0</v>
      </c>
      <c r="M558" s="109">
        <f t="shared" si="514"/>
        <v>0</v>
      </c>
      <c r="N558" s="109">
        <f t="shared" si="514"/>
        <v>0</v>
      </c>
      <c r="O558" s="109">
        <f t="shared" si="514"/>
        <v>0</v>
      </c>
      <c r="P558" s="109">
        <f t="shared" si="514"/>
        <v>0</v>
      </c>
      <c r="Q558" s="109">
        <f t="shared" si="514"/>
        <v>0</v>
      </c>
      <c r="R558" s="109">
        <f t="shared" si="514"/>
        <v>0</v>
      </c>
      <c r="S558" s="109">
        <f t="shared" si="514"/>
        <v>0</v>
      </c>
      <c r="T558" s="109">
        <f t="shared" si="514"/>
        <v>0</v>
      </c>
      <c r="U558" s="109">
        <f t="shared" si="514"/>
        <v>0</v>
      </c>
      <c r="V558" s="109">
        <f t="shared" ref="V558:AW558" si="515">V559+V560+V561+V562+V563+V564</f>
        <v>0</v>
      </c>
      <c r="W558" s="109">
        <f t="shared" si="515"/>
        <v>0</v>
      </c>
      <c r="X558" s="109">
        <f t="shared" si="515"/>
        <v>0</v>
      </c>
      <c r="Y558" s="109">
        <f t="shared" si="515"/>
        <v>0</v>
      </c>
      <c r="Z558" s="109">
        <f t="shared" si="515"/>
        <v>0</v>
      </c>
      <c r="AA558" s="109">
        <f t="shared" si="515"/>
        <v>0</v>
      </c>
      <c r="AB558" s="109">
        <f t="shared" si="515"/>
        <v>0</v>
      </c>
      <c r="AC558" s="109">
        <f t="shared" si="515"/>
        <v>0</v>
      </c>
      <c r="AD558" s="109">
        <f t="shared" si="515"/>
        <v>0</v>
      </c>
      <c r="AE558" s="109">
        <f t="shared" si="515"/>
        <v>0</v>
      </c>
      <c r="AF558" s="109">
        <f t="shared" si="515"/>
        <v>0</v>
      </c>
      <c r="AG558" s="109">
        <f t="shared" si="515"/>
        <v>0</v>
      </c>
      <c r="AH558" s="109">
        <f t="shared" si="515"/>
        <v>0</v>
      </c>
      <c r="AI558" s="109">
        <f t="shared" si="515"/>
        <v>0</v>
      </c>
      <c r="AJ558" s="109">
        <f t="shared" si="515"/>
        <v>0</v>
      </c>
      <c r="AK558" s="109">
        <f t="shared" ref="AK558:AT558" si="516">AK559+AK560+AK561+AK562+AK563+AK564</f>
        <v>0</v>
      </c>
      <c r="AL558" s="109">
        <f t="shared" si="516"/>
        <v>0</v>
      </c>
      <c r="AM558" s="109">
        <f t="shared" si="516"/>
        <v>0</v>
      </c>
      <c r="AN558" s="109">
        <f t="shared" si="516"/>
        <v>0</v>
      </c>
      <c r="AO558" s="109">
        <f t="shared" si="516"/>
        <v>0</v>
      </c>
      <c r="AP558" s="109">
        <f t="shared" si="516"/>
        <v>0</v>
      </c>
      <c r="AQ558" s="109">
        <f t="shared" si="516"/>
        <v>0</v>
      </c>
      <c r="AR558" s="109">
        <f t="shared" si="516"/>
        <v>0</v>
      </c>
      <c r="AS558" s="109">
        <f t="shared" si="516"/>
        <v>0</v>
      </c>
      <c r="AT558" s="109">
        <f t="shared" si="516"/>
        <v>0</v>
      </c>
      <c r="AU558" s="109">
        <f t="shared" si="515"/>
        <v>0</v>
      </c>
      <c r="AV558" s="109">
        <f t="shared" si="515"/>
        <v>0</v>
      </c>
      <c r="AW558" s="109">
        <f t="shared" si="515"/>
        <v>0</v>
      </c>
      <c r="AX558" s="109"/>
      <c r="AY558" s="109"/>
      <c r="AZ558" s="109"/>
      <c r="BA558" s="109"/>
      <c r="BB558" s="109">
        <f t="shared" ref="BB558:BG558" si="517">BB559+BB560+BB561+BB562+BB563+BB564+BB569</f>
        <v>1408710011.6399999</v>
      </c>
      <c r="BC558" s="109">
        <f t="shared" si="517"/>
        <v>0</v>
      </c>
      <c r="BD558" s="109">
        <f t="shared" si="517"/>
        <v>0</v>
      </c>
      <c r="BE558" s="109">
        <f t="shared" si="517"/>
        <v>0</v>
      </c>
      <c r="BF558" s="152">
        <f>+E558+BB558-BE558</f>
        <v>1408710011.6399999</v>
      </c>
      <c r="BG558" s="152">
        <f t="shared" si="517"/>
        <v>1408710011.6399999</v>
      </c>
      <c r="BH558" s="172">
        <f t="shared" si="466"/>
        <v>0</v>
      </c>
      <c r="BI558" s="5"/>
      <c r="BJ558" s="5"/>
    </row>
    <row r="559" spans="1:62" ht="26.25" thickBot="1" x14ac:dyDescent="0.25">
      <c r="A559" s="18" t="s">
        <v>842</v>
      </c>
      <c r="B559" s="68" t="s">
        <v>761</v>
      </c>
      <c r="C559" s="26">
        <v>210</v>
      </c>
      <c r="D559" s="68" t="s">
        <v>812</v>
      </c>
      <c r="E559" s="113">
        <v>0</v>
      </c>
      <c r="F559" s="113"/>
      <c r="G559" s="113"/>
      <c r="H559" s="113"/>
      <c r="I559" s="113"/>
      <c r="J559" s="113"/>
      <c r="K559" s="113"/>
      <c r="L559" s="113"/>
      <c r="M559" s="114"/>
      <c r="N559" s="113"/>
      <c r="O559" s="113"/>
      <c r="P559" s="113"/>
      <c r="Q559" s="114"/>
      <c r="R559" s="114"/>
      <c r="S559" s="113"/>
      <c r="T559" s="113"/>
      <c r="U559" s="114"/>
      <c r="V559" s="114"/>
      <c r="W559" s="114"/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  <c r="AK559" s="113"/>
      <c r="AL559" s="113"/>
      <c r="AM559" s="113"/>
      <c r="AN559" s="113"/>
      <c r="AO559" s="113"/>
      <c r="AP559" s="114"/>
      <c r="AQ559" s="114"/>
      <c r="AR559" s="113"/>
      <c r="AS559" s="113"/>
      <c r="AT559" s="113"/>
      <c r="AU559" s="113"/>
      <c r="AV559" s="113"/>
      <c r="AW559" s="113"/>
      <c r="AX559" s="113"/>
      <c r="AY559" s="113"/>
      <c r="AZ559" s="113"/>
      <c r="BA559" s="113"/>
      <c r="BB559" s="113"/>
      <c r="BC559" s="113"/>
      <c r="BD559" s="113"/>
      <c r="BE559" s="113">
        <f>G559+K559+O559+S559+W559+AA559+AE559+AI559+AM559+AQ559</f>
        <v>0</v>
      </c>
      <c r="BF559" s="154">
        <f>E559+BB559-BE559</f>
        <v>0</v>
      </c>
      <c r="BG559" s="154">
        <f>I559+M559+Q559+U559+Y559+AC559+AG559+AK559+AO559+AS559</f>
        <v>0</v>
      </c>
      <c r="BH559" s="175">
        <f t="shared" si="466"/>
        <v>0</v>
      </c>
    </row>
    <row r="560" spans="1:62" ht="26.25" thickBot="1" x14ac:dyDescent="0.25">
      <c r="A560" s="18" t="s">
        <v>843</v>
      </c>
      <c r="B560" s="68" t="s">
        <v>763</v>
      </c>
      <c r="C560" s="26">
        <v>210</v>
      </c>
      <c r="D560" s="68" t="s">
        <v>812</v>
      </c>
      <c r="E560" s="113"/>
      <c r="F560" s="113"/>
      <c r="G560" s="113"/>
      <c r="H560" s="113"/>
      <c r="I560" s="113"/>
      <c r="J560" s="113"/>
      <c r="K560" s="113"/>
      <c r="L560" s="113"/>
      <c r="M560" s="114"/>
      <c r="N560" s="113"/>
      <c r="O560" s="113"/>
      <c r="P560" s="113"/>
      <c r="Q560" s="114"/>
      <c r="R560" s="114"/>
      <c r="S560" s="113"/>
      <c r="T560" s="113"/>
      <c r="U560" s="114"/>
      <c r="V560" s="114"/>
      <c r="W560" s="114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  <c r="AJ560" s="113"/>
      <c r="AK560" s="113"/>
      <c r="AL560" s="113"/>
      <c r="AM560" s="113"/>
      <c r="AN560" s="113"/>
      <c r="AO560" s="113"/>
      <c r="AP560" s="114"/>
      <c r="AQ560" s="114"/>
      <c r="AR560" s="113"/>
      <c r="AS560" s="113"/>
      <c r="AT560" s="113"/>
      <c r="AU560" s="113"/>
      <c r="AV560" s="113"/>
      <c r="AW560" s="113"/>
      <c r="AX560" s="113"/>
      <c r="AY560" s="113"/>
      <c r="AZ560" s="113"/>
      <c r="BA560" s="113"/>
      <c r="BB560" s="113">
        <v>882500253.63999999</v>
      </c>
      <c r="BC560" s="113"/>
      <c r="BD560" s="113"/>
      <c r="BE560" s="113">
        <f>G560+K560+O560+S560+W560+AA560+AE560+AI560+AM560+AQ560</f>
        <v>0</v>
      </c>
      <c r="BF560" s="154">
        <f>E560+BB560-BE560</f>
        <v>882500253.63999999</v>
      </c>
      <c r="BG560" s="154">
        <v>882500253.63999999</v>
      </c>
      <c r="BH560" s="175">
        <f t="shared" si="466"/>
        <v>0</v>
      </c>
    </row>
    <row r="561" spans="1:62" ht="26.25" thickBot="1" x14ac:dyDescent="0.25">
      <c r="A561" s="18" t="s">
        <v>844</v>
      </c>
      <c r="B561" s="68" t="s">
        <v>765</v>
      </c>
      <c r="C561" s="26">
        <v>210</v>
      </c>
      <c r="D561" s="68" t="s">
        <v>812</v>
      </c>
      <c r="E561" s="113">
        <v>0</v>
      </c>
      <c r="F561" s="113"/>
      <c r="G561" s="113"/>
      <c r="H561" s="113"/>
      <c r="I561" s="113"/>
      <c r="J561" s="113"/>
      <c r="K561" s="113"/>
      <c r="L561" s="113"/>
      <c r="M561" s="114"/>
      <c r="N561" s="113"/>
      <c r="O561" s="113"/>
      <c r="P561" s="113"/>
      <c r="Q561" s="114"/>
      <c r="R561" s="114"/>
      <c r="S561" s="113"/>
      <c r="T561" s="113"/>
      <c r="U561" s="114"/>
      <c r="V561" s="114"/>
      <c r="W561" s="114"/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  <c r="AI561" s="113"/>
      <c r="AJ561" s="113"/>
      <c r="AK561" s="113"/>
      <c r="AL561" s="113"/>
      <c r="AM561" s="113"/>
      <c r="AN561" s="113"/>
      <c r="AO561" s="113"/>
      <c r="AP561" s="114"/>
      <c r="AQ561" s="114"/>
      <c r="AR561" s="113"/>
      <c r="AS561" s="113"/>
      <c r="AT561" s="113"/>
      <c r="AU561" s="113"/>
      <c r="AV561" s="113"/>
      <c r="AW561" s="113"/>
      <c r="AX561" s="113"/>
      <c r="AY561" s="113"/>
      <c r="AZ561" s="113"/>
      <c r="BA561" s="113"/>
      <c r="BB561" s="113">
        <v>0</v>
      </c>
      <c r="BC561" s="113"/>
      <c r="BD561" s="113"/>
      <c r="BE561" s="113">
        <f>G561+K561+O561+S561+W561+AA561+AE561+AI561+AM561+AQ561</f>
        <v>0</v>
      </c>
      <c r="BF561" s="154">
        <f>E561+BB561-BE561</f>
        <v>0</v>
      </c>
      <c r="BG561" s="154">
        <f>I561+M561+Q561+U561+Y561+AC561+AG561+AK561+AO561+AS561</f>
        <v>0</v>
      </c>
      <c r="BH561" s="175">
        <f t="shared" si="466"/>
        <v>0</v>
      </c>
    </row>
    <row r="562" spans="1:62" ht="26.25" thickBot="1" x14ac:dyDescent="0.25">
      <c r="A562" s="18" t="s">
        <v>845</v>
      </c>
      <c r="B562" s="68" t="s">
        <v>328</v>
      </c>
      <c r="C562" s="26">
        <v>210</v>
      </c>
      <c r="D562" s="68" t="s">
        <v>812</v>
      </c>
      <c r="E562" s="113">
        <v>0</v>
      </c>
      <c r="F562" s="113"/>
      <c r="G562" s="113"/>
      <c r="H562" s="113"/>
      <c r="I562" s="113"/>
      <c r="J562" s="113"/>
      <c r="K562" s="113"/>
      <c r="L562" s="113"/>
      <c r="M562" s="114"/>
      <c r="N562" s="113"/>
      <c r="O562" s="113"/>
      <c r="P562" s="113"/>
      <c r="Q562" s="114"/>
      <c r="R562" s="114"/>
      <c r="S562" s="113"/>
      <c r="T562" s="113"/>
      <c r="U562" s="114"/>
      <c r="V562" s="114"/>
      <c r="W562" s="114"/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  <c r="AK562" s="113"/>
      <c r="AL562" s="113"/>
      <c r="AM562" s="113"/>
      <c r="AN562" s="113"/>
      <c r="AO562" s="113"/>
      <c r="AP562" s="114"/>
      <c r="AQ562" s="114"/>
      <c r="AR562" s="113"/>
      <c r="AS562" s="113"/>
      <c r="AT562" s="113"/>
      <c r="AU562" s="113"/>
      <c r="AV562" s="113"/>
      <c r="AW562" s="113"/>
      <c r="AX562" s="113"/>
      <c r="AY562" s="113"/>
      <c r="AZ562" s="113"/>
      <c r="BA562" s="113"/>
      <c r="BB562" s="113">
        <v>0</v>
      </c>
      <c r="BC562" s="113"/>
      <c r="BD562" s="113"/>
      <c r="BE562" s="113">
        <f>G562+K562+O562+S562+W562+AA562+AE562+AI562+AM562+AQ562</f>
        <v>0</v>
      </c>
      <c r="BF562" s="154">
        <f>E562+BB562-BE562</f>
        <v>0</v>
      </c>
      <c r="BG562" s="154">
        <f>I562+M562+Q562+U562+Y562+AC562+AG562+AK562+AO562+AS562</f>
        <v>0</v>
      </c>
      <c r="BH562" s="175">
        <f t="shared" si="466"/>
        <v>0</v>
      </c>
    </row>
    <row r="563" spans="1:62" ht="26.25" thickBot="1" x14ac:dyDescent="0.25">
      <c r="A563" s="18" t="s">
        <v>846</v>
      </c>
      <c r="B563" s="68" t="s">
        <v>768</v>
      </c>
      <c r="C563" s="26">
        <v>210</v>
      </c>
      <c r="D563" s="68" t="s">
        <v>812</v>
      </c>
      <c r="E563" s="113">
        <v>0</v>
      </c>
      <c r="F563" s="113"/>
      <c r="G563" s="113"/>
      <c r="H563" s="113"/>
      <c r="I563" s="113"/>
      <c r="J563" s="113"/>
      <c r="K563" s="113"/>
      <c r="L563" s="113"/>
      <c r="M563" s="114"/>
      <c r="N563" s="113"/>
      <c r="O563" s="113"/>
      <c r="P563" s="113"/>
      <c r="Q563" s="114"/>
      <c r="R563" s="114"/>
      <c r="S563" s="113"/>
      <c r="T563" s="113"/>
      <c r="U563" s="114"/>
      <c r="V563" s="114"/>
      <c r="W563" s="114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  <c r="AK563" s="113"/>
      <c r="AL563" s="113"/>
      <c r="AM563" s="113"/>
      <c r="AN563" s="113"/>
      <c r="AO563" s="113"/>
      <c r="AP563" s="114"/>
      <c r="AQ563" s="114"/>
      <c r="AR563" s="113"/>
      <c r="AS563" s="113"/>
      <c r="AT563" s="113"/>
      <c r="AU563" s="113"/>
      <c r="AV563" s="113"/>
      <c r="AW563" s="113"/>
      <c r="AX563" s="113"/>
      <c r="AY563" s="113"/>
      <c r="AZ563" s="113"/>
      <c r="BA563" s="113"/>
      <c r="BB563" s="113">
        <v>0</v>
      </c>
      <c r="BC563" s="113"/>
      <c r="BD563" s="113"/>
      <c r="BE563" s="113">
        <f>G563+K563+O563+S563+W563+AA563+AE563+AI563+AM563+AQ563</f>
        <v>0</v>
      </c>
      <c r="BF563" s="154">
        <f>E563+BB563-BE563</f>
        <v>0</v>
      </c>
      <c r="BG563" s="154">
        <f>I563+M563+Q563+U563+Y563+AC563+AG563+AK563+AO563+AS563</f>
        <v>0</v>
      </c>
      <c r="BH563" s="175">
        <f t="shared" si="466"/>
        <v>0</v>
      </c>
    </row>
    <row r="564" spans="1:62" s="3" customFormat="1" ht="15.75" thickBot="1" x14ac:dyDescent="0.3">
      <c r="A564" s="8" t="s">
        <v>847</v>
      </c>
      <c r="B564" s="67" t="s">
        <v>848</v>
      </c>
      <c r="C564" s="7"/>
      <c r="D564" s="67"/>
      <c r="E564" s="109">
        <f t="shared" ref="E564:AW564" si="518">SUM(E565:E568)</f>
        <v>0</v>
      </c>
      <c r="F564" s="109">
        <f t="shared" si="518"/>
        <v>0</v>
      </c>
      <c r="G564" s="109">
        <f t="shared" si="518"/>
        <v>0</v>
      </c>
      <c r="H564" s="109">
        <f t="shared" si="518"/>
        <v>0</v>
      </c>
      <c r="I564" s="109">
        <f t="shared" si="518"/>
        <v>0</v>
      </c>
      <c r="J564" s="109">
        <f t="shared" si="518"/>
        <v>0</v>
      </c>
      <c r="K564" s="109">
        <f t="shared" si="518"/>
        <v>0</v>
      </c>
      <c r="L564" s="109">
        <f t="shared" si="518"/>
        <v>0</v>
      </c>
      <c r="M564" s="109">
        <f t="shared" si="518"/>
        <v>0</v>
      </c>
      <c r="N564" s="109">
        <f t="shared" si="518"/>
        <v>0</v>
      </c>
      <c r="O564" s="109">
        <f t="shared" si="518"/>
        <v>0</v>
      </c>
      <c r="P564" s="109">
        <f t="shared" si="518"/>
        <v>0</v>
      </c>
      <c r="Q564" s="109">
        <f t="shared" si="518"/>
        <v>0</v>
      </c>
      <c r="R564" s="109">
        <f t="shared" si="518"/>
        <v>0</v>
      </c>
      <c r="S564" s="109">
        <f t="shared" si="518"/>
        <v>0</v>
      </c>
      <c r="T564" s="109">
        <f t="shared" si="518"/>
        <v>0</v>
      </c>
      <c r="U564" s="109">
        <f t="shared" si="518"/>
        <v>0</v>
      </c>
      <c r="V564" s="109">
        <f t="shared" si="518"/>
        <v>0</v>
      </c>
      <c r="W564" s="109">
        <f t="shared" si="518"/>
        <v>0</v>
      </c>
      <c r="X564" s="109">
        <f t="shared" si="518"/>
        <v>0</v>
      </c>
      <c r="Y564" s="109">
        <f t="shared" si="518"/>
        <v>0</v>
      </c>
      <c r="Z564" s="109">
        <f t="shared" si="518"/>
        <v>0</v>
      </c>
      <c r="AA564" s="109">
        <f t="shared" si="518"/>
        <v>0</v>
      </c>
      <c r="AB564" s="109">
        <f t="shared" si="518"/>
        <v>0</v>
      </c>
      <c r="AC564" s="109">
        <f t="shared" si="518"/>
        <v>0</v>
      </c>
      <c r="AD564" s="109">
        <f t="shared" si="518"/>
        <v>0</v>
      </c>
      <c r="AE564" s="109">
        <f t="shared" si="518"/>
        <v>0</v>
      </c>
      <c r="AF564" s="109">
        <f t="shared" si="518"/>
        <v>0</v>
      </c>
      <c r="AG564" s="109">
        <f t="shared" si="518"/>
        <v>0</v>
      </c>
      <c r="AH564" s="109">
        <f t="shared" si="518"/>
        <v>0</v>
      </c>
      <c r="AI564" s="109">
        <f t="shared" si="518"/>
        <v>0</v>
      </c>
      <c r="AJ564" s="109">
        <f t="shared" si="518"/>
        <v>0</v>
      </c>
      <c r="AK564" s="109">
        <f t="shared" si="518"/>
        <v>0</v>
      </c>
      <c r="AL564" s="109">
        <f t="shared" si="518"/>
        <v>0</v>
      </c>
      <c r="AM564" s="109">
        <f t="shared" si="518"/>
        <v>0</v>
      </c>
      <c r="AN564" s="109">
        <f t="shared" si="518"/>
        <v>0</v>
      </c>
      <c r="AO564" s="109">
        <f t="shared" si="518"/>
        <v>0</v>
      </c>
      <c r="AP564" s="109">
        <f t="shared" si="518"/>
        <v>0</v>
      </c>
      <c r="AQ564" s="109">
        <f t="shared" si="518"/>
        <v>0</v>
      </c>
      <c r="AR564" s="109">
        <f t="shared" si="518"/>
        <v>0</v>
      </c>
      <c r="AS564" s="109">
        <f t="shared" si="518"/>
        <v>0</v>
      </c>
      <c r="AT564" s="109">
        <f t="shared" si="518"/>
        <v>0</v>
      </c>
      <c r="AU564" s="109">
        <f t="shared" si="518"/>
        <v>0</v>
      </c>
      <c r="AV564" s="109">
        <f t="shared" si="518"/>
        <v>0</v>
      </c>
      <c r="AW564" s="109">
        <f t="shared" si="518"/>
        <v>0</v>
      </c>
      <c r="AX564" s="109"/>
      <c r="AY564" s="109"/>
      <c r="AZ564" s="109"/>
      <c r="BA564" s="109"/>
      <c r="BB564" s="109">
        <f>+BB566</f>
        <v>144807520</v>
      </c>
      <c r="BC564" s="109"/>
      <c r="BD564" s="109"/>
      <c r="BE564" s="109">
        <f>SUM(BE565:BE568)</f>
        <v>0</v>
      </c>
      <c r="BF564" s="152">
        <f>+E564+BB564-BE564</f>
        <v>144807520</v>
      </c>
      <c r="BG564" s="152">
        <f>+BG566</f>
        <v>144807520</v>
      </c>
      <c r="BH564" s="172">
        <f t="shared" si="466"/>
        <v>0</v>
      </c>
      <c r="BI564" s="5"/>
      <c r="BJ564" s="5"/>
    </row>
    <row r="565" spans="1:62" ht="26.25" hidden="1" thickBot="1" x14ac:dyDescent="0.25">
      <c r="A565" s="18" t="s">
        <v>849</v>
      </c>
      <c r="B565" s="68" t="s">
        <v>850</v>
      </c>
      <c r="C565" s="26">
        <v>210</v>
      </c>
      <c r="D565" s="68" t="s">
        <v>812</v>
      </c>
      <c r="E565" s="113"/>
      <c r="F565" s="113"/>
      <c r="G565" s="113"/>
      <c r="H565" s="113"/>
      <c r="I565" s="113"/>
      <c r="J565" s="113"/>
      <c r="K565" s="113"/>
      <c r="L565" s="113"/>
      <c r="M565" s="114"/>
      <c r="N565" s="113"/>
      <c r="O565" s="113"/>
      <c r="P565" s="113"/>
      <c r="Q565" s="114"/>
      <c r="R565" s="114"/>
      <c r="S565" s="113"/>
      <c r="T565" s="113"/>
      <c r="U565" s="114"/>
      <c r="V565" s="114"/>
      <c r="W565" s="114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  <c r="AK565" s="113"/>
      <c r="AL565" s="113"/>
      <c r="AM565" s="113"/>
      <c r="AN565" s="113"/>
      <c r="AO565" s="113"/>
      <c r="AP565" s="114"/>
      <c r="AQ565" s="114"/>
      <c r="AR565" s="113"/>
      <c r="AS565" s="113"/>
      <c r="AT565" s="113"/>
      <c r="AU565" s="113"/>
      <c r="AV565" s="113"/>
      <c r="AW565" s="113"/>
      <c r="AX565" s="113"/>
      <c r="AY565" s="113"/>
      <c r="AZ565" s="113"/>
      <c r="BA565" s="113"/>
      <c r="BB565" s="113"/>
      <c r="BC565" s="113"/>
      <c r="BD565" s="113"/>
      <c r="BE565" s="113">
        <f>G565+K565+O565+S565+W565+AA565+AE565+AI565+AM565+AQ565</f>
        <v>0</v>
      </c>
      <c r="BF565" s="154">
        <f>E565+BB565-BE565</f>
        <v>0</v>
      </c>
      <c r="BG565" s="154">
        <f>I565+M565+Q565+U565+Y565+AC565+AG565+AK565+AO565+AS565</f>
        <v>0</v>
      </c>
      <c r="BH565" s="175">
        <f t="shared" si="466"/>
        <v>0</v>
      </c>
    </row>
    <row r="566" spans="1:62" ht="26.25" thickBot="1" x14ac:dyDescent="0.25">
      <c r="A566" s="18" t="s">
        <v>851</v>
      </c>
      <c r="B566" s="68" t="s">
        <v>1107</v>
      </c>
      <c r="C566" s="26">
        <v>210</v>
      </c>
      <c r="D566" s="68" t="s">
        <v>812</v>
      </c>
      <c r="E566" s="113"/>
      <c r="F566" s="113"/>
      <c r="G566" s="113"/>
      <c r="H566" s="113"/>
      <c r="I566" s="113"/>
      <c r="J566" s="113"/>
      <c r="K566" s="113"/>
      <c r="L566" s="113"/>
      <c r="M566" s="114"/>
      <c r="N566" s="113"/>
      <c r="O566" s="113"/>
      <c r="P566" s="113"/>
      <c r="Q566" s="114"/>
      <c r="R566" s="114"/>
      <c r="S566" s="113"/>
      <c r="T566" s="113"/>
      <c r="U566" s="114"/>
      <c r="V566" s="114"/>
      <c r="W566" s="114"/>
      <c r="X566" s="113"/>
      <c r="Y566" s="113"/>
      <c r="Z566" s="113"/>
      <c r="AA566" s="113"/>
      <c r="AB566" s="113"/>
      <c r="AC566" s="113"/>
      <c r="AD566" s="113"/>
      <c r="AE566" s="113"/>
      <c r="AF566" s="113"/>
      <c r="AG566" s="113"/>
      <c r="AH566" s="113"/>
      <c r="AI566" s="113"/>
      <c r="AJ566" s="113"/>
      <c r="AK566" s="113"/>
      <c r="AL566" s="113"/>
      <c r="AM566" s="113"/>
      <c r="AN566" s="113"/>
      <c r="AO566" s="113"/>
      <c r="AP566" s="114"/>
      <c r="AQ566" s="114"/>
      <c r="AR566" s="113"/>
      <c r="AS566" s="113"/>
      <c r="AT566" s="113"/>
      <c r="AU566" s="113"/>
      <c r="AV566" s="113"/>
      <c r="AW566" s="113"/>
      <c r="AX566" s="113"/>
      <c r="AY566" s="113"/>
      <c r="AZ566" s="113"/>
      <c r="BA566" s="113"/>
      <c r="BB566" s="113">
        <f>+BB567</f>
        <v>144807520</v>
      </c>
      <c r="BC566" s="113"/>
      <c r="BD566" s="113"/>
      <c r="BE566" s="113">
        <f>G566+K566+O566+S566+W566+AA566+AE566+AI566+AM566+AQ566</f>
        <v>0</v>
      </c>
      <c r="BF566" s="154">
        <f>E566+BB566-BE566</f>
        <v>144807520</v>
      </c>
      <c r="BG566" s="154">
        <v>144807520</v>
      </c>
      <c r="BH566" s="175">
        <f t="shared" si="466"/>
        <v>0</v>
      </c>
    </row>
    <row r="567" spans="1:62" ht="26.25" thickBot="1" x14ac:dyDescent="0.25">
      <c r="A567" s="18" t="s">
        <v>1109</v>
      </c>
      <c r="B567" s="68" t="s">
        <v>1108</v>
      </c>
      <c r="C567" s="26">
        <v>210</v>
      </c>
      <c r="D567" s="68" t="s">
        <v>812</v>
      </c>
      <c r="E567" s="113"/>
      <c r="F567" s="113"/>
      <c r="G567" s="113"/>
      <c r="H567" s="113"/>
      <c r="I567" s="113"/>
      <c r="J567" s="113"/>
      <c r="K567" s="113"/>
      <c r="L567" s="113"/>
      <c r="M567" s="114"/>
      <c r="N567" s="113"/>
      <c r="O567" s="113"/>
      <c r="P567" s="113"/>
      <c r="Q567" s="114"/>
      <c r="R567" s="114"/>
      <c r="S567" s="113"/>
      <c r="T567" s="113"/>
      <c r="U567" s="114"/>
      <c r="V567" s="114"/>
      <c r="W567" s="114"/>
      <c r="X567" s="113"/>
      <c r="Y567" s="113"/>
      <c r="Z567" s="113"/>
      <c r="AA567" s="113"/>
      <c r="AB567" s="113"/>
      <c r="AC567" s="113"/>
      <c r="AD567" s="113"/>
      <c r="AE567" s="113"/>
      <c r="AF567" s="113"/>
      <c r="AG567" s="113"/>
      <c r="AH567" s="113"/>
      <c r="AI567" s="113"/>
      <c r="AJ567" s="113"/>
      <c r="AK567" s="113"/>
      <c r="AL567" s="113"/>
      <c r="AM567" s="113"/>
      <c r="AN567" s="113"/>
      <c r="AO567" s="113"/>
      <c r="AP567" s="114"/>
      <c r="AQ567" s="114"/>
      <c r="AR567" s="113"/>
      <c r="AS567" s="113"/>
      <c r="AT567" s="113"/>
      <c r="AU567" s="113"/>
      <c r="AV567" s="113"/>
      <c r="AW567" s="113"/>
      <c r="AX567" s="113"/>
      <c r="AY567" s="113"/>
      <c r="AZ567" s="113"/>
      <c r="BA567" s="113"/>
      <c r="BB567" s="113">
        <f>+BB568</f>
        <v>144807520</v>
      </c>
      <c r="BC567" s="113"/>
      <c r="BD567" s="113"/>
      <c r="BE567" s="113">
        <f>G567+K567+O567+S567+W567+AA567+AE567+AI567+AM567+AQ567</f>
        <v>0</v>
      </c>
      <c r="BF567" s="154">
        <f>E567+BB567-BE567</f>
        <v>144807520</v>
      </c>
      <c r="BG567" s="154">
        <v>144807520</v>
      </c>
      <c r="BH567" s="175">
        <f t="shared" si="466"/>
        <v>0</v>
      </c>
    </row>
    <row r="568" spans="1:62" ht="26.25" thickBot="1" x14ac:dyDescent="0.25">
      <c r="A568" s="18" t="s">
        <v>1114</v>
      </c>
      <c r="B568" s="68" t="s">
        <v>1110</v>
      </c>
      <c r="C568" s="26">
        <v>210</v>
      </c>
      <c r="D568" s="68" t="s">
        <v>812</v>
      </c>
      <c r="E568" s="113"/>
      <c r="F568" s="113"/>
      <c r="G568" s="113"/>
      <c r="H568" s="113"/>
      <c r="I568" s="113"/>
      <c r="J568" s="113"/>
      <c r="K568" s="113"/>
      <c r="L568" s="113"/>
      <c r="M568" s="114"/>
      <c r="N568" s="113"/>
      <c r="O568" s="113"/>
      <c r="P568" s="113"/>
      <c r="Q568" s="114"/>
      <c r="R568" s="114"/>
      <c r="S568" s="113"/>
      <c r="T568" s="113"/>
      <c r="U568" s="114"/>
      <c r="V568" s="114"/>
      <c r="W568" s="114"/>
      <c r="X568" s="113"/>
      <c r="Y568" s="113"/>
      <c r="Z568" s="113"/>
      <c r="AA568" s="113"/>
      <c r="AB568" s="113"/>
      <c r="AC568" s="113"/>
      <c r="AD568" s="113"/>
      <c r="AE568" s="113"/>
      <c r="AF568" s="113"/>
      <c r="AG568" s="113"/>
      <c r="AH568" s="113"/>
      <c r="AI568" s="113"/>
      <c r="AJ568" s="113"/>
      <c r="AK568" s="113"/>
      <c r="AL568" s="113"/>
      <c r="AM568" s="113"/>
      <c r="AN568" s="113"/>
      <c r="AO568" s="113"/>
      <c r="AP568" s="114"/>
      <c r="AQ568" s="114"/>
      <c r="AR568" s="113"/>
      <c r="AS568" s="113"/>
      <c r="AT568" s="113"/>
      <c r="AU568" s="113"/>
      <c r="AV568" s="113"/>
      <c r="AW568" s="113"/>
      <c r="AX568" s="113"/>
      <c r="AY568" s="113"/>
      <c r="AZ568" s="113"/>
      <c r="BA568" s="113"/>
      <c r="BB568" s="113">
        <v>144807520</v>
      </c>
      <c r="BC568" s="113"/>
      <c r="BD568" s="113"/>
      <c r="BE568" s="113">
        <f>G568+K568+O568+S568+W568+AA568+AE568+AI568+AM568+AQ568</f>
        <v>0</v>
      </c>
      <c r="BF568" s="154">
        <f>E568+BB568-BE568</f>
        <v>144807520</v>
      </c>
      <c r="BG568" s="154">
        <v>144807520</v>
      </c>
      <c r="BH568" s="175">
        <f>+BG568-BF568</f>
        <v>0</v>
      </c>
    </row>
    <row r="569" spans="1:62" ht="15.75" thickBot="1" x14ac:dyDescent="0.3">
      <c r="A569" s="8" t="s">
        <v>1111</v>
      </c>
      <c r="B569" s="148" t="s">
        <v>848</v>
      </c>
      <c r="C569" s="149"/>
      <c r="D569" s="150"/>
      <c r="E569" s="150">
        <f>+E570+E571</f>
        <v>0</v>
      </c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/>
      <c r="AC569" s="151"/>
      <c r="AD569" s="151"/>
      <c r="AE569" s="151"/>
      <c r="AF569" s="151"/>
      <c r="AG569" s="151"/>
      <c r="AH569" s="151"/>
      <c r="AI569" s="151"/>
      <c r="AJ569" s="151"/>
      <c r="AK569" s="151"/>
      <c r="AL569" s="151"/>
      <c r="AM569" s="151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0">
        <f t="shared" ref="BB569:BG569" si="519">+BB570+BB571</f>
        <v>381402238</v>
      </c>
      <c r="BC569" s="150">
        <f t="shared" si="519"/>
        <v>0</v>
      </c>
      <c r="BD569" s="150">
        <f t="shared" si="519"/>
        <v>0</v>
      </c>
      <c r="BE569" s="150">
        <f t="shared" si="519"/>
        <v>0</v>
      </c>
      <c r="BF569" s="152">
        <f>+E569+BB569-BE569</f>
        <v>381402238</v>
      </c>
      <c r="BG569" s="161">
        <f t="shared" si="519"/>
        <v>381402238</v>
      </c>
      <c r="BH569" s="172">
        <f t="shared" ref="BH569:BH572" si="520">+BG569-BF569</f>
        <v>0</v>
      </c>
    </row>
    <row r="570" spans="1:62" ht="26.25" thickBot="1" x14ac:dyDescent="0.25">
      <c r="A570" s="18" t="s">
        <v>1112</v>
      </c>
      <c r="B570" s="147" t="s">
        <v>1115</v>
      </c>
      <c r="C570" s="26">
        <v>210</v>
      </c>
      <c r="D570" s="68" t="s">
        <v>812</v>
      </c>
      <c r="E570" s="113"/>
      <c r="F570" s="113"/>
      <c r="G570" s="113"/>
      <c r="H570" s="113"/>
      <c r="I570" s="113"/>
      <c r="J570" s="113"/>
      <c r="K570" s="113"/>
      <c r="L570" s="113"/>
      <c r="M570" s="114"/>
      <c r="N570" s="113"/>
      <c r="O570" s="113"/>
      <c r="P570" s="113"/>
      <c r="Q570" s="114"/>
      <c r="R570" s="114"/>
      <c r="S570" s="113"/>
      <c r="T570" s="113"/>
      <c r="U570" s="114"/>
      <c r="V570" s="114"/>
      <c r="W570" s="114"/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  <c r="AI570" s="113"/>
      <c r="AJ570" s="113"/>
      <c r="AK570" s="113"/>
      <c r="AL570" s="113"/>
      <c r="AM570" s="113"/>
      <c r="AN570" s="113"/>
      <c r="AO570" s="113"/>
      <c r="AP570" s="114"/>
      <c r="AQ570" s="114"/>
      <c r="AR570" s="113"/>
      <c r="AS570" s="113"/>
      <c r="AT570" s="113"/>
      <c r="AU570" s="113"/>
      <c r="AV570" s="113"/>
      <c r="AW570" s="113"/>
      <c r="AX570" s="113"/>
      <c r="AY570" s="113"/>
      <c r="AZ570" s="113"/>
      <c r="BA570" s="113"/>
      <c r="BB570" s="113">
        <v>128736695</v>
      </c>
      <c r="BC570" s="113"/>
      <c r="BD570" s="113"/>
      <c r="BE570" s="113"/>
      <c r="BF570" s="154">
        <f t="shared" ref="BF570:BF575" si="521">E570+BB570-BE570</f>
        <v>128736695</v>
      </c>
      <c r="BG570" s="154">
        <v>128736695</v>
      </c>
      <c r="BH570" s="175">
        <f t="shared" si="520"/>
        <v>0</v>
      </c>
    </row>
    <row r="571" spans="1:62" ht="26.25" thickBot="1" x14ac:dyDescent="0.25">
      <c r="A571" s="18" t="s">
        <v>1113</v>
      </c>
      <c r="B571" s="147" t="s">
        <v>1116</v>
      </c>
      <c r="C571" s="26">
        <v>210</v>
      </c>
      <c r="D571" s="68" t="s">
        <v>812</v>
      </c>
      <c r="E571" s="113"/>
      <c r="F571" s="113"/>
      <c r="G571" s="113"/>
      <c r="H571" s="113"/>
      <c r="I571" s="113"/>
      <c r="J571" s="113"/>
      <c r="K571" s="113"/>
      <c r="L571" s="113"/>
      <c r="M571" s="114"/>
      <c r="N571" s="113"/>
      <c r="O571" s="113"/>
      <c r="P571" s="113"/>
      <c r="Q571" s="114"/>
      <c r="R571" s="114"/>
      <c r="S571" s="113"/>
      <c r="T571" s="113"/>
      <c r="U571" s="114"/>
      <c r="V571" s="114"/>
      <c r="W571" s="114"/>
      <c r="X571" s="113"/>
      <c r="Y571" s="113"/>
      <c r="Z571" s="113"/>
      <c r="AA571" s="113"/>
      <c r="AB571" s="113"/>
      <c r="AC571" s="113"/>
      <c r="AD571" s="113"/>
      <c r="AE571" s="113"/>
      <c r="AF571" s="113"/>
      <c r="AG571" s="113"/>
      <c r="AH571" s="113"/>
      <c r="AI571" s="113"/>
      <c r="AJ571" s="113"/>
      <c r="AK571" s="113"/>
      <c r="AL571" s="113"/>
      <c r="AM571" s="113"/>
      <c r="AN571" s="113"/>
      <c r="AO571" s="113"/>
      <c r="AP571" s="114"/>
      <c r="AQ571" s="114"/>
      <c r="AR571" s="113"/>
      <c r="AS571" s="113"/>
      <c r="AT571" s="113"/>
      <c r="AU571" s="113"/>
      <c r="AV571" s="113"/>
      <c r="AW571" s="113"/>
      <c r="AX571" s="113"/>
      <c r="AY571" s="113"/>
      <c r="AZ571" s="113"/>
      <c r="BA571" s="113"/>
      <c r="BB571" s="113">
        <v>252665543</v>
      </c>
      <c r="BC571" s="113"/>
      <c r="BD571" s="113"/>
      <c r="BE571" s="113"/>
      <c r="BF571" s="154">
        <f t="shared" si="521"/>
        <v>252665543</v>
      </c>
      <c r="BG571" s="154">
        <v>252665543</v>
      </c>
      <c r="BH571" s="175">
        <f t="shared" si="520"/>
        <v>0</v>
      </c>
    </row>
    <row r="572" spans="1:62" s="3" customFormat="1" ht="26.25" thickBot="1" x14ac:dyDescent="0.3">
      <c r="A572" s="8" t="s">
        <v>852</v>
      </c>
      <c r="B572" s="67" t="s">
        <v>770</v>
      </c>
      <c r="C572" s="7"/>
      <c r="D572" s="67"/>
      <c r="E572" s="109">
        <f t="shared" ref="E572:AW572" si="522">E573+E574+E575</f>
        <v>7000000</v>
      </c>
      <c r="F572" s="109">
        <f t="shared" si="522"/>
        <v>0</v>
      </c>
      <c r="G572" s="109">
        <f t="shared" si="522"/>
        <v>0</v>
      </c>
      <c r="H572" s="109">
        <f t="shared" si="522"/>
        <v>0</v>
      </c>
      <c r="I572" s="109">
        <f t="shared" si="522"/>
        <v>0</v>
      </c>
      <c r="J572" s="109">
        <f t="shared" si="522"/>
        <v>0</v>
      </c>
      <c r="K572" s="109">
        <f t="shared" si="522"/>
        <v>0</v>
      </c>
      <c r="L572" s="109">
        <f t="shared" si="522"/>
        <v>0</v>
      </c>
      <c r="M572" s="109">
        <f t="shared" si="522"/>
        <v>0</v>
      </c>
      <c r="N572" s="109">
        <f t="shared" si="522"/>
        <v>0</v>
      </c>
      <c r="O572" s="109">
        <f t="shared" si="522"/>
        <v>0</v>
      </c>
      <c r="P572" s="109">
        <f t="shared" si="522"/>
        <v>0</v>
      </c>
      <c r="Q572" s="109">
        <f t="shared" si="522"/>
        <v>0</v>
      </c>
      <c r="R572" s="109">
        <f t="shared" si="522"/>
        <v>0</v>
      </c>
      <c r="S572" s="109">
        <f t="shared" si="522"/>
        <v>0</v>
      </c>
      <c r="T572" s="109">
        <f t="shared" si="522"/>
        <v>0</v>
      </c>
      <c r="U572" s="109">
        <f t="shared" si="522"/>
        <v>0</v>
      </c>
      <c r="V572" s="109">
        <f t="shared" si="522"/>
        <v>0</v>
      </c>
      <c r="W572" s="109">
        <f t="shared" si="522"/>
        <v>0</v>
      </c>
      <c r="X572" s="109">
        <f t="shared" si="522"/>
        <v>0</v>
      </c>
      <c r="Y572" s="109">
        <f t="shared" si="522"/>
        <v>0</v>
      </c>
      <c r="Z572" s="109">
        <f t="shared" si="522"/>
        <v>0</v>
      </c>
      <c r="AA572" s="109">
        <f t="shared" si="522"/>
        <v>0</v>
      </c>
      <c r="AB572" s="109">
        <f t="shared" si="522"/>
        <v>0</v>
      </c>
      <c r="AC572" s="109">
        <f t="shared" si="522"/>
        <v>0</v>
      </c>
      <c r="AD572" s="109">
        <f t="shared" si="522"/>
        <v>0</v>
      </c>
      <c r="AE572" s="109">
        <f t="shared" si="522"/>
        <v>0</v>
      </c>
      <c r="AF572" s="109">
        <f t="shared" si="522"/>
        <v>0</v>
      </c>
      <c r="AG572" s="109">
        <f t="shared" si="522"/>
        <v>0</v>
      </c>
      <c r="AH572" s="109">
        <f t="shared" si="522"/>
        <v>0</v>
      </c>
      <c r="AI572" s="109">
        <f t="shared" si="522"/>
        <v>0</v>
      </c>
      <c r="AJ572" s="109">
        <f t="shared" si="522"/>
        <v>0</v>
      </c>
      <c r="AK572" s="109">
        <f t="shared" si="522"/>
        <v>0</v>
      </c>
      <c r="AL572" s="109">
        <f t="shared" si="522"/>
        <v>0</v>
      </c>
      <c r="AM572" s="109">
        <f t="shared" si="522"/>
        <v>0</v>
      </c>
      <c r="AN572" s="109">
        <f t="shared" si="522"/>
        <v>0</v>
      </c>
      <c r="AO572" s="109">
        <f t="shared" si="522"/>
        <v>0</v>
      </c>
      <c r="AP572" s="109">
        <f t="shared" si="522"/>
        <v>0</v>
      </c>
      <c r="AQ572" s="109">
        <f t="shared" si="522"/>
        <v>0</v>
      </c>
      <c r="AR572" s="109">
        <f t="shared" si="522"/>
        <v>0</v>
      </c>
      <c r="AS572" s="109">
        <f t="shared" si="522"/>
        <v>0</v>
      </c>
      <c r="AT572" s="109">
        <f t="shared" si="522"/>
        <v>0</v>
      </c>
      <c r="AU572" s="109">
        <f t="shared" si="522"/>
        <v>0</v>
      </c>
      <c r="AV572" s="109">
        <f t="shared" si="522"/>
        <v>0</v>
      </c>
      <c r="AW572" s="109">
        <f t="shared" si="522"/>
        <v>0</v>
      </c>
      <c r="AX572" s="109"/>
      <c r="AY572" s="109"/>
      <c r="AZ572" s="109"/>
      <c r="BA572" s="109"/>
      <c r="BB572" s="109">
        <f>BB573+BB574+BB575</f>
        <v>0</v>
      </c>
      <c r="BC572" s="109"/>
      <c r="BD572" s="109"/>
      <c r="BE572" s="109">
        <f>BE573+BE574+BE575</f>
        <v>0</v>
      </c>
      <c r="BF572" s="152">
        <f t="shared" si="521"/>
        <v>7000000</v>
      </c>
      <c r="BG572" s="152">
        <f>+BG573</f>
        <v>13586439</v>
      </c>
      <c r="BH572" s="172">
        <f t="shared" si="520"/>
        <v>6586439</v>
      </c>
      <c r="BI572" s="5"/>
      <c r="BJ572" s="5"/>
    </row>
    <row r="573" spans="1:62" ht="26.25" thickBot="1" x14ac:dyDescent="0.25">
      <c r="A573" s="18" t="s">
        <v>853</v>
      </c>
      <c r="B573" s="68" t="s">
        <v>332</v>
      </c>
      <c r="C573" s="26">
        <v>210</v>
      </c>
      <c r="D573" s="68" t="s">
        <v>812</v>
      </c>
      <c r="E573" s="113">
        <v>7000000</v>
      </c>
      <c r="F573" s="113"/>
      <c r="G573" s="113"/>
      <c r="H573" s="113"/>
      <c r="I573" s="113"/>
      <c r="J573" s="113"/>
      <c r="K573" s="113"/>
      <c r="L573" s="113"/>
      <c r="M573" s="114"/>
      <c r="N573" s="113"/>
      <c r="O573" s="113"/>
      <c r="P573" s="113"/>
      <c r="Q573" s="114"/>
      <c r="R573" s="114"/>
      <c r="S573" s="113"/>
      <c r="T573" s="113"/>
      <c r="U573" s="114"/>
      <c r="V573" s="114"/>
      <c r="W573" s="114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  <c r="AK573" s="113"/>
      <c r="AL573" s="113"/>
      <c r="AM573" s="113"/>
      <c r="AN573" s="113"/>
      <c r="AO573" s="113"/>
      <c r="AP573" s="114"/>
      <c r="AQ573" s="114"/>
      <c r="AR573" s="113"/>
      <c r="AS573" s="113"/>
      <c r="AT573" s="113"/>
      <c r="AU573" s="113"/>
      <c r="AV573" s="113"/>
      <c r="AW573" s="113"/>
      <c r="AX573" s="113"/>
      <c r="AY573" s="113"/>
      <c r="AZ573" s="113"/>
      <c r="BA573" s="113"/>
      <c r="BB573" s="113"/>
      <c r="BC573" s="113"/>
      <c r="BD573" s="113"/>
      <c r="BE573" s="113">
        <f>G573+K573+O573+S573+W573+AA573+AE573+AI573+AM573+AQ573</f>
        <v>0</v>
      </c>
      <c r="BF573" s="154">
        <f t="shared" si="521"/>
        <v>7000000</v>
      </c>
      <c r="BG573" s="154">
        <v>13586439</v>
      </c>
      <c r="BH573" s="175">
        <f t="shared" si="466"/>
        <v>6586439</v>
      </c>
    </row>
    <row r="574" spans="1:62" ht="26.25" thickBot="1" x14ac:dyDescent="0.25">
      <c r="A574" s="18" t="s">
        <v>854</v>
      </c>
      <c r="B574" s="68" t="s">
        <v>773</v>
      </c>
      <c r="C574" s="26">
        <v>210</v>
      </c>
      <c r="D574" s="68" t="s">
        <v>812</v>
      </c>
      <c r="E574" s="113">
        <v>0</v>
      </c>
      <c r="F574" s="113"/>
      <c r="G574" s="113"/>
      <c r="H574" s="113"/>
      <c r="I574" s="113"/>
      <c r="J574" s="113"/>
      <c r="K574" s="113"/>
      <c r="L574" s="113"/>
      <c r="M574" s="114"/>
      <c r="N574" s="113"/>
      <c r="O574" s="113"/>
      <c r="P574" s="113"/>
      <c r="Q574" s="114"/>
      <c r="R574" s="114"/>
      <c r="S574" s="113"/>
      <c r="T574" s="113"/>
      <c r="U574" s="114"/>
      <c r="V574" s="114"/>
      <c r="W574" s="114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  <c r="AK574" s="113"/>
      <c r="AL574" s="113"/>
      <c r="AM574" s="113"/>
      <c r="AN574" s="113"/>
      <c r="AO574" s="113"/>
      <c r="AP574" s="114"/>
      <c r="AQ574" s="114"/>
      <c r="AR574" s="113"/>
      <c r="AS574" s="113"/>
      <c r="AT574" s="113"/>
      <c r="AU574" s="113"/>
      <c r="AV574" s="113"/>
      <c r="AW574" s="113"/>
      <c r="AX574" s="113"/>
      <c r="AY574" s="113"/>
      <c r="AZ574" s="113"/>
      <c r="BA574" s="113"/>
      <c r="BB574" s="113"/>
      <c r="BC574" s="113"/>
      <c r="BD574" s="113"/>
      <c r="BE574" s="113">
        <f>G574+K574+O574+S574+W574+AA574+AE574+AI574+AM574+AQ574</f>
        <v>0</v>
      </c>
      <c r="BF574" s="154">
        <f t="shared" si="521"/>
        <v>0</v>
      </c>
      <c r="BG574" s="154">
        <v>0</v>
      </c>
      <c r="BH574" s="175">
        <f t="shared" si="466"/>
        <v>0</v>
      </c>
    </row>
    <row r="575" spans="1:62" ht="26.25" thickBot="1" x14ac:dyDescent="0.25">
      <c r="A575" s="18" t="s">
        <v>855</v>
      </c>
      <c r="B575" s="68" t="s">
        <v>775</v>
      </c>
      <c r="C575" s="26">
        <v>210</v>
      </c>
      <c r="D575" s="68" t="s">
        <v>812</v>
      </c>
      <c r="E575" s="113">
        <v>0</v>
      </c>
      <c r="F575" s="113"/>
      <c r="G575" s="113"/>
      <c r="H575" s="113"/>
      <c r="I575" s="113"/>
      <c r="J575" s="113"/>
      <c r="K575" s="113"/>
      <c r="L575" s="113"/>
      <c r="M575" s="114"/>
      <c r="N575" s="113"/>
      <c r="O575" s="113"/>
      <c r="P575" s="113"/>
      <c r="Q575" s="114"/>
      <c r="R575" s="114"/>
      <c r="S575" s="113"/>
      <c r="T575" s="113"/>
      <c r="U575" s="114"/>
      <c r="V575" s="114"/>
      <c r="W575" s="114"/>
      <c r="X575" s="113"/>
      <c r="Y575" s="113"/>
      <c r="Z575" s="113"/>
      <c r="AA575" s="113"/>
      <c r="AB575" s="113"/>
      <c r="AC575" s="113"/>
      <c r="AD575" s="113"/>
      <c r="AE575" s="113"/>
      <c r="AF575" s="113"/>
      <c r="AG575" s="113"/>
      <c r="AH575" s="113"/>
      <c r="AI575" s="113"/>
      <c r="AJ575" s="113"/>
      <c r="AK575" s="113"/>
      <c r="AL575" s="113"/>
      <c r="AM575" s="113"/>
      <c r="AN575" s="113"/>
      <c r="AO575" s="113"/>
      <c r="AP575" s="114"/>
      <c r="AQ575" s="114"/>
      <c r="AR575" s="113"/>
      <c r="AS575" s="113"/>
      <c r="AT575" s="113"/>
      <c r="AU575" s="113"/>
      <c r="AV575" s="113"/>
      <c r="AW575" s="113"/>
      <c r="AX575" s="113"/>
      <c r="AY575" s="113"/>
      <c r="AZ575" s="113"/>
      <c r="BA575" s="113"/>
      <c r="BB575" s="113"/>
      <c r="BC575" s="113"/>
      <c r="BD575" s="113"/>
      <c r="BE575" s="113">
        <f>G575+K575+O575+S575+W575+AA575+AE575+AI575+AM575+AQ575</f>
        <v>0</v>
      </c>
      <c r="BF575" s="154">
        <f t="shared" si="521"/>
        <v>0</v>
      </c>
      <c r="BG575" s="154">
        <v>0</v>
      </c>
      <c r="BH575" s="175">
        <f t="shared" ref="BH575:BH595" si="523">+BG575-BF575</f>
        <v>0</v>
      </c>
    </row>
    <row r="576" spans="1:62" s="10" customFormat="1" ht="16.5" thickBot="1" x14ac:dyDescent="0.3">
      <c r="A576" s="20" t="s">
        <v>856</v>
      </c>
      <c r="B576" s="66" t="s">
        <v>857</v>
      </c>
      <c r="C576" s="25"/>
      <c r="D576" s="66"/>
      <c r="E576" s="109">
        <f t="shared" ref="E576:U576" si="524">E577+E585</f>
        <v>408973586</v>
      </c>
      <c r="F576" s="109">
        <f t="shared" si="524"/>
        <v>0</v>
      </c>
      <c r="G576" s="109">
        <f t="shared" si="524"/>
        <v>0</v>
      </c>
      <c r="H576" s="109">
        <f t="shared" si="524"/>
        <v>0</v>
      </c>
      <c r="I576" s="109">
        <f t="shared" si="524"/>
        <v>0</v>
      </c>
      <c r="J576" s="109">
        <f t="shared" si="524"/>
        <v>0</v>
      </c>
      <c r="K576" s="109">
        <f t="shared" si="524"/>
        <v>0</v>
      </c>
      <c r="L576" s="109">
        <f t="shared" si="524"/>
        <v>0</v>
      </c>
      <c r="M576" s="109">
        <f t="shared" si="524"/>
        <v>0</v>
      </c>
      <c r="N576" s="109">
        <f t="shared" si="524"/>
        <v>0</v>
      </c>
      <c r="O576" s="109">
        <f t="shared" si="524"/>
        <v>0</v>
      </c>
      <c r="P576" s="109">
        <f t="shared" si="524"/>
        <v>0</v>
      </c>
      <c r="Q576" s="109">
        <f t="shared" si="524"/>
        <v>0</v>
      </c>
      <c r="R576" s="109">
        <f t="shared" si="524"/>
        <v>0</v>
      </c>
      <c r="S576" s="109" t="e">
        <f t="shared" si="524"/>
        <v>#REF!</v>
      </c>
      <c r="T576" s="109" t="e">
        <f t="shared" si="524"/>
        <v>#REF!</v>
      </c>
      <c r="U576" s="109">
        <f t="shared" si="524"/>
        <v>0</v>
      </c>
      <c r="V576" s="109">
        <f t="shared" ref="V576:AW576" si="525">V577+V585</f>
        <v>0</v>
      </c>
      <c r="W576" s="109">
        <f t="shared" si="525"/>
        <v>0</v>
      </c>
      <c r="X576" s="109" t="e">
        <f t="shared" si="525"/>
        <v>#REF!</v>
      </c>
      <c r="Y576" s="109">
        <f t="shared" si="525"/>
        <v>0</v>
      </c>
      <c r="Z576" s="109">
        <f t="shared" si="525"/>
        <v>0</v>
      </c>
      <c r="AA576" s="109">
        <f t="shared" si="525"/>
        <v>0</v>
      </c>
      <c r="AB576" s="109" t="e">
        <f t="shared" si="525"/>
        <v>#REF!</v>
      </c>
      <c r="AC576" s="109">
        <f t="shared" si="525"/>
        <v>0</v>
      </c>
      <c r="AD576" s="109">
        <f t="shared" si="525"/>
        <v>0</v>
      </c>
      <c r="AE576" s="109">
        <f t="shared" si="525"/>
        <v>0</v>
      </c>
      <c r="AF576" s="109" t="e">
        <f t="shared" si="525"/>
        <v>#REF!</v>
      </c>
      <c r="AG576" s="109">
        <f t="shared" si="525"/>
        <v>0</v>
      </c>
      <c r="AH576" s="109">
        <f t="shared" si="525"/>
        <v>0</v>
      </c>
      <c r="AI576" s="109">
        <f t="shared" si="525"/>
        <v>0</v>
      </c>
      <c r="AJ576" s="109" t="e">
        <f t="shared" si="525"/>
        <v>#REF!</v>
      </c>
      <c r="AK576" s="109">
        <f t="shared" ref="AK576:AT576" si="526">AK577+AK585</f>
        <v>0</v>
      </c>
      <c r="AL576" s="109">
        <f t="shared" si="526"/>
        <v>0</v>
      </c>
      <c r="AM576" s="109">
        <f t="shared" si="526"/>
        <v>0</v>
      </c>
      <c r="AN576" s="109" t="e">
        <f t="shared" si="526"/>
        <v>#REF!</v>
      </c>
      <c r="AO576" s="109">
        <f t="shared" si="526"/>
        <v>0</v>
      </c>
      <c r="AP576" s="109">
        <f t="shared" si="526"/>
        <v>0</v>
      </c>
      <c r="AQ576" s="109">
        <f t="shared" si="526"/>
        <v>0</v>
      </c>
      <c r="AR576" s="109" t="e">
        <f t="shared" si="526"/>
        <v>#REF!</v>
      </c>
      <c r="AS576" s="109">
        <f t="shared" si="526"/>
        <v>0</v>
      </c>
      <c r="AT576" s="109">
        <f t="shared" si="526"/>
        <v>0</v>
      </c>
      <c r="AU576" s="109">
        <f t="shared" si="525"/>
        <v>0</v>
      </c>
      <c r="AV576" s="109">
        <f t="shared" si="525"/>
        <v>0</v>
      </c>
      <c r="AW576" s="109">
        <f t="shared" si="525"/>
        <v>0</v>
      </c>
      <c r="AX576" s="109"/>
      <c r="AY576" s="109"/>
      <c r="AZ576" s="109"/>
      <c r="BA576" s="109"/>
      <c r="BB576" s="109">
        <f>BB577+BB585</f>
        <v>2339073816</v>
      </c>
      <c r="BC576" s="109"/>
      <c r="BD576" s="109"/>
      <c r="BE576" s="109">
        <f>BE577+BE585</f>
        <v>0</v>
      </c>
      <c r="BF576" s="152">
        <f>+E576+BB576-BE576</f>
        <v>2748047402</v>
      </c>
      <c r="BG576" s="152">
        <f>BG577+BG585</f>
        <v>2748047402</v>
      </c>
      <c r="BH576" s="172">
        <f t="shared" si="523"/>
        <v>0</v>
      </c>
      <c r="BI576" s="11"/>
      <c r="BJ576" s="11"/>
    </row>
    <row r="577" spans="1:62" s="3" customFormat="1" ht="15.75" thickBot="1" x14ac:dyDescent="0.3">
      <c r="A577" s="8" t="s">
        <v>858</v>
      </c>
      <c r="B577" s="67" t="s">
        <v>739</v>
      </c>
      <c r="C577" s="7"/>
      <c r="D577" s="67"/>
      <c r="E577" s="109">
        <f t="shared" ref="E577:AW577" si="527">E578</f>
        <v>408973586</v>
      </c>
      <c r="F577" s="109">
        <f t="shared" si="527"/>
        <v>0</v>
      </c>
      <c r="G577" s="109">
        <f t="shared" si="527"/>
        <v>0</v>
      </c>
      <c r="H577" s="109">
        <f t="shared" si="527"/>
        <v>0</v>
      </c>
      <c r="I577" s="109">
        <f t="shared" si="527"/>
        <v>0</v>
      </c>
      <c r="J577" s="109">
        <f t="shared" si="527"/>
        <v>0</v>
      </c>
      <c r="K577" s="109">
        <f t="shared" si="527"/>
        <v>0</v>
      </c>
      <c r="L577" s="109">
        <f t="shared" si="527"/>
        <v>0</v>
      </c>
      <c r="M577" s="109">
        <f t="shared" si="527"/>
        <v>0</v>
      </c>
      <c r="N577" s="109">
        <f t="shared" si="527"/>
        <v>0</v>
      </c>
      <c r="O577" s="109">
        <f t="shared" si="527"/>
        <v>0</v>
      </c>
      <c r="P577" s="109">
        <f t="shared" si="527"/>
        <v>0</v>
      </c>
      <c r="Q577" s="109">
        <f t="shared" si="527"/>
        <v>0</v>
      </c>
      <c r="R577" s="109">
        <f t="shared" si="527"/>
        <v>0</v>
      </c>
      <c r="S577" s="109">
        <f t="shared" si="527"/>
        <v>0</v>
      </c>
      <c r="T577" s="109">
        <f t="shared" si="527"/>
        <v>0</v>
      </c>
      <c r="U577" s="109">
        <f t="shared" si="527"/>
        <v>0</v>
      </c>
      <c r="V577" s="109">
        <f t="shared" si="527"/>
        <v>0</v>
      </c>
      <c r="W577" s="109">
        <f t="shared" si="527"/>
        <v>0</v>
      </c>
      <c r="X577" s="109">
        <f t="shared" si="527"/>
        <v>0</v>
      </c>
      <c r="Y577" s="109">
        <f t="shared" si="527"/>
        <v>0</v>
      </c>
      <c r="Z577" s="109">
        <f t="shared" si="527"/>
        <v>0</v>
      </c>
      <c r="AA577" s="109">
        <f t="shared" si="527"/>
        <v>0</v>
      </c>
      <c r="AB577" s="109">
        <f t="shared" si="527"/>
        <v>0</v>
      </c>
      <c r="AC577" s="109">
        <f t="shared" si="527"/>
        <v>0</v>
      </c>
      <c r="AD577" s="109">
        <f t="shared" si="527"/>
        <v>0</v>
      </c>
      <c r="AE577" s="109">
        <f t="shared" si="527"/>
        <v>0</v>
      </c>
      <c r="AF577" s="109">
        <f t="shared" si="527"/>
        <v>0</v>
      </c>
      <c r="AG577" s="109">
        <f t="shared" si="527"/>
        <v>0</v>
      </c>
      <c r="AH577" s="109">
        <f t="shared" si="527"/>
        <v>0</v>
      </c>
      <c r="AI577" s="109">
        <f t="shared" si="527"/>
        <v>0</v>
      </c>
      <c r="AJ577" s="109">
        <f t="shared" si="527"/>
        <v>0</v>
      </c>
      <c r="AK577" s="109">
        <f t="shared" si="527"/>
        <v>0</v>
      </c>
      <c r="AL577" s="109">
        <f t="shared" si="527"/>
        <v>0</v>
      </c>
      <c r="AM577" s="109">
        <f t="shared" si="527"/>
        <v>0</v>
      </c>
      <c r="AN577" s="109">
        <f t="shared" si="527"/>
        <v>0</v>
      </c>
      <c r="AO577" s="109">
        <f t="shared" si="527"/>
        <v>0</v>
      </c>
      <c r="AP577" s="109">
        <f t="shared" si="527"/>
        <v>0</v>
      </c>
      <c r="AQ577" s="109">
        <f t="shared" si="527"/>
        <v>0</v>
      </c>
      <c r="AR577" s="109">
        <f t="shared" si="527"/>
        <v>0</v>
      </c>
      <c r="AS577" s="109">
        <f t="shared" si="527"/>
        <v>0</v>
      </c>
      <c r="AT577" s="109">
        <f t="shared" si="527"/>
        <v>0</v>
      </c>
      <c r="AU577" s="109">
        <f t="shared" si="527"/>
        <v>0</v>
      </c>
      <c r="AV577" s="109">
        <f t="shared" si="527"/>
        <v>0</v>
      </c>
      <c r="AW577" s="109">
        <f t="shared" si="527"/>
        <v>0</v>
      </c>
      <c r="AX577" s="109"/>
      <c r="AY577" s="109"/>
      <c r="AZ577" s="109"/>
      <c r="BA577" s="109"/>
      <c r="BB577" s="109">
        <f>BB578</f>
        <v>0</v>
      </c>
      <c r="BC577" s="109"/>
      <c r="BD577" s="109"/>
      <c r="BE577" s="109">
        <f>BE578</f>
        <v>0</v>
      </c>
      <c r="BF577" s="152">
        <f>+E577+BB577-BE577</f>
        <v>408973586</v>
      </c>
      <c r="BG577" s="152">
        <f>BG578</f>
        <v>408973586</v>
      </c>
      <c r="BH577" s="172">
        <f t="shared" si="523"/>
        <v>0</v>
      </c>
      <c r="BI577" s="5"/>
      <c r="BJ577" s="5"/>
    </row>
    <row r="578" spans="1:62" s="3" customFormat="1" ht="15.75" thickBot="1" x14ac:dyDescent="0.3">
      <c r="A578" s="8" t="s">
        <v>859</v>
      </c>
      <c r="B578" s="67" t="s">
        <v>741</v>
      </c>
      <c r="C578" s="7"/>
      <c r="D578" s="67"/>
      <c r="E578" s="109">
        <f t="shared" ref="E578:U578" si="528">SUM(E579:E584)</f>
        <v>408973586</v>
      </c>
      <c r="F578" s="109">
        <f t="shared" si="528"/>
        <v>0</v>
      </c>
      <c r="G578" s="109">
        <f t="shared" si="528"/>
        <v>0</v>
      </c>
      <c r="H578" s="109">
        <f t="shared" si="528"/>
        <v>0</v>
      </c>
      <c r="I578" s="109">
        <f t="shared" si="528"/>
        <v>0</v>
      </c>
      <c r="J578" s="109">
        <f t="shared" si="528"/>
        <v>0</v>
      </c>
      <c r="K578" s="109">
        <f t="shared" si="528"/>
        <v>0</v>
      </c>
      <c r="L578" s="109">
        <f t="shared" si="528"/>
        <v>0</v>
      </c>
      <c r="M578" s="109">
        <f t="shared" si="528"/>
        <v>0</v>
      </c>
      <c r="N578" s="109">
        <f t="shared" si="528"/>
        <v>0</v>
      </c>
      <c r="O578" s="109">
        <f t="shared" si="528"/>
        <v>0</v>
      </c>
      <c r="P578" s="109">
        <f t="shared" si="528"/>
        <v>0</v>
      </c>
      <c r="Q578" s="109">
        <f t="shared" si="528"/>
        <v>0</v>
      </c>
      <c r="R578" s="109">
        <f t="shared" si="528"/>
        <v>0</v>
      </c>
      <c r="S578" s="109">
        <f t="shared" si="528"/>
        <v>0</v>
      </c>
      <c r="T578" s="109">
        <f t="shared" si="528"/>
        <v>0</v>
      </c>
      <c r="U578" s="109">
        <f t="shared" si="528"/>
        <v>0</v>
      </c>
      <c r="V578" s="109">
        <f t="shared" ref="V578:AW578" si="529">SUM(V579:V584)</f>
        <v>0</v>
      </c>
      <c r="W578" s="109">
        <f t="shared" si="529"/>
        <v>0</v>
      </c>
      <c r="X578" s="109">
        <f t="shared" si="529"/>
        <v>0</v>
      </c>
      <c r="Y578" s="109">
        <f t="shared" si="529"/>
        <v>0</v>
      </c>
      <c r="Z578" s="109">
        <f t="shared" si="529"/>
        <v>0</v>
      </c>
      <c r="AA578" s="109">
        <f t="shared" si="529"/>
        <v>0</v>
      </c>
      <c r="AB578" s="109">
        <f t="shared" si="529"/>
        <v>0</v>
      </c>
      <c r="AC578" s="109">
        <f t="shared" si="529"/>
        <v>0</v>
      </c>
      <c r="AD578" s="109">
        <f t="shared" si="529"/>
        <v>0</v>
      </c>
      <c r="AE578" s="109">
        <f t="shared" si="529"/>
        <v>0</v>
      </c>
      <c r="AF578" s="109">
        <f t="shared" si="529"/>
        <v>0</v>
      </c>
      <c r="AG578" s="109">
        <f t="shared" si="529"/>
        <v>0</v>
      </c>
      <c r="AH578" s="109">
        <f t="shared" si="529"/>
        <v>0</v>
      </c>
      <c r="AI578" s="109">
        <f t="shared" si="529"/>
        <v>0</v>
      </c>
      <c r="AJ578" s="109">
        <f t="shared" si="529"/>
        <v>0</v>
      </c>
      <c r="AK578" s="109">
        <f t="shared" ref="AK578:AT578" si="530">SUM(AK579:AK584)</f>
        <v>0</v>
      </c>
      <c r="AL578" s="109">
        <f t="shared" si="530"/>
        <v>0</v>
      </c>
      <c r="AM578" s="109">
        <f t="shared" si="530"/>
        <v>0</v>
      </c>
      <c r="AN578" s="109">
        <f t="shared" si="530"/>
        <v>0</v>
      </c>
      <c r="AO578" s="109">
        <f t="shared" si="530"/>
        <v>0</v>
      </c>
      <c r="AP578" s="109">
        <f t="shared" si="530"/>
        <v>0</v>
      </c>
      <c r="AQ578" s="109">
        <f t="shared" si="530"/>
        <v>0</v>
      </c>
      <c r="AR578" s="109">
        <f t="shared" si="530"/>
        <v>0</v>
      </c>
      <c r="AS578" s="109">
        <f t="shared" si="530"/>
        <v>0</v>
      </c>
      <c r="AT578" s="109">
        <f t="shared" si="530"/>
        <v>0</v>
      </c>
      <c r="AU578" s="109">
        <f t="shared" si="529"/>
        <v>0</v>
      </c>
      <c r="AV578" s="109">
        <f t="shared" si="529"/>
        <v>0</v>
      </c>
      <c r="AW578" s="109">
        <f t="shared" si="529"/>
        <v>0</v>
      </c>
      <c r="AX578" s="109"/>
      <c r="AY578" s="109"/>
      <c r="AZ578" s="109"/>
      <c r="BA578" s="109"/>
      <c r="BB578" s="109">
        <f>SUM(BB579:BB584)</f>
        <v>0</v>
      </c>
      <c r="BC578" s="109"/>
      <c r="BD578" s="109"/>
      <c r="BE578" s="109">
        <f>SUM(BE579:BE584)</f>
        <v>0</v>
      </c>
      <c r="BF578" s="152">
        <f>+E578+BB578-BE578</f>
        <v>408973586</v>
      </c>
      <c r="BG578" s="152">
        <f>SUM(BG579:BG584)</f>
        <v>408973586</v>
      </c>
      <c r="BH578" s="172">
        <f t="shared" si="523"/>
        <v>0</v>
      </c>
      <c r="BI578" s="5"/>
      <c r="BJ578" s="5"/>
    </row>
    <row r="579" spans="1:62" ht="26.25" thickBot="1" x14ac:dyDescent="0.25">
      <c r="A579" s="18" t="s">
        <v>860</v>
      </c>
      <c r="B579" s="68" t="s">
        <v>121</v>
      </c>
      <c r="C579" s="26">
        <v>300</v>
      </c>
      <c r="D579" s="68" t="s">
        <v>861</v>
      </c>
      <c r="E579" s="113">
        <v>0</v>
      </c>
      <c r="F579" s="113"/>
      <c r="G579" s="113"/>
      <c r="H579" s="113"/>
      <c r="I579" s="113"/>
      <c r="J579" s="113"/>
      <c r="K579" s="113"/>
      <c r="L579" s="113"/>
      <c r="M579" s="114"/>
      <c r="N579" s="113"/>
      <c r="O579" s="113"/>
      <c r="P579" s="113"/>
      <c r="Q579" s="114"/>
      <c r="R579" s="114"/>
      <c r="S579" s="113"/>
      <c r="T579" s="113"/>
      <c r="U579" s="114"/>
      <c r="V579" s="114"/>
      <c r="W579" s="114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  <c r="AK579" s="113"/>
      <c r="AL579" s="113"/>
      <c r="AM579" s="113"/>
      <c r="AN579" s="113"/>
      <c r="AO579" s="113"/>
      <c r="AP579" s="114"/>
      <c r="AQ579" s="114"/>
      <c r="AR579" s="113"/>
      <c r="AS579" s="113"/>
      <c r="AT579" s="113"/>
      <c r="AU579" s="113"/>
      <c r="AV579" s="113"/>
      <c r="AW579" s="113"/>
      <c r="AX579" s="113"/>
      <c r="AY579" s="113"/>
      <c r="AZ579" s="113"/>
      <c r="BA579" s="113"/>
      <c r="BB579" s="113"/>
      <c r="BC579" s="113"/>
      <c r="BD579" s="113"/>
      <c r="BE579" s="113">
        <f t="shared" ref="BE579:BE584" si="531">G579+K579+O579+S579+W579+AA579+AE579+AI579+AM579+AQ579</f>
        <v>0</v>
      </c>
      <c r="BF579" s="154">
        <f t="shared" ref="BF579:BF584" si="532">E579+BB579-BE579</f>
        <v>0</v>
      </c>
      <c r="BG579" s="154">
        <f t="shared" ref="BG579:BG584" si="533">I579+M579+Q579+U579+Y579+AC579+AG579+AK579+AO579+AS579</f>
        <v>0</v>
      </c>
      <c r="BH579" s="175">
        <f t="shared" si="523"/>
        <v>0</v>
      </c>
    </row>
    <row r="580" spans="1:62" ht="26.25" thickBot="1" x14ac:dyDescent="0.25">
      <c r="A580" s="18" t="s">
        <v>862</v>
      </c>
      <c r="B580" s="68" t="s">
        <v>863</v>
      </c>
      <c r="C580" s="26">
        <v>300</v>
      </c>
      <c r="D580" s="68" t="s">
        <v>861</v>
      </c>
      <c r="E580" s="113">
        <v>408973586</v>
      </c>
      <c r="F580" s="113"/>
      <c r="G580" s="113"/>
      <c r="H580" s="113"/>
      <c r="I580" s="113"/>
      <c r="J580" s="113"/>
      <c r="K580" s="113"/>
      <c r="L580" s="113"/>
      <c r="M580" s="114"/>
      <c r="N580" s="113"/>
      <c r="O580" s="113"/>
      <c r="P580" s="113"/>
      <c r="Q580" s="114"/>
      <c r="R580" s="114"/>
      <c r="S580" s="113"/>
      <c r="T580" s="113"/>
      <c r="U580" s="114"/>
      <c r="V580" s="114"/>
      <c r="W580" s="114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  <c r="AK580" s="113"/>
      <c r="AL580" s="113"/>
      <c r="AM580" s="113"/>
      <c r="AN580" s="113"/>
      <c r="AO580" s="113"/>
      <c r="AP580" s="114"/>
      <c r="AQ580" s="114"/>
      <c r="AR580" s="113"/>
      <c r="AS580" s="113"/>
      <c r="AT580" s="113"/>
      <c r="AU580" s="113"/>
      <c r="AV580" s="113"/>
      <c r="AW580" s="113"/>
      <c r="AX580" s="113"/>
      <c r="AY580" s="113"/>
      <c r="AZ580" s="113"/>
      <c r="BA580" s="113"/>
      <c r="BB580" s="113"/>
      <c r="BC580" s="113"/>
      <c r="BD580" s="113"/>
      <c r="BE580" s="113">
        <f t="shared" si="531"/>
        <v>0</v>
      </c>
      <c r="BF580" s="154">
        <f t="shared" si="532"/>
        <v>408973586</v>
      </c>
      <c r="BG580" s="154">
        <v>408973586</v>
      </c>
      <c r="BH580" s="175">
        <f t="shared" si="523"/>
        <v>0</v>
      </c>
    </row>
    <row r="581" spans="1:62" ht="26.25" hidden="1" thickBot="1" x14ac:dyDescent="0.25">
      <c r="A581" s="18" t="s">
        <v>864</v>
      </c>
      <c r="B581" s="68" t="s">
        <v>865</v>
      </c>
      <c r="C581" s="26">
        <v>300</v>
      </c>
      <c r="D581" s="68" t="s">
        <v>861</v>
      </c>
      <c r="E581" s="113"/>
      <c r="F581" s="113"/>
      <c r="G581" s="113"/>
      <c r="H581" s="113"/>
      <c r="I581" s="113"/>
      <c r="J581" s="113"/>
      <c r="K581" s="113"/>
      <c r="L581" s="113"/>
      <c r="M581" s="114"/>
      <c r="N581" s="113"/>
      <c r="O581" s="113"/>
      <c r="P581" s="113"/>
      <c r="Q581" s="114"/>
      <c r="R581" s="114"/>
      <c r="S581" s="113"/>
      <c r="T581" s="113"/>
      <c r="U581" s="114"/>
      <c r="V581" s="114"/>
      <c r="W581" s="114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  <c r="AK581" s="113"/>
      <c r="AL581" s="113"/>
      <c r="AM581" s="113"/>
      <c r="AN581" s="113"/>
      <c r="AO581" s="113"/>
      <c r="AP581" s="114"/>
      <c r="AQ581" s="114"/>
      <c r="AR581" s="113"/>
      <c r="AS581" s="113"/>
      <c r="AT581" s="113"/>
      <c r="AU581" s="113"/>
      <c r="AV581" s="113"/>
      <c r="AW581" s="113"/>
      <c r="AX581" s="113"/>
      <c r="AY581" s="113"/>
      <c r="AZ581" s="113"/>
      <c r="BA581" s="113"/>
      <c r="BB581" s="113"/>
      <c r="BC581" s="113"/>
      <c r="BD581" s="113"/>
      <c r="BE581" s="113">
        <f t="shared" si="531"/>
        <v>0</v>
      </c>
      <c r="BF581" s="154">
        <f t="shared" si="532"/>
        <v>0</v>
      </c>
      <c r="BG581" s="154">
        <f t="shared" si="533"/>
        <v>0</v>
      </c>
      <c r="BH581" s="175">
        <f t="shared" si="523"/>
        <v>0</v>
      </c>
    </row>
    <row r="582" spans="1:62" ht="26.25" thickBot="1" x14ac:dyDescent="0.25">
      <c r="A582" s="18" t="s">
        <v>866</v>
      </c>
      <c r="B582" s="68" t="s">
        <v>749</v>
      </c>
      <c r="C582" s="26">
        <v>300</v>
      </c>
      <c r="D582" s="68" t="s">
        <v>861</v>
      </c>
      <c r="E582" s="113">
        <v>0</v>
      </c>
      <c r="F582" s="113"/>
      <c r="G582" s="113"/>
      <c r="H582" s="113"/>
      <c r="I582" s="113"/>
      <c r="J582" s="113"/>
      <c r="K582" s="113"/>
      <c r="L582" s="113"/>
      <c r="M582" s="114"/>
      <c r="N582" s="113"/>
      <c r="O582" s="113"/>
      <c r="P582" s="113"/>
      <c r="Q582" s="114"/>
      <c r="R582" s="114"/>
      <c r="S582" s="113"/>
      <c r="T582" s="113"/>
      <c r="U582" s="114"/>
      <c r="V582" s="114"/>
      <c r="W582" s="114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  <c r="AJ582" s="113"/>
      <c r="AK582" s="113"/>
      <c r="AL582" s="113"/>
      <c r="AM582" s="113"/>
      <c r="AN582" s="113"/>
      <c r="AO582" s="113"/>
      <c r="AP582" s="114"/>
      <c r="AQ582" s="114"/>
      <c r="AR582" s="113"/>
      <c r="AS582" s="113"/>
      <c r="AT582" s="113"/>
      <c r="AU582" s="113"/>
      <c r="AV582" s="113"/>
      <c r="AW582" s="113"/>
      <c r="AX582" s="113"/>
      <c r="AY582" s="113"/>
      <c r="AZ582" s="113"/>
      <c r="BA582" s="113"/>
      <c r="BB582" s="113"/>
      <c r="BC582" s="113"/>
      <c r="BD582" s="113"/>
      <c r="BE582" s="113">
        <f t="shared" si="531"/>
        <v>0</v>
      </c>
      <c r="BF582" s="154">
        <f t="shared" si="532"/>
        <v>0</v>
      </c>
      <c r="BG582" s="154">
        <f t="shared" si="533"/>
        <v>0</v>
      </c>
      <c r="BH582" s="175">
        <f t="shared" si="523"/>
        <v>0</v>
      </c>
    </row>
    <row r="583" spans="1:62" ht="26.25" thickBot="1" x14ac:dyDescent="0.25">
      <c r="A583" s="18" t="s">
        <v>867</v>
      </c>
      <c r="B583" s="68" t="s">
        <v>128</v>
      </c>
      <c r="C583" s="26">
        <v>300</v>
      </c>
      <c r="D583" s="68" t="s">
        <v>861</v>
      </c>
      <c r="E583" s="113">
        <v>0</v>
      </c>
      <c r="F583" s="113"/>
      <c r="G583" s="113"/>
      <c r="H583" s="113"/>
      <c r="I583" s="113"/>
      <c r="J583" s="113"/>
      <c r="K583" s="113"/>
      <c r="L583" s="113"/>
      <c r="M583" s="114"/>
      <c r="N583" s="113"/>
      <c r="O583" s="113"/>
      <c r="P583" s="113"/>
      <c r="Q583" s="114"/>
      <c r="R583" s="114"/>
      <c r="S583" s="113"/>
      <c r="T583" s="113"/>
      <c r="U583" s="114"/>
      <c r="V583" s="114"/>
      <c r="W583" s="114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  <c r="AK583" s="113"/>
      <c r="AL583" s="113"/>
      <c r="AM583" s="113"/>
      <c r="AN583" s="113"/>
      <c r="AO583" s="113"/>
      <c r="AP583" s="114"/>
      <c r="AQ583" s="114"/>
      <c r="AR583" s="113"/>
      <c r="AS583" s="113"/>
      <c r="AT583" s="113"/>
      <c r="AU583" s="113"/>
      <c r="AV583" s="113"/>
      <c r="AW583" s="113"/>
      <c r="AX583" s="113"/>
      <c r="AY583" s="113"/>
      <c r="AZ583" s="113"/>
      <c r="BA583" s="113"/>
      <c r="BB583" s="113"/>
      <c r="BC583" s="113"/>
      <c r="BD583" s="113"/>
      <c r="BE583" s="113">
        <f t="shared" si="531"/>
        <v>0</v>
      </c>
      <c r="BF583" s="154">
        <f t="shared" si="532"/>
        <v>0</v>
      </c>
      <c r="BG583" s="154">
        <f t="shared" si="533"/>
        <v>0</v>
      </c>
      <c r="BH583" s="175">
        <f t="shared" si="523"/>
        <v>0</v>
      </c>
    </row>
    <row r="584" spans="1:62" ht="26.25" thickBot="1" x14ac:dyDescent="0.25">
      <c r="A584" s="18" t="s">
        <v>868</v>
      </c>
      <c r="B584" s="68" t="s">
        <v>752</v>
      </c>
      <c r="C584" s="26">
        <v>300</v>
      </c>
      <c r="D584" s="68" t="s">
        <v>861</v>
      </c>
      <c r="E584" s="113">
        <v>0</v>
      </c>
      <c r="F584" s="113"/>
      <c r="G584" s="113"/>
      <c r="H584" s="113"/>
      <c r="I584" s="113"/>
      <c r="J584" s="113"/>
      <c r="K584" s="113"/>
      <c r="L584" s="113"/>
      <c r="M584" s="114"/>
      <c r="N584" s="113"/>
      <c r="O584" s="113"/>
      <c r="P584" s="113"/>
      <c r="Q584" s="114"/>
      <c r="R584" s="114"/>
      <c r="S584" s="113"/>
      <c r="T584" s="113"/>
      <c r="U584" s="114"/>
      <c r="V584" s="114"/>
      <c r="W584" s="114"/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  <c r="AK584" s="113"/>
      <c r="AL584" s="113"/>
      <c r="AM584" s="113"/>
      <c r="AN584" s="113"/>
      <c r="AO584" s="113"/>
      <c r="AP584" s="114"/>
      <c r="AQ584" s="114"/>
      <c r="AR584" s="113"/>
      <c r="AS584" s="113"/>
      <c r="AT584" s="113"/>
      <c r="AU584" s="113"/>
      <c r="AV584" s="113"/>
      <c r="AW584" s="113"/>
      <c r="AX584" s="113"/>
      <c r="AY584" s="113"/>
      <c r="AZ584" s="113"/>
      <c r="BA584" s="113"/>
      <c r="BB584" s="113"/>
      <c r="BC584" s="113"/>
      <c r="BD584" s="113"/>
      <c r="BE584" s="113">
        <f t="shared" si="531"/>
        <v>0</v>
      </c>
      <c r="BF584" s="154">
        <f t="shared" si="532"/>
        <v>0</v>
      </c>
      <c r="BG584" s="154">
        <f t="shared" si="533"/>
        <v>0</v>
      </c>
      <c r="BH584" s="175">
        <f t="shared" si="523"/>
        <v>0</v>
      </c>
    </row>
    <row r="585" spans="1:62" s="3" customFormat="1" ht="15.75" thickBot="1" x14ac:dyDescent="0.3">
      <c r="A585" s="8" t="s">
        <v>869</v>
      </c>
      <c r="B585" s="67" t="s">
        <v>758</v>
      </c>
      <c r="C585" s="7"/>
      <c r="D585" s="67"/>
      <c r="E585" s="109">
        <f t="shared" ref="E585:U585" si="534">E586+E593</f>
        <v>0</v>
      </c>
      <c r="F585" s="109">
        <f t="shared" si="534"/>
        <v>0</v>
      </c>
      <c r="G585" s="109">
        <f t="shared" si="534"/>
        <v>0</v>
      </c>
      <c r="H585" s="109">
        <f t="shared" si="534"/>
        <v>0</v>
      </c>
      <c r="I585" s="109">
        <f t="shared" si="534"/>
        <v>0</v>
      </c>
      <c r="J585" s="109">
        <f t="shared" si="534"/>
        <v>0</v>
      </c>
      <c r="K585" s="109">
        <f t="shared" si="534"/>
        <v>0</v>
      </c>
      <c r="L585" s="109">
        <f t="shared" si="534"/>
        <v>0</v>
      </c>
      <c r="M585" s="109">
        <f t="shared" si="534"/>
        <v>0</v>
      </c>
      <c r="N585" s="109">
        <f t="shared" si="534"/>
        <v>0</v>
      </c>
      <c r="O585" s="109">
        <f t="shared" si="534"/>
        <v>0</v>
      </c>
      <c r="P585" s="109">
        <f t="shared" si="534"/>
        <v>0</v>
      </c>
      <c r="Q585" s="109">
        <f t="shared" si="534"/>
        <v>0</v>
      </c>
      <c r="R585" s="109">
        <f t="shared" si="534"/>
        <v>0</v>
      </c>
      <c r="S585" s="109" t="e">
        <f t="shared" si="534"/>
        <v>#REF!</v>
      </c>
      <c r="T585" s="109" t="e">
        <f t="shared" si="534"/>
        <v>#REF!</v>
      </c>
      <c r="U585" s="109">
        <f t="shared" si="534"/>
        <v>0</v>
      </c>
      <c r="V585" s="109">
        <f t="shared" ref="V585:AW585" si="535">V586+V593</f>
        <v>0</v>
      </c>
      <c r="W585" s="109">
        <f t="shared" si="535"/>
        <v>0</v>
      </c>
      <c r="X585" s="109" t="e">
        <f t="shared" si="535"/>
        <v>#REF!</v>
      </c>
      <c r="Y585" s="109">
        <f t="shared" si="535"/>
        <v>0</v>
      </c>
      <c r="Z585" s="109">
        <f t="shared" si="535"/>
        <v>0</v>
      </c>
      <c r="AA585" s="109">
        <f t="shared" si="535"/>
        <v>0</v>
      </c>
      <c r="AB585" s="109" t="e">
        <f t="shared" si="535"/>
        <v>#REF!</v>
      </c>
      <c r="AC585" s="109">
        <f t="shared" si="535"/>
        <v>0</v>
      </c>
      <c r="AD585" s="109">
        <f t="shared" si="535"/>
        <v>0</v>
      </c>
      <c r="AE585" s="109">
        <f t="shared" si="535"/>
        <v>0</v>
      </c>
      <c r="AF585" s="109" t="e">
        <f t="shared" si="535"/>
        <v>#REF!</v>
      </c>
      <c r="AG585" s="109">
        <f t="shared" si="535"/>
        <v>0</v>
      </c>
      <c r="AH585" s="109">
        <f t="shared" si="535"/>
        <v>0</v>
      </c>
      <c r="AI585" s="109">
        <f t="shared" si="535"/>
        <v>0</v>
      </c>
      <c r="AJ585" s="109" t="e">
        <f t="shared" si="535"/>
        <v>#REF!</v>
      </c>
      <c r="AK585" s="109">
        <f t="shared" ref="AK585:AT585" si="536">AK586+AK593</f>
        <v>0</v>
      </c>
      <c r="AL585" s="109">
        <f t="shared" si="536"/>
        <v>0</v>
      </c>
      <c r="AM585" s="109">
        <f t="shared" si="536"/>
        <v>0</v>
      </c>
      <c r="AN585" s="109" t="e">
        <f t="shared" si="536"/>
        <v>#REF!</v>
      </c>
      <c r="AO585" s="109">
        <f t="shared" si="536"/>
        <v>0</v>
      </c>
      <c r="AP585" s="109">
        <f t="shared" si="536"/>
        <v>0</v>
      </c>
      <c r="AQ585" s="109">
        <f t="shared" si="536"/>
        <v>0</v>
      </c>
      <c r="AR585" s="109" t="e">
        <f t="shared" si="536"/>
        <v>#REF!</v>
      </c>
      <c r="AS585" s="109">
        <f t="shared" si="536"/>
        <v>0</v>
      </c>
      <c r="AT585" s="109">
        <f t="shared" si="536"/>
        <v>0</v>
      </c>
      <c r="AU585" s="109">
        <f t="shared" si="535"/>
        <v>0</v>
      </c>
      <c r="AV585" s="109">
        <f t="shared" si="535"/>
        <v>0</v>
      </c>
      <c r="AW585" s="109">
        <f t="shared" si="535"/>
        <v>0</v>
      </c>
      <c r="AX585" s="109"/>
      <c r="AY585" s="109"/>
      <c r="AZ585" s="109"/>
      <c r="BA585" s="109"/>
      <c r="BB585" s="109">
        <f>BB586+BB593</f>
        <v>2339073816</v>
      </c>
      <c r="BC585" s="109"/>
      <c r="BD585" s="109"/>
      <c r="BE585" s="109">
        <f>BE586+BE593</f>
        <v>0</v>
      </c>
      <c r="BF585" s="152">
        <f>+E585+BB585-BE585</f>
        <v>2339073816</v>
      </c>
      <c r="BG585" s="152">
        <f>BG586+BG593</f>
        <v>2339073816</v>
      </c>
      <c r="BH585" s="175">
        <f t="shared" si="523"/>
        <v>0</v>
      </c>
      <c r="BI585" s="5"/>
      <c r="BJ585" s="5"/>
    </row>
    <row r="586" spans="1:62" s="3" customFormat="1" ht="15.75" thickBot="1" x14ac:dyDescent="0.3">
      <c r="A586" s="8" t="s">
        <v>870</v>
      </c>
      <c r="B586" s="67" t="s">
        <v>248</v>
      </c>
      <c r="C586" s="7"/>
      <c r="D586" s="67"/>
      <c r="E586" s="109">
        <f t="shared" ref="E586:U586" si="537">SUM(E587:E592)</f>
        <v>0</v>
      </c>
      <c r="F586" s="109">
        <f t="shared" si="537"/>
        <v>0</v>
      </c>
      <c r="G586" s="109">
        <f t="shared" si="537"/>
        <v>0</v>
      </c>
      <c r="H586" s="109">
        <f t="shared" si="537"/>
        <v>0</v>
      </c>
      <c r="I586" s="109">
        <f t="shared" si="537"/>
        <v>0</v>
      </c>
      <c r="J586" s="109">
        <f t="shared" si="537"/>
        <v>0</v>
      </c>
      <c r="K586" s="109">
        <f t="shared" si="537"/>
        <v>0</v>
      </c>
      <c r="L586" s="109">
        <f t="shared" si="537"/>
        <v>0</v>
      </c>
      <c r="M586" s="109">
        <f t="shared" si="537"/>
        <v>0</v>
      </c>
      <c r="N586" s="109">
        <f t="shared" si="537"/>
        <v>0</v>
      </c>
      <c r="O586" s="109">
        <f t="shared" si="537"/>
        <v>0</v>
      </c>
      <c r="P586" s="109">
        <f t="shared" si="537"/>
        <v>0</v>
      </c>
      <c r="Q586" s="109">
        <f t="shared" si="537"/>
        <v>0</v>
      </c>
      <c r="R586" s="109">
        <f t="shared" si="537"/>
        <v>0</v>
      </c>
      <c r="S586" s="109">
        <f t="shared" si="537"/>
        <v>0</v>
      </c>
      <c r="T586" s="109">
        <f t="shared" si="537"/>
        <v>0</v>
      </c>
      <c r="U586" s="109">
        <f t="shared" si="537"/>
        <v>0</v>
      </c>
      <c r="V586" s="109">
        <f t="shared" ref="V586:AW586" si="538">SUM(V587:V592)</f>
        <v>0</v>
      </c>
      <c r="W586" s="109">
        <f t="shared" si="538"/>
        <v>0</v>
      </c>
      <c r="X586" s="109">
        <f t="shared" si="538"/>
        <v>0</v>
      </c>
      <c r="Y586" s="109">
        <f t="shared" si="538"/>
        <v>0</v>
      </c>
      <c r="Z586" s="109">
        <f t="shared" si="538"/>
        <v>0</v>
      </c>
      <c r="AA586" s="109">
        <f t="shared" si="538"/>
        <v>0</v>
      </c>
      <c r="AB586" s="109">
        <f t="shared" si="538"/>
        <v>0</v>
      </c>
      <c r="AC586" s="109">
        <f t="shared" si="538"/>
        <v>0</v>
      </c>
      <c r="AD586" s="109">
        <f t="shared" si="538"/>
        <v>0</v>
      </c>
      <c r="AE586" s="109">
        <f t="shared" si="538"/>
        <v>0</v>
      </c>
      <c r="AF586" s="109">
        <f t="shared" si="538"/>
        <v>0</v>
      </c>
      <c r="AG586" s="109">
        <f t="shared" si="538"/>
        <v>0</v>
      </c>
      <c r="AH586" s="109">
        <f t="shared" si="538"/>
        <v>0</v>
      </c>
      <c r="AI586" s="109">
        <f t="shared" si="538"/>
        <v>0</v>
      </c>
      <c r="AJ586" s="109">
        <f t="shared" si="538"/>
        <v>0</v>
      </c>
      <c r="AK586" s="109">
        <f t="shared" ref="AK586:AT586" si="539">SUM(AK587:AK592)</f>
        <v>0</v>
      </c>
      <c r="AL586" s="109">
        <f t="shared" si="539"/>
        <v>0</v>
      </c>
      <c r="AM586" s="109">
        <f t="shared" si="539"/>
        <v>0</v>
      </c>
      <c r="AN586" s="109">
        <f t="shared" si="539"/>
        <v>0</v>
      </c>
      <c r="AO586" s="109">
        <f t="shared" si="539"/>
        <v>0</v>
      </c>
      <c r="AP586" s="109">
        <f t="shared" si="539"/>
        <v>0</v>
      </c>
      <c r="AQ586" s="109">
        <f t="shared" si="539"/>
        <v>0</v>
      </c>
      <c r="AR586" s="109">
        <f t="shared" si="539"/>
        <v>0</v>
      </c>
      <c r="AS586" s="109">
        <f t="shared" si="539"/>
        <v>0</v>
      </c>
      <c r="AT586" s="109">
        <f t="shared" si="539"/>
        <v>0</v>
      </c>
      <c r="AU586" s="109">
        <f t="shared" si="538"/>
        <v>0</v>
      </c>
      <c r="AV586" s="109">
        <f t="shared" si="538"/>
        <v>0</v>
      </c>
      <c r="AW586" s="109">
        <f t="shared" si="538"/>
        <v>0</v>
      </c>
      <c r="AX586" s="109"/>
      <c r="AY586" s="109"/>
      <c r="AZ586" s="109"/>
      <c r="BA586" s="109"/>
      <c r="BB586" s="109">
        <f>SUM(BB587:BB592)</f>
        <v>1339073816</v>
      </c>
      <c r="BC586" s="109"/>
      <c r="BD586" s="109"/>
      <c r="BE586" s="109">
        <f>SUM(BE587:BE592)</f>
        <v>0</v>
      </c>
      <c r="BF586" s="152">
        <f>+E586+BB586-BE586</f>
        <v>1339073816</v>
      </c>
      <c r="BG586" s="152">
        <f>SUM(BG587:BG592)</f>
        <v>1339073816</v>
      </c>
      <c r="BH586" s="175">
        <f t="shared" si="523"/>
        <v>0</v>
      </c>
      <c r="BI586" s="5"/>
      <c r="BJ586" s="5"/>
    </row>
    <row r="587" spans="1:62" ht="26.25" thickBot="1" x14ac:dyDescent="0.25">
      <c r="A587" s="18" t="s">
        <v>871</v>
      </c>
      <c r="B587" s="68" t="s">
        <v>761</v>
      </c>
      <c r="C587" s="26">
        <v>300</v>
      </c>
      <c r="D587" s="68" t="s">
        <v>861</v>
      </c>
      <c r="E587" s="113">
        <v>0</v>
      </c>
      <c r="F587" s="113"/>
      <c r="G587" s="113"/>
      <c r="H587" s="113"/>
      <c r="I587" s="113"/>
      <c r="J587" s="113"/>
      <c r="K587" s="113"/>
      <c r="L587" s="113"/>
      <c r="M587" s="114"/>
      <c r="N587" s="113"/>
      <c r="O587" s="113"/>
      <c r="P587" s="113"/>
      <c r="Q587" s="114"/>
      <c r="R587" s="114"/>
      <c r="S587" s="113"/>
      <c r="T587" s="113"/>
      <c r="U587" s="114"/>
      <c r="V587" s="114"/>
      <c r="W587" s="114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4"/>
      <c r="AQ587" s="114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>
        <f t="shared" ref="BE587:BE592" si="540">G587+K587+O587+S587+W587+AA587+AE587+AI587+AM587+AQ587</f>
        <v>0</v>
      </c>
      <c r="BF587" s="154">
        <f t="shared" ref="BF587:BF592" si="541">E587+BB587-BE587</f>
        <v>0</v>
      </c>
      <c r="BG587" s="154">
        <f>I587+M587+Q587+U587+Y587+AC587+AG587+AK587+AO587+AS587</f>
        <v>0</v>
      </c>
      <c r="BH587" s="175">
        <f t="shared" si="523"/>
        <v>0</v>
      </c>
    </row>
    <row r="588" spans="1:62" ht="26.25" thickBot="1" x14ac:dyDescent="0.25">
      <c r="A588" s="18" t="s">
        <v>872</v>
      </c>
      <c r="B588" s="68" t="s">
        <v>763</v>
      </c>
      <c r="C588" s="26">
        <v>300</v>
      </c>
      <c r="D588" s="68" t="s">
        <v>861</v>
      </c>
      <c r="E588" s="113"/>
      <c r="F588" s="113"/>
      <c r="G588" s="113"/>
      <c r="H588" s="113"/>
      <c r="I588" s="113"/>
      <c r="J588" s="113"/>
      <c r="K588" s="113"/>
      <c r="L588" s="113"/>
      <c r="M588" s="114"/>
      <c r="N588" s="113"/>
      <c r="O588" s="113"/>
      <c r="P588" s="113"/>
      <c r="Q588" s="114"/>
      <c r="R588" s="114"/>
      <c r="S588" s="113"/>
      <c r="T588" s="113"/>
      <c r="U588" s="114"/>
      <c r="V588" s="114"/>
      <c r="W588" s="114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4"/>
      <c r="AQ588" s="114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>
        <v>68341247</v>
      </c>
      <c r="BC588" s="113"/>
      <c r="BD588" s="113"/>
      <c r="BE588" s="113">
        <f t="shared" si="540"/>
        <v>0</v>
      </c>
      <c r="BF588" s="154">
        <f t="shared" si="541"/>
        <v>68341247</v>
      </c>
      <c r="BG588" s="154">
        <v>68341247</v>
      </c>
      <c r="BH588" s="175">
        <f t="shared" si="523"/>
        <v>0</v>
      </c>
    </row>
    <row r="589" spans="1:62" ht="26.25" thickBot="1" x14ac:dyDescent="0.25">
      <c r="A589" s="18" t="s">
        <v>873</v>
      </c>
      <c r="B589" s="68" t="s">
        <v>765</v>
      </c>
      <c r="C589" s="26">
        <v>300</v>
      </c>
      <c r="D589" s="68" t="s">
        <v>861</v>
      </c>
      <c r="E589" s="113">
        <v>0</v>
      </c>
      <c r="F589" s="113"/>
      <c r="G589" s="113"/>
      <c r="H589" s="113"/>
      <c r="I589" s="113"/>
      <c r="J589" s="113"/>
      <c r="K589" s="113"/>
      <c r="L589" s="113"/>
      <c r="M589" s="114"/>
      <c r="N589" s="113"/>
      <c r="O589" s="113"/>
      <c r="P589" s="113"/>
      <c r="Q589" s="114"/>
      <c r="R589" s="114"/>
      <c r="S589" s="113"/>
      <c r="T589" s="113"/>
      <c r="U589" s="114"/>
      <c r="V589" s="114"/>
      <c r="W589" s="114"/>
      <c r="X589" s="113"/>
      <c r="Y589" s="113"/>
      <c r="Z589" s="113"/>
      <c r="AA589" s="113"/>
      <c r="AB589" s="113"/>
      <c r="AC589" s="113"/>
      <c r="AD589" s="113"/>
      <c r="AE589" s="113"/>
      <c r="AF589" s="113"/>
      <c r="AG589" s="113"/>
      <c r="AH589" s="113"/>
      <c r="AI589" s="113"/>
      <c r="AJ589" s="113"/>
      <c r="AK589" s="113"/>
      <c r="AL589" s="113"/>
      <c r="AM589" s="113"/>
      <c r="AN589" s="113"/>
      <c r="AO589" s="113"/>
      <c r="AP589" s="114"/>
      <c r="AQ589" s="114"/>
      <c r="AR589" s="113"/>
      <c r="AS589" s="113"/>
      <c r="AT589" s="113"/>
      <c r="AU589" s="113"/>
      <c r="AV589" s="113"/>
      <c r="AW589" s="113"/>
      <c r="AX589" s="113"/>
      <c r="AY589" s="113"/>
      <c r="AZ589" s="113"/>
      <c r="BA589" s="113"/>
      <c r="BB589" s="113"/>
      <c r="BC589" s="113"/>
      <c r="BD589" s="113"/>
      <c r="BE589" s="113">
        <f t="shared" si="540"/>
        <v>0</v>
      </c>
      <c r="BF589" s="154">
        <f t="shared" si="541"/>
        <v>0</v>
      </c>
      <c r="BG589" s="154">
        <f>I589+M589+Q589+U589+Y589+AC589+AG589+AK589+AO589+AS589</f>
        <v>0</v>
      </c>
      <c r="BH589" s="175">
        <f t="shared" si="523"/>
        <v>0</v>
      </c>
    </row>
    <row r="590" spans="1:62" ht="26.25" thickBot="1" x14ac:dyDescent="0.25">
      <c r="A590" s="18" t="s">
        <v>874</v>
      </c>
      <c r="B590" s="68" t="s">
        <v>328</v>
      </c>
      <c r="C590" s="26">
        <v>300</v>
      </c>
      <c r="D590" s="68" t="s">
        <v>861</v>
      </c>
      <c r="E590" s="113">
        <v>0</v>
      </c>
      <c r="F590" s="113"/>
      <c r="G590" s="113"/>
      <c r="H590" s="113"/>
      <c r="I590" s="113"/>
      <c r="J590" s="113"/>
      <c r="K590" s="113"/>
      <c r="L590" s="113"/>
      <c r="M590" s="114"/>
      <c r="N590" s="113"/>
      <c r="O590" s="113"/>
      <c r="P590" s="113"/>
      <c r="Q590" s="114"/>
      <c r="R590" s="114"/>
      <c r="S590" s="113"/>
      <c r="T590" s="113"/>
      <c r="U590" s="114"/>
      <c r="V590" s="114"/>
      <c r="W590" s="114"/>
      <c r="X590" s="113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  <c r="AJ590" s="113"/>
      <c r="AK590" s="113"/>
      <c r="AL590" s="113"/>
      <c r="AM590" s="113"/>
      <c r="AN590" s="113"/>
      <c r="AO590" s="113"/>
      <c r="AP590" s="114"/>
      <c r="AQ590" s="114"/>
      <c r="AR590" s="113"/>
      <c r="AS590" s="113"/>
      <c r="AT590" s="113"/>
      <c r="AU590" s="113"/>
      <c r="AV590" s="113"/>
      <c r="AW590" s="113"/>
      <c r="AX590" s="113"/>
      <c r="AY590" s="113"/>
      <c r="AZ590" s="113"/>
      <c r="BA590" s="113"/>
      <c r="BB590" s="113"/>
      <c r="BC590" s="113"/>
      <c r="BD590" s="113"/>
      <c r="BE590" s="113">
        <f t="shared" si="540"/>
        <v>0</v>
      </c>
      <c r="BF590" s="154">
        <f t="shared" si="541"/>
        <v>0</v>
      </c>
      <c r="BG590" s="154">
        <f>I590+M590+Q590+U590+Y590+AC590+AG590+AK590+AO590+AS590</f>
        <v>0</v>
      </c>
      <c r="BH590" s="175">
        <f t="shared" si="523"/>
        <v>0</v>
      </c>
    </row>
    <row r="591" spans="1:62" ht="26.25" thickBot="1" x14ac:dyDescent="0.25">
      <c r="A591" s="18" t="s">
        <v>875</v>
      </c>
      <c r="B591" s="68" t="s">
        <v>768</v>
      </c>
      <c r="C591" s="26">
        <v>300</v>
      </c>
      <c r="D591" s="68" t="s">
        <v>861</v>
      </c>
      <c r="E591" s="113"/>
      <c r="F591" s="113"/>
      <c r="G591" s="113"/>
      <c r="H591" s="113"/>
      <c r="I591" s="113"/>
      <c r="J591" s="113"/>
      <c r="K591" s="113"/>
      <c r="L591" s="113"/>
      <c r="M591" s="114"/>
      <c r="N591" s="113"/>
      <c r="O591" s="113"/>
      <c r="P591" s="113"/>
      <c r="Q591" s="114"/>
      <c r="R591" s="114"/>
      <c r="S591" s="113"/>
      <c r="T591" s="113"/>
      <c r="U591" s="114"/>
      <c r="V591" s="114"/>
      <c r="W591" s="114"/>
      <c r="X591" s="113"/>
      <c r="Y591" s="113"/>
      <c r="Z591" s="113"/>
      <c r="AA591" s="113"/>
      <c r="AB591" s="113"/>
      <c r="AC591" s="113"/>
      <c r="AD591" s="113"/>
      <c r="AE591" s="113"/>
      <c r="AF591" s="113"/>
      <c r="AG591" s="113"/>
      <c r="AH591" s="113"/>
      <c r="AI591" s="113"/>
      <c r="AJ591" s="113"/>
      <c r="AK591" s="113"/>
      <c r="AL591" s="113"/>
      <c r="AM591" s="113"/>
      <c r="AN591" s="113"/>
      <c r="AO591" s="113"/>
      <c r="AP591" s="114"/>
      <c r="AQ591" s="114"/>
      <c r="AR591" s="113"/>
      <c r="AS591" s="113"/>
      <c r="AT591" s="113"/>
      <c r="AU591" s="113"/>
      <c r="AV591" s="113"/>
      <c r="AW591" s="113"/>
      <c r="AX591" s="113"/>
      <c r="AY591" s="113"/>
      <c r="AZ591" s="113"/>
      <c r="BA591" s="113"/>
      <c r="BB591" s="113">
        <v>1270732569</v>
      </c>
      <c r="BC591" s="113"/>
      <c r="BD591" s="113"/>
      <c r="BE591" s="113">
        <f t="shared" si="540"/>
        <v>0</v>
      </c>
      <c r="BF591" s="154">
        <f t="shared" si="541"/>
        <v>1270732569</v>
      </c>
      <c r="BG591" s="154">
        <v>1270732569</v>
      </c>
      <c r="BH591" s="175">
        <f t="shared" si="523"/>
        <v>0</v>
      </c>
    </row>
    <row r="592" spans="1:62" ht="26.25" hidden="1" thickBot="1" x14ac:dyDescent="0.25">
      <c r="A592" s="18" t="s">
        <v>876</v>
      </c>
      <c r="B592" s="68" t="s">
        <v>848</v>
      </c>
      <c r="C592" s="26">
        <v>300</v>
      </c>
      <c r="D592" s="68" t="s">
        <v>861</v>
      </c>
      <c r="E592" s="113"/>
      <c r="F592" s="113"/>
      <c r="G592" s="113"/>
      <c r="H592" s="113"/>
      <c r="I592" s="113"/>
      <c r="J592" s="113"/>
      <c r="K592" s="113"/>
      <c r="L592" s="113"/>
      <c r="M592" s="114"/>
      <c r="N592" s="113"/>
      <c r="O592" s="113"/>
      <c r="P592" s="113"/>
      <c r="Q592" s="114"/>
      <c r="R592" s="114"/>
      <c r="S592" s="113"/>
      <c r="T592" s="113"/>
      <c r="U592" s="114"/>
      <c r="V592" s="114"/>
      <c r="W592" s="114"/>
      <c r="X592" s="113"/>
      <c r="Y592" s="113"/>
      <c r="Z592" s="113"/>
      <c r="AA592" s="113"/>
      <c r="AB592" s="113"/>
      <c r="AC592" s="113"/>
      <c r="AD592" s="113"/>
      <c r="AE592" s="113"/>
      <c r="AF592" s="113"/>
      <c r="AG592" s="113"/>
      <c r="AH592" s="113"/>
      <c r="AI592" s="113"/>
      <c r="AJ592" s="113"/>
      <c r="AK592" s="113"/>
      <c r="AL592" s="113"/>
      <c r="AM592" s="113"/>
      <c r="AN592" s="113"/>
      <c r="AO592" s="113"/>
      <c r="AP592" s="114"/>
      <c r="AQ592" s="114"/>
      <c r="AR592" s="113"/>
      <c r="AS592" s="113"/>
      <c r="AT592" s="113"/>
      <c r="AU592" s="113"/>
      <c r="AV592" s="113"/>
      <c r="AW592" s="113"/>
      <c r="AX592" s="113"/>
      <c r="AY592" s="113"/>
      <c r="AZ592" s="113"/>
      <c r="BA592" s="113"/>
      <c r="BB592" s="113"/>
      <c r="BC592" s="113"/>
      <c r="BD592" s="113"/>
      <c r="BE592" s="113">
        <f t="shared" si="540"/>
        <v>0</v>
      </c>
      <c r="BF592" s="154">
        <f t="shared" si="541"/>
        <v>0</v>
      </c>
      <c r="BG592" s="154"/>
      <c r="BH592" s="175">
        <f t="shared" si="523"/>
        <v>0</v>
      </c>
    </row>
    <row r="593" spans="1:62" s="3" customFormat="1" ht="26.25" thickBot="1" x14ac:dyDescent="0.3">
      <c r="A593" s="8" t="s">
        <v>1117</v>
      </c>
      <c r="B593" s="67" t="s">
        <v>1118</v>
      </c>
      <c r="C593" s="7"/>
      <c r="D593" s="67"/>
      <c r="E593" s="109">
        <f t="shared" ref="E593:AW593" si="542">SUM(E594:E595)</f>
        <v>0</v>
      </c>
      <c r="F593" s="109">
        <f t="shared" si="542"/>
        <v>0</v>
      </c>
      <c r="G593" s="109">
        <f t="shared" si="542"/>
        <v>0</v>
      </c>
      <c r="H593" s="109">
        <f t="shared" si="542"/>
        <v>0</v>
      </c>
      <c r="I593" s="109">
        <f t="shared" si="542"/>
        <v>0</v>
      </c>
      <c r="J593" s="109">
        <f t="shared" si="542"/>
        <v>0</v>
      </c>
      <c r="K593" s="109">
        <f t="shared" si="542"/>
        <v>0</v>
      </c>
      <c r="L593" s="109">
        <f t="shared" si="542"/>
        <v>0</v>
      </c>
      <c r="M593" s="109">
        <f t="shared" si="542"/>
        <v>0</v>
      </c>
      <c r="N593" s="109">
        <f t="shared" si="542"/>
        <v>0</v>
      </c>
      <c r="O593" s="109">
        <f t="shared" si="542"/>
        <v>0</v>
      </c>
      <c r="P593" s="109">
        <f t="shared" si="542"/>
        <v>0</v>
      </c>
      <c r="Q593" s="109">
        <f t="shared" si="542"/>
        <v>0</v>
      </c>
      <c r="R593" s="109">
        <f t="shared" si="542"/>
        <v>0</v>
      </c>
      <c r="S593" s="109" t="e">
        <f t="shared" si="542"/>
        <v>#REF!</v>
      </c>
      <c r="T593" s="109" t="e">
        <f t="shared" si="542"/>
        <v>#REF!</v>
      </c>
      <c r="U593" s="109">
        <f t="shared" si="542"/>
        <v>0</v>
      </c>
      <c r="V593" s="109">
        <f t="shared" si="542"/>
        <v>0</v>
      </c>
      <c r="W593" s="109">
        <f t="shared" si="542"/>
        <v>0</v>
      </c>
      <c r="X593" s="109" t="e">
        <f t="shared" si="542"/>
        <v>#REF!</v>
      </c>
      <c r="Y593" s="109">
        <f t="shared" si="542"/>
        <v>0</v>
      </c>
      <c r="Z593" s="109">
        <f t="shared" si="542"/>
        <v>0</v>
      </c>
      <c r="AA593" s="109">
        <f t="shared" si="542"/>
        <v>0</v>
      </c>
      <c r="AB593" s="109" t="e">
        <f t="shared" si="542"/>
        <v>#REF!</v>
      </c>
      <c r="AC593" s="109">
        <f t="shared" si="542"/>
        <v>0</v>
      </c>
      <c r="AD593" s="109">
        <f t="shared" si="542"/>
        <v>0</v>
      </c>
      <c r="AE593" s="109">
        <f t="shared" si="542"/>
        <v>0</v>
      </c>
      <c r="AF593" s="109" t="e">
        <f t="shared" si="542"/>
        <v>#REF!</v>
      </c>
      <c r="AG593" s="109">
        <f t="shared" si="542"/>
        <v>0</v>
      </c>
      <c r="AH593" s="109">
        <f t="shared" si="542"/>
        <v>0</v>
      </c>
      <c r="AI593" s="109">
        <f t="shared" si="542"/>
        <v>0</v>
      </c>
      <c r="AJ593" s="109" t="e">
        <f t="shared" si="542"/>
        <v>#REF!</v>
      </c>
      <c r="AK593" s="109">
        <f t="shared" si="542"/>
        <v>0</v>
      </c>
      <c r="AL593" s="109">
        <f t="shared" si="542"/>
        <v>0</v>
      </c>
      <c r="AM593" s="109">
        <f t="shared" si="542"/>
        <v>0</v>
      </c>
      <c r="AN593" s="109" t="e">
        <f t="shared" si="542"/>
        <v>#REF!</v>
      </c>
      <c r="AO593" s="109">
        <f t="shared" si="542"/>
        <v>0</v>
      </c>
      <c r="AP593" s="109">
        <f t="shared" si="542"/>
        <v>0</v>
      </c>
      <c r="AQ593" s="109">
        <f t="shared" si="542"/>
        <v>0</v>
      </c>
      <c r="AR593" s="109" t="e">
        <f t="shared" si="542"/>
        <v>#REF!</v>
      </c>
      <c r="AS593" s="109">
        <f t="shared" si="542"/>
        <v>0</v>
      </c>
      <c r="AT593" s="109">
        <f t="shared" si="542"/>
        <v>0</v>
      </c>
      <c r="AU593" s="109">
        <f t="shared" si="542"/>
        <v>0</v>
      </c>
      <c r="AV593" s="109">
        <f t="shared" si="542"/>
        <v>0</v>
      </c>
      <c r="AW593" s="109">
        <f t="shared" si="542"/>
        <v>0</v>
      </c>
      <c r="AX593" s="109"/>
      <c r="AY593" s="109"/>
      <c r="AZ593" s="109"/>
      <c r="BA593" s="109"/>
      <c r="BB593" s="109">
        <f>+BB594</f>
        <v>1000000000</v>
      </c>
      <c r="BC593" s="109"/>
      <c r="BD593" s="109"/>
      <c r="BE593" s="109">
        <f>SUM(BE594:BE595)</f>
        <v>0</v>
      </c>
      <c r="BF593" s="152">
        <f>+E593+BB593-BE593</f>
        <v>1000000000</v>
      </c>
      <c r="BG593" s="152">
        <f>+BG594</f>
        <v>1000000000</v>
      </c>
      <c r="BH593" s="175">
        <f t="shared" si="523"/>
        <v>0</v>
      </c>
      <c r="BI593" s="5"/>
      <c r="BJ593" s="5"/>
    </row>
    <row r="594" spans="1:62" ht="26.25" thickBot="1" x14ac:dyDescent="0.25">
      <c r="A594" s="18" t="s">
        <v>1119</v>
      </c>
      <c r="B594" s="68" t="s">
        <v>961</v>
      </c>
      <c r="C594" s="26">
        <v>300</v>
      </c>
      <c r="D594" s="68" t="s">
        <v>861</v>
      </c>
      <c r="E594" s="113">
        <v>0</v>
      </c>
      <c r="F594" s="113">
        <v>0</v>
      </c>
      <c r="G594" s="113">
        <v>0</v>
      </c>
      <c r="H594" s="113">
        <v>0</v>
      </c>
      <c r="I594" s="113">
        <v>0</v>
      </c>
      <c r="J594" s="113"/>
      <c r="K594" s="113"/>
      <c r="L594" s="113">
        <v>0</v>
      </c>
      <c r="M594" s="114">
        <v>0</v>
      </c>
      <c r="N594" s="113">
        <v>0</v>
      </c>
      <c r="O594" s="113">
        <v>0</v>
      </c>
      <c r="P594" s="113">
        <v>0</v>
      </c>
      <c r="Q594" s="114">
        <v>0</v>
      </c>
      <c r="R594" s="114">
        <v>0</v>
      </c>
      <c r="S594" s="113" t="e">
        <f>S595+#REF!+S596+S597+S598+S599+S600+S601</f>
        <v>#REF!</v>
      </c>
      <c r="T594" s="113" t="e">
        <f>E594+R594-S594</f>
        <v>#REF!</v>
      </c>
      <c r="U594" s="114">
        <v>0</v>
      </c>
      <c r="V594" s="114">
        <v>0</v>
      </c>
      <c r="W594" s="114">
        <v>0</v>
      </c>
      <c r="X594" s="113" t="e">
        <f>T594+V594-W594</f>
        <v>#REF!</v>
      </c>
      <c r="Y594" s="113">
        <v>0</v>
      </c>
      <c r="Z594" s="113">
        <v>0</v>
      </c>
      <c r="AA594" s="113">
        <v>0</v>
      </c>
      <c r="AB594" s="113" t="e">
        <f>X594+Z594-AA594</f>
        <v>#REF!</v>
      </c>
      <c r="AC594" s="113">
        <v>0</v>
      </c>
      <c r="AD594" s="113">
        <v>0</v>
      </c>
      <c r="AE594" s="113">
        <v>0</v>
      </c>
      <c r="AF594" s="113" t="e">
        <f>AB594+AD594-AE594</f>
        <v>#REF!</v>
      </c>
      <c r="AG594" s="113">
        <v>0</v>
      </c>
      <c r="AH594" s="113">
        <v>0</v>
      </c>
      <c r="AI594" s="113">
        <v>0</v>
      </c>
      <c r="AJ594" s="113" t="e">
        <f>AF594+AH594-AI594</f>
        <v>#REF!</v>
      </c>
      <c r="AK594" s="113">
        <v>0</v>
      </c>
      <c r="AL594" s="113">
        <v>0</v>
      </c>
      <c r="AM594" s="113">
        <v>0</v>
      </c>
      <c r="AN594" s="113" t="e">
        <f>AJ594+AL594-AM594</f>
        <v>#REF!</v>
      </c>
      <c r="AO594" s="113">
        <v>0</v>
      </c>
      <c r="AP594" s="114">
        <v>0</v>
      </c>
      <c r="AQ594" s="114">
        <v>0</v>
      </c>
      <c r="AR594" s="113" t="e">
        <f>AN594+AP594-AQ594</f>
        <v>#REF!</v>
      </c>
      <c r="AS594" s="113">
        <v>0</v>
      </c>
      <c r="AT594" s="113"/>
      <c r="AU594" s="113"/>
      <c r="AV594" s="113"/>
      <c r="AW594" s="113"/>
      <c r="AX594" s="113"/>
      <c r="AY594" s="113"/>
      <c r="AZ594" s="113"/>
      <c r="BA594" s="113"/>
      <c r="BB594" s="113">
        <f>+BB595</f>
        <v>1000000000</v>
      </c>
      <c r="BC594" s="113"/>
      <c r="BD594" s="113"/>
      <c r="BE594" s="113">
        <v>0</v>
      </c>
      <c r="BF594" s="154">
        <f>E594+BB594-BE594</f>
        <v>1000000000</v>
      </c>
      <c r="BG594" s="154">
        <f>+BG595</f>
        <v>1000000000</v>
      </c>
      <c r="BH594" s="175">
        <f t="shared" si="523"/>
        <v>0</v>
      </c>
    </row>
    <row r="595" spans="1:62" ht="26.25" thickBot="1" x14ac:dyDescent="0.25">
      <c r="A595" s="18" t="s">
        <v>1120</v>
      </c>
      <c r="B595" s="68" t="s">
        <v>1121</v>
      </c>
      <c r="C595" s="26">
        <v>300</v>
      </c>
      <c r="D595" s="68" t="s">
        <v>861</v>
      </c>
      <c r="E595" s="113">
        <v>0</v>
      </c>
      <c r="F595" s="113">
        <v>0</v>
      </c>
      <c r="G595" s="113">
        <v>0</v>
      </c>
      <c r="H595" s="113">
        <v>0</v>
      </c>
      <c r="I595" s="113">
        <v>0</v>
      </c>
      <c r="J595" s="113"/>
      <c r="K595" s="113"/>
      <c r="L595" s="113">
        <v>0</v>
      </c>
      <c r="M595" s="114">
        <v>0</v>
      </c>
      <c r="N595" s="113">
        <v>0</v>
      </c>
      <c r="O595" s="113">
        <v>0</v>
      </c>
      <c r="P595" s="113">
        <v>0</v>
      </c>
      <c r="Q595" s="114">
        <v>0</v>
      </c>
      <c r="R595" s="114">
        <v>0</v>
      </c>
      <c r="S595" s="113" t="e">
        <f>#REF!+S596+S597+S598+S599+S600+S601+S602</f>
        <v>#REF!</v>
      </c>
      <c r="T595" s="113" t="e">
        <f>E595+R595-S595</f>
        <v>#REF!</v>
      </c>
      <c r="U595" s="114">
        <v>0</v>
      </c>
      <c r="V595" s="114">
        <v>0</v>
      </c>
      <c r="W595" s="114">
        <v>0</v>
      </c>
      <c r="X595" s="113" t="e">
        <f>T595+V595-W595</f>
        <v>#REF!</v>
      </c>
      <c r="Y595" s="113">
        <v>0</v>
      </c>
      <c r="Z595" s="113">
        <v>0</v>
      </c>
      <c r="AA595" s="113">
        <v>0</v>
      </c>
      <c r="AB595" s="113" t="e">
        <f>X595+Z595-AA595</f>
        <v>#REF!</v>
      </c>
      <c r="AC595" s="113">
        <v>0</v>
      </c>
      <c r="AD595" s="113">
        <v>0</v>
      </c>
      <c r="AE595" s="113">
        <v>0</v>
      </c>
      <c r="AF595" s="113" t="e">
        <f>AB595+AD595-AE595</f>
        <v>#REF!</v>
      </c>
      <c r="AG595" s="113">
        <v>0</v>
      </c>
      <c r="AH595" s="113">
        <v>0</v>
      </c>
      <c r="AI595" s="113">
        <v>0</v>
      </c>
      <c r="AJ595" s="113" t="e">
        <f>AF595+AH595-AI595</f>
        <v>#REF!</v>
      </c>
      <c r="AK595" s="113">
        <v>0</v>
      </c>
      <c r="AL595" s="113">
        <v>0</v>
      </c>
      <c r="AM595" s="113">
        <v>0</v>
      </c>
      <c r="AN595" s="113" t="e">
        <f>AJ595+AL595-AM595</f>
        <v>#REF!</v>
      </c>
      <c r="AO595" s="113">
        <v>0</v>
      </c>
      <c r="AP595" s="114">
        <v>0</v>
      </c>
      <c r="AQ595" s="114">
        <v>0</v>
      </c>
      <c r="AR595" s="113" t="e">
        <f>AN595+AP595-AQ595</f>
        <v>#REF!</v>
      </c>
      <c r="AS595" s="113">
        <v>0</v>
      </c>
      <c r="AT595" s="113"/>
      <c r="AU595" s="113"/>
      <c r="AV595" s="113"/>
      <c r="AW595" s="113"/>
      <c r="AX595" s="113"/>
      <c r="AY595" s="113"/>
      <c r="AZ595" s="113"/>
      <c r="BA595" s="113"/>
      <c r="BB595" s="113">
        <v>1000000000</v>
      </c>
      <c r="BC595" s="113"/>
      <c r="BD595" s="113"/>
      <c r="BE595" s="113">
        <v>0</v>
      </c>
      <c r="BF595" s="154">
        <f>E595+BB595-BE595</f>
        <v>1000000000</v>
      </c>
      <c r="BG595" s="154">
        <v>1000000000</v>
      </c>
      <c r="BH595" s="175">
        <f t="shared" si="523"/>
        <v>0</v>
      </c>
    </row>
    <row r="596" spans="1:62" ht="14.25" x14ac:dyDescent="0.2">
      <c r="A596" s="46"/>
      <c r="B596" s="70"/>
      <c r="C596" s="52"/>
      <c r="D596" s="53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/>
      <c r="AL596" s="118"/>
      <c r="AM596" s="118"/>
      <c r="AN596" s="118"/>
      <c r="AO596" s="118"/>
      <c r="AP596" s="118"/>
      <c r="AQ596" s="118"/>
      <c r="AR596" s="118"/>
      <c r="AS596" s="118"/>
      <c r="AT596" s="118"/>
      <c r="AU596" s="118"/>
      <c r="AV596" s="118"/>
      <c r="AW596" s="118"/>
      <c r="AX596" s="118"/>
      <c r="AY596" s="118"/>
      <c r="AZ596" s="118"/>
      <c r="BA596" s="118"/>
      <c r="BB596" s="118">
        <f>+BB610-43712834039.97</f>
        <v>0</v>
      </c>
      <c r="BC596" s="118"/>
      <c r="BD596" s="118"/>
      <c r="BE596" s="118"/>
      <c r="BF596" s="162"/>
      <c r="BG596" s="162"/>
      <c r="BH596" s="180"/>
    </row>
    <row r="597" spans="1:62" ht="30" x14ac:dyDescent="0.25">
      <c r="A597" s="46"/>
      <c r="B597" s="54" t="s">
        <v>877</v>
      </c>
      <c r="C597" s="55"/>
      <c r="D597" s="56"/>
      <c r="E597" s="130" t="s">
        <v>878</v>
      </c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  <c r="AA597" s="129"/>
      <c r="AB597" s="129"/>
      <c r="AC597" s="129"/>
      <c r="AD597" s="129"/>
      <c r="AE597" s="129"/>
      <c r="AF597" s="129"/>
      <c r="AG597" s="129"/>
      <c r="AH597" s="129"/>
      <c r="AI597" s="129"/>
      <c r="AJ597" s="129"/>
      <c r="AK597" s="129"/>
      <c r="AL597" s="129"/>
      <c r="AM597" s="129"/>
      <c r="AN597" s="129"/>
      <c r="AO597" s="129"/>
      <c r="AP597" s="129"/>
      <c r="AQ597" s="129"/>
      <c r="AR597" s="129"/>
      <c r="AS597" s="129"/>
      <c r="AT597" s="129"/>
      <c r="AU597" s="129"/>
      <c r="AV597" s="129"/>
      <c r="AW597" s="129"/>
      <c r="AX597" s="129"/>
      <c r="AY597" s="129"/>
      <c r="AZ597" s="129"/>
      <c r="BA597" s="129"/>
      <c r="BB597" s="129"/>
      <c r="BC597" s="129" t="s">
        <v>879</v>
      </c>
      <c r="BD597" s="129" t="s">
        <v>880</v>
      </c>
      <c r="BE597" s="129" t="s">
        <v>881</v>
      </c>
      <c r="BF597" s="163" t="s">
        <v>882</v>
      </c>
      <c r="BG597" s="163" t="s">
        <v>883</v>
      </c>
      <c r="BH597" s="181" t="s">
        <v>884</v>
      </c>
    </row>
    <row r="598" spans="1:62" ht="14.25" x14ac:dyDescent="0.2">
      <c r="A598" s="46"/>
      <c r="B598" s="57"/>
      <c r="C598" s="55"/>
      <c r="D598" s="56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  <c r="AX598" s="119"/>
      <c r="AY598" s="119"/>
      <c r="AZ598" s="119"/>
      <c r="BA598" s="119"/>
      <c r="BB598" s="119"/>
      <c r="BC598" s="119"/>
      <c r="BD598" s="119"/>
      <c r="BE598" s="119"/>
      <c r="BF598" s="164"/>
      <c r="BG598" s="164"/>
      <c r="BH598" s="182"/>
    </row>
    <row r="599" spans="1:62" ht="15.75" x14ac:dyDescent="0.25">
      <c r="A599" s="46"/>
      <c r="B599" s="58" t="s">
        <v>885</v>
      </c>
      <c r="C599" s="59"/>
      <c r="D599" s="60"/>
      <c r="E599" s="120">
        <f>SUM(E600:E602)</f>
        <v>1569150144</v>
      </c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20"/>
      <c r="AV599" s="120"/>
      <c r="AW599" s="120"/>
      <c r="AX599" s="120"/>
      <c r="AY599" s="120"/>
      <c r="AZ599" s="120"/>
      <c r="BA599" s="120"/>
      <c r="BB599" s="120">
        <f t="shared" ref="BB599:BH599" si="543">SUM(BB600:BB602)</f>
        <v>27039744</v>
      </c>
      <c r="BC599" s="120">
        <f t="shared" si="543"/>
        <v>145629744</v>
      </c>
      <c r="BD599" s="120">
        <f t="shared" si="543"/>
        <v>118590000</v>
      </c>
      <c r="BE599" s="120">
        <f t="shared" si="543"/>
        <v>0</v>
      </c>
      <c r="BF599" s="165">
        <f t="shared" si="543"/>
        <v>1623229632</v>
      </c>
      <c r="BG599" s="165">
        <f t="shared" si="543"/>
        <v>1611772441</v>
      </c>
      <c r="BH599" s="183">
        <f t="shared" si="543"/>
        <v>11457191</v>
      </c>
    </row>
    <row r="600" spans="1:62" ht="14.25" x14ac:dyDescent="0.2">
      <c r="A600" s="46"/>
      <c r="B600" s="61" t="s">
        <v>886</v>
      </c>
      <c r="C600" s="55"/>
      <c r="D600" s="56"/>
      <c r="E600" s="119">
        <v>1341323769</v>
      </c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  <c r="AX600" s="119"/>
      <c r="AY600" s="119"/>
      <c r="AZ600" s="119"/>
      <c r="BA600" s="119"/>
      <c r="BB600" s="119">
        <v>25827170</v>
      </c>
      <c r="BC600" s="119">
        <v>72835200</v>
      </c>
      <c r="BD600" s="119">
        <v>102590000</v>
      </c>
      <c r="BE600" s="119">
        <v>0</v>
      </c>
      <c r="BF600" s="164">
        <f>+E600+BB600+BC600-BD600-BE600</f>
        <v>1337396139</v>
      </c>
      <c r="BG600" s="164">
        <v>1328368550</v>
      </c>
      <c r="BH600" s="182">
        <f>+BF600-BG600</f>
        <v>9027589</v>
      </c>
    </row>
    <row r="601" spans="1:62" ht="14.25" x14ac:dyDescent="0.2">
      <c r="A601" s="46"/>
      <c r="B601" s="61" t="s">
        <v>887</v>
      </c>
      <c r="C601" s="55"/>
      <c r="D601" s="56"/>
      <c r="E601" s="119">
        <v>86363745</v>
      </c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>
        <v>53398512</v>
      </c>
      <c r="BD601" s="119">
        <v>16000000</v>
      </c>
      <c r="BE601" s="119">
        <v>0</v>
      </c>
      <c r="BF601" s="164">
        <f>+E601+BB601+BC601-BD601-BE601</f>
        <v>123762257</v>
      </c>
      <c r="BG601" s="164">
        <v>121332655</v>
      </c>
      <c r="BH601" s="182">
        <f>+BF601-BG601</f>
        <v>2429602</v>
      </c>
    </row>
    <row r="602" spans="1:62" ht="14.25" x14ac:dyDescent="0.2">
      <c r="A602" s="46"/>
      <c r="B602" s="61" t="s">
        <v>132</v>
      </c>
      <c r="C602" s="55"/>
      <c r="D602" s="56"/>
      <c r="E602" s="119">
        <v>141462630</v>
      </c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  <c r="AX602" s="119"/>
      <c r="AY602" s="119"/>
      <c r="AZ602" s="119"/>
      <c r="BA602" s="119"/>
      <c r="BB602" s="119">
        <v>1212574</v>
      </c>
      <c r="BC602" s="119">
        <v>19396032</v>
      </c>
      <c r="BD602" s="119">
        <v>0</v>
      </c>
      <c r="BE602" s="119">
        <v>0</v>
      </c>
      <c r="BF602" s="164">
        <f>+E602+BB602+BC602-BD602-BE602</f>
        <v>162071236</v>
      </c>
      <c r="BG602" s="164">
        <v>162071236</v>
      </c>
      <c r="BH602" s="182">
        <f>+BF602-BG602</f>
        <v>0</v>
      </c>
    </row>
    <row r="603" spans="1:62" ht="15.75" x14ac:dyDescent="0.25">
      <c r="A603" s="46"/>
      <c r="B603" s="58" t="s">
        <v>888</v>
      </c>
      <c r="C603" s="55"/>
      <c r="D603" s="60"/>
      <c r="E603" s="120">
        <f>SUM(E604:E609)</f>
        <v>230646139020</v>
      </c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20"/>
      <c r="AV603" s="120"/>
      <c r="AW603" s="120"/>
      <c r="AX603" s="120"/>
      <c r="AY603" s="120"/>
      <c r="AZ603" s="120"/>
      <c r="BA603" s="120"/>
      <c r="BB603" s="120">
        <f t="shared" ref="BB603:BH603" si="544">SUM(BB604:BB609)</f>
        <v>221157731216.22998</v>
      </c>
      <c r="BC603" s="120">
        <f t="shared" si="544"/>
        <v>35176815301.07</v>
      </c>
      <c r="BD603" s="120">
        <f t="shared" si="544"/>
        <v>37517690273.07</v>
      </c>
      <c r="BE603" s="120">
        <f t="shared" si="544"/>
        <v>112750990918</v>
      </c>
      <c r="BF603" s="165">
        <f t="shared" si="544"/>
        <v>336712004346.23004</v>
      </c>
      <c r="BG603" s="165">
        <f>SUM(BG604:BG609)</f>
        <v>311880590119.59003</v>
      </c>
      <c r="BH603" s="183">
        <f t="shared" si="544"/>
        <v>24831414226.640018</v>
      </c>
    </row>
    <row r="604" spans="1:62" ht="14.25" x14ac:dyDescent="0.2">
      <c r="A604" s="46"/>
      <c r="B604" s="61" t="s">
        <v>886</v>
      </c>
      <c r="C604" s="55"/>
      <c r="D604" s="56"/>
      <c r="E604" s="119">
        <v>11654962137</v>
      </c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  <c r="AX604" s="119"/>
      <c r="AY604" s="119"/>
      <c r="AZ604" s="119"/>
      <c r="BA604" s="119"/>
      <c r="BB604" s="119">
        <f>306635914+23200000</f>
        <v>329835914</v>
      </c>
      <c r="BC604" s="119">
        <v>892739562</v>
      </c>
      <c r="BD604" s="119">
        <v>1064367915</v>
      </c>
      <c r="BE604" s="119">
        <v>0</v>
      </c>
      <c r="BF604" s="164">
        <f t="shared" ref="BF604:BF609" si="545">+E604+BB604+BC604-BD604-BE604</f>
        <v>11813169698</v>
      </c>
      <c r="BG604" s="164">
        <f>11531345873+23200000</f>
        <v>11554545873</v>
      </c>
      <c r="BH604" s="182">
        <f>+BF604-BG604</f>
        <v>258623825</v>
      </c>
    </row>
    <row r="605" spans="1:62" ht="14.25" x14ac:dyDescent="0.2">
      <c r="A605" s="46"/>
      <c r="B605" s="61" t="s">
        <v>887</v>
      </c>
      <c r="C605" s="55"/>
      <c r="D605" s="56"/>
      <c r="E605" s="119">
        <f>3773194000+48016000</f>
        <v>3821210000</v>
      </c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  <c r="AX605" s="119"/>
      <c r="AY605" s="119"/>
      <c r="AZ605" s="119"/>
      <c r="BA605" s="119"/>
      <c r="BB605" s="119">
        <f>350000000+331296449</f>
        <v>681296449</v>
      </c>
      <c r="BC605" s="119">
        <v>847301233</v>
      </c>
      <c r="BD605" s="119">
        <f>482454880+48016000</f>
        <v>530470880</v>
      </c>
      <c r="BE605" s="119">
        <v>0</v>
      </c>
      <c r="BF605" s="164">
        <f t="shared" si="545"/>
        <v>4819336802</v>
      </c>
      <c r="BG605" s="164">
        <f>4152661354.5+331216860</f>
        <v>4483878214.5</v>
      </c>
      <c r="BH605" s="182">
        <f t="shared" ref="BH605:BH614" si="546">+BF605-BG605</f>
        <v>335458587.5</v>
      </c>
    </row>
    <row r="606" spans="1:62" ht="14.25" x14ac:dyDescent="0.2">
      <c r="A606" s="46"/>
      <c r="B606" s="61" t="s">
        <v>132</v>
      </c>
      <c r="C606" s="55"/>
      <c r="D606" s="56"/>
      <c r="E606" s="119">
        <f>40483415910+17674800+38997000</f>
        <v>40540087710</v>
      </c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  <c r="AX606" s="119"/>
      <c r="AY606" s="119"/>
      <c r="AZ606" s="119"/>
      <c r="BA606" s="119"/>
      <c r="BB606" s="119">
        <f>58878404+672000</f>
        <v>59550404</v>
      </c>
      <c r="BC606" s="119">
        <v>0</v>
      </c>
      <c r="BD606" s="119">
        <f>1232039744+3218000</f>
        <v>1235257744</v>
      </c>
      <c r="BE606" s="119">
        <v>0</v>
      </c>
      <c r="BF606" s="164">
        <f t="shared" si="545"/>
        <v>39364380370</v>
      </c>
      <c r="BG606" s="164">
        <f>37842174867.02+17674800+36451000</f>
        <v>37896300667.019997</v>
      </c>
      <c r="BH606" s="182">
        <f t="shared" si="546"/>
        <v>1468079702.9800034</v>
      </c>
    </row>
    <row r="607" spans="1:62" ht="14.25" x14ac:dyDescent="0.2">
      <c r="A607" s="46"/>
      <c r="B607" s="61" t="s">
        <v>889</v>
      </c>
      <c r="C607" s="55"/>
      <c r="D607" s="72"/>
      <c r="E607" s="119">
        <v>17073896336</v>
      </c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>
        <v>90374701296.089996</v>
      </c>
      <c r="BC607" s="119">
        <v>2589963213.3600001</v>
      </c>
      <c r="BD607" s="119">
        <v>2589963213.3600001</v>
      </c>
      <c r="BE607" s="119">
        <v>16168183336</v>
      </c>
      <c r="BF607" s="164">
        <f t="shared" si="545"/>
        <v>91280414296.089996</v>
      </c>
      <c r="BG607" s="164">
        <v>90982559890.800003</v>
      </c>
      <c r="BH607" s="182">
        <f t="shared" si="546"/>
        <v>297854405.28999329</v>
      </c>
    </row>
    <row r="608" spans="1:62" ht="14.25" x14ac:dyDescent="0.2">
      <c r="A608" s="46"/>
      <c r="B608" s="61" t="s">
        <v>890</v>
      </c>
      <c r="C608" s="55"/>
      <c r="D608" s="72"/>
      <c r="E608" s="119">
        <v>14881386793</v>
      </c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  <c r="AX608" s="119"/>
      <c r="AY608" s="119"/>
      <c r="AZ608" s="119"/>
      <c r="BA608" s="119"/>
      <c r="BB608" s="119">
        <f>2512220160.31+3247547052.89</f>
        <v>5759767213.1999998</v>
      </c>
      <c r="BC608" s="119">
        <v>0</v>
      </c>
      <c r="BD608" s="119">
        <v>0</v>
      </c>
      <c r="BE608" s="119">
        <v>0</v>
      </c>
      <c r="BF608" s="164">
        <f t="shared" si="545"/>
        <v>20641154006.200001</v>
      </c>
      <c r="BG608" s="164">
        <f>16720759537.6+3197595950</f>
        <v>19918355487.599998</v>
      </c>
      <c r="BH608" s="182">
        <f t="shared" si="546"/>
        <v>722798518.60000229</v>
      </c>
    </row>
    <row r="609" spans="1:60" ht="14.25" x14ac:dyDescent="0.2">
      <c r="A609" s="46"/>
      <c r="B609" s="61" t="s">
        <v>891</v>
      </c>
      <c r="C609" s="55"/>
      <c r="D609" s="56"/>
      <c r="E609" s="119">
        <v>142674596044</v>
      </c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>
        <v>123952579939.94</v>
      </c>
      <c r="BC609" s="119">
        <v>30846811292.709999</v>
      </c>
      <c r="BD609" s="119">
        <v>32097630520.709999</v>
      </c>
      <c r="BE609" s="119">
        <v>96582807582</v>
      </c>
      <c r="BF609" s="164">
        <f t="shared" si="545"/>
        <v>168793549173.94003</v>
      </c>
      <c r="BG609" s="164">
        <v>147044949986.67001</v>
      </c>
      <c r="BH609" s="182">
        <f t="shared" si="546"/>
        <v>21748599187.27002</v>
      </c>
    </row>
    <row r="610" spans="1:60" ht="31.5" x14ac:dyDescent="0.25">
      <c r="A610" s="46"/>
      <c r="B610" s="58" t="s">
        <v>892</v>
      </c>
      <c r="C610" s="55"/>
      <c r="D610" s="56"/>
      <c r="E610" s="120">
        <f>SUM(E611:E614)</f>
        <v>52407073576</v>
      </c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20"/>
      <c r="AV610" s="120"/>
      <c r="AW610" s="120"/>
      <c r="AX610" s="120"/>
      <c r="AY610" s="120"/>
      <c r="AZ610" s="120"/>
      <c r="BA610" s="120"/>
      <c r="BB610" s="120">
        <f t="shared" ref="BB610:BH610" si="547">SUM(BB611:BB614)</f>
        <v>43712834039.970001</v>
      </c>
      <c r="BC610" s="120">
        <f t="shared" si="547"/>
        <v>3062821928</v>
      </c>
      <c r="BD610" s="120">
        <f t="shared" si="547"/>
        <v>748986700</v>
      </c>
      <c r="BE610" s="120">
        <f t="shared" si="547"/>
        <v>0</v>
      </c>
      <c r="BF610" s="165">
        <f t="shared" si="547"/>
        <v>98433742843.970001</v>
      </c>
      <c r="BG610" s="165">
        <f t="shared" si="547"/>
        <v>84749449652.150009</v>
      </c>
      <c r="BH610" s="183">
        <f t="shared" si="547"/>
        <v>13684293191.819992</v>
      </c>
    </row>
    <row r="611" spans="1:60" ht="14.25" x14ac:dyDescent="0.2">
      <c r="A611" s="46"/>
      <c r="B611" s="62" t="s">
        <v>886</v>
      </c>
      <c r="C611" s="55"/>
      <c r="D611" s="56"/>
      <c r="E611" s="119">
        <v>2565851806</v>
      </c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>
        <v>124817919</v>
      </c>
      <c r="BC611" s="119">
        <v>65630000</v>
      </c>
      <c r="BD611" s="119">
        <v>13900000</v>
      </c>
      <c r="BE611" s="119">
        <v>0</v>
      </c>
      <c r="BF611" s="164">
        <f>+E611+BB611+BC611-BD611-BE611</f>
        <v>2742399725</v>
      </c>
      <c r="BG611" s="164">
        <v>2586147009</v>
      </c>
      <c r="BH611" s="182">
        <f t="shared" si="546"/>
        <v>156252716</v>
      </c>
    </row>
    <row r="612" spans="1:60" ht="14.25" x14ac:dyDescent="0.2">
      <c r="A612" s="46"/>
      <c r="B612" s="62" t="s">
        <v>887</v>
      </c>
      <c r="C612" s="55"/>
      <c r="D612" s="56"/>
      <c r="E612" s="119">
        <v>551388000</v>
      </c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>
        <f>590990842.37+60126755</f>
        <v>651117597.37</v>
      </c>
      <c r="BC612" s="119">
        <v>39000000</v>
      </c>
      <c r="BD612" s="119">
        <v>105830000</v>
      </c>
      <c r="BE612" s="119">
        <v>0</v>
      </c>
      <c r="BF612" s="164">
        <f>+E612+BB612+BC612-BD612-BE612</f>
        <v>1135675597.3699999</v>
      </c>
      <c r="BG612" s="164">
        <f>686854605.99+60126755</f>
        <v>746981360.99000001</v>
      </c>
      <c r="BH612" s="182">
        <f t="shared" si="546"/>
        <v>388694236.37999988</v>
      </c>
    </row>
    <row r="613" spans="1:60" ht="14.25" x14ac:dyDescent="0.2">
      <c r="A613" s="46"/>
      <c r="B613" s="62" t="s">
        <v>132</v>
      </c>
      <c r="C613" s="55"/>
      <c r="D613" s="56"/>
      <c r="E613" s="119">
        <v>270852300</v>
      </c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>
        <v>72635774.980000004</v>
      </c>
      <c r="BC613" s="119">
        <v>15100000</v>
      </c>
      <c r="BD613" s="119">
        <v>0</v>
      </c>
      <c r="BE613" s="119">
        <v>0</v>
      </c>
      <c r="BF613" s="164">
        <f>+E613+BB613+BC613-BD613-BE613</f>
        <v>358588074.98000002</v>
      </c>
      <c r="BG613" s="164">
        <v>127756641</v>
      </c>
      <c r="BH613" s="182">
        <f t="shared" si="546"/>
        <v>230831433.98000002</v>
      </c>
    </row>
    <row r="614" spans="1:60" ht="14.25" x14ac:dyDescent="0.2">
      <c r="A614" s="47"/>
      <c r="B614" s="62" t="s">
        <v>891</v>
      </c>
      <c r="C614" s="55"/>
      <c r="D614" s="56"/>
      <c r="E614" s="119">
        <v>49018981470</v>
      </c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>
        <v>42864262748.620003</v>
      </c>
      <c r="BC614" s="119">
        <v>2943091928</v>
      </c>
      <c r="BD614" s="119">
        <v>629256700</v>
      </c>
      <c r="BE614" s="119">
        <v>0</v>
      </c>
      <c r="BF614" s="164">
        <f>+E614+BB614+BC614-BD614-BE614</f>
        <v>94197079446.619995</v>
      </c>
      <c r="BG614" s="154">
        <v>81288564641.160004</v>
      </c>
      <c r="BH614" s="182">
        <f t="shared" si="546"/>
        <v>12908514805.459991</v>
      </c>
    </row>
    <row r="615" spans="1:60" ht="30" x14ac:dyDescent="0.25">
      <c r="A615" s="46"/>
      <c r="B615" s="63" t="s">
        <v>893</v>
      </c>
      <c r="C615" s="55"/>
      <c r="D615" s="56"/>
      <c r="E615" s="120">
        <f>+E616</f>
        <v>196116062000</v>
      </c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20"/>
      <c r="AV615" s="120"/>
      <c r="AW615" s="120"/>
      <c r="AX615" s="120"/>
      <c r="AY615" s="120"/>
      <c r="AZ615" s="120"/>
      <c r="BA615" s="120"/>
      <c r="BB615" s="120">
        <f t="shared" ref="BB615:BH615" si="548">+BB616</f>
        <v>56025997742.949997</v>
      </c>
      <c r="BC615" s="120">
        <f t="shared" si="548"/>
        <v>26343382285.849998</v>
      </c>
      <c r="BD615" s="120">
        <f t="shared" si="548"/>
        <v>26343382285.849998</v>
      </c>
      <c r="BE615" s="120">
        <f t="shared" si="548"/>
        <v>0</v>
      </c>
      <c r="BF615" s="165">
        <f t="shared" si="548"/>
        <v>252142059742.94998</v>
      </c>
      <c r="BG615" s="165">
        <f t="shared" si="548"/>
        <v>227360101402.04999</v>
      </c>
      <c r="BH615" s="183">
        <f t="shared" si="548"/>
        <v>24781958340.899994</v>
      </c>
    </row>
    <row r="616" spans="1:60" ht="14.25" x14ac:dyDescent="0.2">
      <c r="A616" s="46"/>
      <c r="B616" s="62" t="s">
        <v>891</v>
      </c>
      <c r="C616" s="55"/>
      <c r="D616" s="56"/>
      <c r="E616" s="119">
        <v>196116062000</v>
      </c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>
        <v>56025997742.949997</v>
      </c>
      <c r="BC616" s="119">
        <v>26343382285.849998</v>
      </c>
      <c r="BD616" s="119">
        <f>+BC616</f>
        <v>26343382285.849998</v>
      </c>
      <c r="BE616" s="119">
        <v>0</v>
      </c>
      <c r="BF616" s="164">
        <f>+E616+BB616+BC616-BD616-BE616</f>
        <v>252142059742.94998</v>
      </c>
      <c r="BG616" s="164">
        <v>227360101402.04999</v>
      </c>
      <c r="BH616" s="182">
        <f>+BF616-BG616</f>
        <v>24781958340.899994</v>
      </c>
    </row>
    <row r="617" spans="1:60" ht="15" x14ac:dyDescent="0.25">
      <c r="A617" s="46"/>
      <c r="B617" s="63" t="s">
        <v>894</v>
      </c>
      <c r="C617" s="55"/>
      <c r="D617" s="56"/>
      <c r="E617" s="120">
        <f>SUM(E618:E621)</f>
        <v>8294041093</v>
      </c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20"/>
      <c r="AV617" s="120"/>
      <c r="AW617" s="120"/>
      <c r="AX617" s="120"/>
      <c r="AY617" s="120"/>
      <c r="AZ617" s="120"/>
      <c r="BA617" s="120"/>
      <c r="BB617" s="120">
        <f t="shared" ref="BB617:BH617" si="549">SUM(BB618:BB621)</f>
        <v>8574973266.8699999</v>
      </c>
      <c r="BC617" s="120">
        <f t="shared" si="549"/>
        <v>359653214</v>
      </c>
      <c r="BD617" s="120">
        <f t="shared" si="549"/>
        <v>359653214</v>
      </c>
      <c r="BE617" s="120">
        <f t="shared" si="549"/>
        <v>0</v>
      </c>
      <c r="BF617" s="165">
        <f t="shared" si="549"/>
        <v>16869014359.869999</v>
      </c>
      <c r="BG617" s="165">
        <f t="shared" si="549"/>
        <v>13378048912.630001</v>
      </c>
      <c r="BH617" s="183">
        <f t="shared" si="549"/>
        <v>3490965447.2399993</v>
      </c>
    </row>
    <row r="618" spans="1:60" ht="15" x14ac:dyDescent="0.25">
      <c r="A618" s="46"/>
      <c r="B618" s="62" t="s">
        <v>886</v>
      </c>
      <c r="C618" s="55"/>
      <c r="D618" s="56"/>
      <c r="E618" s="119">
        <f>1103250000+810900000+472901292+361273586</f>
        <v>2748324878</v>
      </c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>
        <f>31400000+46000000+49200000</f>
        <v>126600000</v>
      </c>
      <c r="BC618" s="119">
        <f>97700000+68341400+8325000+7594726</f>
        <v>181961126</v>
      </c>
      <c r="BD618" s="119">
        <f>15000000+93982098+9325000</f>
        <v>118307098</v>
      </c>
      <c r="BE618" s="120">
        <f>SUM(BE619:BE622)</f>
        <v>0</v>
      </c>
      <c r="BF618" s="164">
        <f t="shared" ref="BF618:BF621" si="550">+E618+BB618+BC618-BD618-BE618</f>
        <v>2938578906</v>
      </c>
      <c r="BG618" s="164">
        <f>934888066.11+753246642+491617145+395209032</f>
        <v>2574960885.1100001</v>
      </c>
      <c r="BH618" s="182">
        <f t="shared" ref="BH618:BH621" si="551">+BF618-BG618</f>
        <v>363618020.88999987</v>
      </c>
    </row>
    <row r="619" spans="1:60" ht="15" x14ac:dyDescent="0.25">
      <c r="A619" s="46"/>
      <c r="B619" s="62" t="s">
        <v>887</v>
      </c>
      <c r="C619" s="55"/>
      <c r="D619" s="56"/>
      <c r="E619" s="119">
        <f>1543255000+270400000+322200000+47700000</f>
        <v>2183555000</v>
      </c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>
        <f>80000000+5472997</f>
        <v>85472997</v>
      </c>
      <c r="BC619" s="119">
        <f>48000000+12522088+1000000+0</f>
        <v>61522088</v>
      </c>
      <c r="BD619" s="119">
        <f>94700000+17881390+0+7594726</f>
        <v>120176116</v>
      </c>
      <c r="BE619" s="120">
        <f>SUM(BE620:BE623)</f>
        <v>0</v>
      </c>
      <c r="BF619" s="164">
        <f t="shared" si="550"/>
        <v>2210373969</v>
      </c>
      <c r="BG619" s="164">
        <f>1070242643.63+237327620+247001883+28625947</f>
        <v>1583198093.6300001</v>
      </c>
      <c r="BH619" s="182">
        <f t="shared" si="551"/>
        <v>627175875.36999989</v>
      </c>
    </row>
    <row r="620" spans="1:60" ht="15" x14ac:dyDescent="0.25">
      <c r="A620" s="46"/>
      <c r="B620" s="62" t="s">
        <v>132</v>
      </c>
      <c r="C620" s="55"/>
      <c r="D620" s="56"/>
      <c r="E620" s="119">
        <f>432495000+180700000+418771918+0</f>
        <v>1031966918</v>
      </c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>
        <f>49951102.89+13668250</f>
        <v>63619352.890000001</v>
      </c>
      <c r="BC620" s="119">
        <f>85170000+31000000</f>
        <v>116170000</v>
      </c>
      <c r="BD620" s="119">
        <v>121170000</v>
      </c>
      <c r="BE620" s="120">
        <f>SUM(BE621:BE624)</f>
        <v>0</v>
      </c>
      <c r="BF620" s="164">
        <f t="shared" si="550"/>
        <v>1090586270.8900001</v>
      </c>
      <c r="BG620" s="164">
        <f>205034710+257287094.89+418771900+13668250</f>
        <v>894761954.88999999</v>
      </c>
      <c r="BH620" s="182">
        <f t="shared" si="551"/>
        <v>195824316.00000012</v>
      </c>
    </row>
    <row r="621" spans="1:60" ht="15" x14ac:dyDescent="0.25">
      <c r="A621" s="46"/>
      <c r="B621" s="62" t="s">
        <v>891</v>
      </c>
      <c r="C621" s="55"/>
      <c r="D621" s="56"/>
      <c r="E621" s="119">
        <f>38000000+2292194297+0</f>
        <v>2330194297</v>
      </c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>
        <f>199804411.54+5683936416.44+144807520+2270732569</f>
        <v>8299280916.9799995</v>
      </c>
      <c r="BC621" s="119">
        <v>0</v>
      </c>
      <c r="BD621" s="119">
        <v>0</v>
      </c>
      <c r="BE621" s="120">
        <f>SUM(BE622:BE626)</f>
        <v>0</v>
      </c>
      <c r="BF621" s="164">
        <f t="shared" si="550"/>
        <v>10629475213.98</v>
      </c>
      <c r="BG621" s="164">
        <f>230590550+5879729909+144807520+2070000000</f>
        <v>8325127979</v>
      </c>
      <c r="BH621" s="182">
        <f t="shared" si="551"/>
        <v>2304347234.9799995</v>
      </c>
    </row>
    <row r="622" spans="1:60" ht="15" x14ac:dyDescent="0.25">
      <c r="A622" s="46"/>
      <c r="B622" s="63" t="s">
        <v>895</v>
      </c>
      <c r="C622" s="55"/>
      <c r="D622" s="56"/>
      <c r="E622" s="120">
        <f>SUM(E623:E625)</f>
        <v>3253844291</v>
      </c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20"/>
      <c r="AV622" s="120"/>
      <c r="AW622" s="120"/>
      <c r="AX622" s="120"/>
      <c r="AY622" s="120"/>
      <c r="AZ622" s="120"/>
      <c r="BA622" s="120"/>
      <c r="BB622" s="120">
        <f>SUM(BB623:BB625)</f>
        <v>0</v>
      </c>
      <c r="BC622" s="120">
        <f t="shared" ref="BC622:BH622" si="552">SUM(BC623:BC625)</f>
        <v>190495815</v>
      </c>
      <c r="BD622" s="120">
        <f t="shared" si="552"/>
        <v>190495815</v>
      </c>
      <c r="BE622" s="120">
        <f t="shared" si="552"/>
        <v>0</v>
      </c>
      <c r="BF622" s="165">
        <f t="shared" si="552"/>
        <v>3253844291</v>
      </c>
      <c r="BG622" s="165">
        <f t="shared" si="552"/>
        <v>2939524721.3299999</v>
      </c>
      <c r="BH622" s="183">
        <f t="shared" si="552"/>
        <v>314319569.67000002</v>
      </c>
    </row>
    <row r="623" spans="1:60" ht="14.25" x14ac:dyDescent="0.2">
      <c r="A623" s="46"/>
      <c r="B623" s="62" t="s">
        <v>886</v>
      </c>
      <c r="C623" s="55"/>
      <c r="D623" s="56"/>
      <c r="E623" s="119">
        <v>2820435405</v>
      </c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>
        <v>0</v>
      </c>
      <c r="BC623" s="119">
        <v>48463815</v>
      </c>
      <c r="BD623" s="119">
        <v>67463815</v>
      </c>
      <c r="BE623" s="119">
        <v>0</v>
      </c>
      <c r="BF623" s="164">
        <f>+E623+BB623+BC623-BD623-BE623</f>
        <v>2801435405</v>
      </c>
      <c r="BG623" s="164">
        <v>2563824245</v>
      </c>
      <c r="BH623" s="182">
        <f>+BF623-BG623</f>
        <v>237611160</v>
      </c>
    </row>
    <row r="624" spans="1:60" ht="14.25" x14ac:dyDescent="0.2">
      <c r="A624" s="46"/>
      <c r="B624" s="62" t="s">
        <v>887</v>
      </c>
      <c r="C624" s="55"/>
      <c r="D624" s="56"/>
      <c r="E624" s="119">
        <v>432408886</v>
      </c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>
        <v>0</v>
      </c>
      <c r="BC624" s="119">
        <v>112032000</v>
      </c>
      <c r="BD624" s="119">
        <v>122032000</v>
      </c>
      <c r="BE624" s="119">
        <v>0</v>
      </c>
      <c r="BF624" s="164">
        <f>+E624+BB624+BC624-BD624-BE624</f>
        <v>422408886</v>
      </c>
      <c r="BG624" s="164">
        <v>346096309.32999998</v>
      </c>
      <c r="BH624" s="182">
        <f>+BF624-BG624</f>
        <v>76312576.670000017</v>
      </c>
    </row>
    <row r="625" spans="1:60" ht="14.25" x14ac:dyDescent="0.2">
      <c r="A625" s="46"/>
      <c r="B625" s="62" t="s">
        <v>132</v>
      </c>
      <c r="C625" s="55"/>
      <c r="D625" s="56"/>
      <c r="E625" s="119">
        <v>1000000</v>
      </c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>
        <v>0</v>
      </c>
      <c r="BC625" s="119">
        <v>30000000</v>
      </c>
      <c r="BD625" s="119">
        <v>1000000</v>
      </c>
      <c r="BE625" s="119">
        <v>0</v>
      </c>
      <c r="BF625" s="164">
        <f>+E625+BB625+BC625-BD625</f>
        <v>30000000</v>
      </c>
      <c r="BG625" s="164">
        <v>29604167</v>
      </c>
      <c r="BH625" s="182">
        <f>+BF625-BG625</f>
        <v>395833</v>
      </c>
    </row>
    <row r="626" spans="1:60" ht="14.25" x14ac:dyDescent="0.2">
      <c r="A626" s="46"/>
      <c r="B626" s="62"/>
      <c r="C626" s="55"/>
      <c r="D626" s="56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  <c r="AX626" s="119"/>
      <c r="AY626" s="119"/>
      <c r="AZ626" s="119"/>
      <c r="BA626" s="119"/>
      <c r="BB626" s="119"/>
      <c r="BC626" s="119"/>
      <c r="BD626" s="119"/>
      <c r="BE626" s="119"/>
      <c r="BF626" s="164"/>
      <c r="BG626" s="164"/>
      <c r="BH626" s="182"/>
    </row>
    <row r="627" spans="1:60" ht="16.5" thickBot="1" x14ac:dyDescent="0.3">
      <c r="A627" s="48"/>
      <c r="B627" s="71" t="s">
        <v>896</v>
      </c>
      <c r="C627" s="64"/>
      <c r="D627" s="65"/>
      <c r="E627" s="121">
        <f>+E599+E603+E610+E615+E617+E622</f>
        <v>492286310124</v>
      </c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21"/>
      <c r="AV627" s="121"/>
      <c r="AW627" s="121"/>
      <c r="AX627" s="121"/>
      <c r="AY627" s="121"/>
      <c r="AZ627" s="121"/>
      <c r="BA627" s="121"/>
      <c r="BB627" s="121">
        <f t="shared" ref="BB627:BE627" si="553">+BB599+BB603+BB610+BB615+BB617+BB622</f>
        <v>329498576010.01996</v>
      </c>
      <c r="BC627" s="121">
        <f t="shared" si="553"/>
        <v>65278798287.919998</v>
      </c>
      <c r="BD627" s="121">
        <f t="shared" si="553"/>
        <v>65278798287.919998</v>
      </c>
      <c r="BE627" s="121">
        <f t="shared" si="553"/>
        <v>112750990918</v>
      </c>
      <c r="BF627" s="166">
        <f>+E627+BB627+BC627-BD627-BE627</f>
        <v>709033895216.02002</v>
      </c>
      <c r="BG627" s="166">
        <f>+BG599+BG603+BG610+BG615+BG617+BG622</f>
        <v>641919487248.75</v>
      </c>
      <c r="BH627" s="184">
        <f>+BH599+BH603+BH610+BH615+BH617+BH622</f>
        <v>67114407967.269997</v>
      </c>
    </row>
    <row r="628" spans="1:60" ht="16.5" thickBot="1" x14ac:dyDescent="0.3">
      <c r="A628" s="46"/>
      <c r="B628" s="49"/>
      <c r="C628" s="50"/>
      <c r="D628" s="51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122"/>
      <c r="AD628" s="122"/>
      <c r="AE628" s="122"/>
      <c r="AF628" s="122"/>
      <c r="AG628" s="122"/>
      <c r="AH628" s="122"/>
      <c r="AI628" s="122"/>
      <c r="AJ628" s="122"/>
      <c r="AK628" s="122"/>
      <c r="AL628" s="122"/>
      <c r="AM628" s="122"/>
      <c r="AN628" s="122"/>
      <c r="AO628" s="122"/>
      <c r="AP628" s="122"/>
      <c r="AQ628" s="122"/>
      <c r="AR628" s="122"/>
      <c r="AS628" s="122"/>
      <c r="AT628" s="122"/>
      <c r="AU628" s="122"/>
      <c r="AV628" s="122"/>
      <c r="AW628" s="122"/>
      <c r="AX628" s="122"/>
      <c r="AY628" s="122"/>
      <c r="AZ628" s="122"/>
      <c r="BA628" s="122"/>
      <c r="BB628" s="122"/>
      <c r="BC628" s="122"/>
      <c r="BD628" s="122"/>
      <c r="BE628" s="122"/>
      <c r="BF628" s="167"/>
      <c r="BG628" s="167"/>
      <c r="BH628" s="167"/>
    </row>
    <row r="629" spans="1:60" ht="20.25" customHeight="1" x14ac:dyDescent="0.25">
      <c r="A629" s="191" t="s">
        <v>897</v>
      </c>
      <c r="B629" s="192"/>
      <c r="C629" s="195"/>
      <c r="D629" s="197"/>
      <c r="E629" s="189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  <c r="AA629" s="123"/>
      <c r="AB629" s="123"/>
      <c r="AC629" s="123"/>
      <c r="AD629" s="123"/>
      <c r="AE629" s="123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123"/>
      <c r="AP629" s="123"/>
      <c r="AQ629" s="123"/>
      <c r="AR629" s="123"/>
      <c r="AS629" s="123"/>
      <c r="AT629" s="123"/>
      <c r="AU629" s="123"/>
      <c r="AV629" s="123"/>
      <c r="AW629" s="123"/>
      <c r="AX629" s="123"/>
      <c r="AY629" s="123"/>
      <c r="AZ629" s="123"/>
      <c r="BA629" s="123"/>
      <c r="BB629" s="189"/>
      <c r="BC629" s="189"/>
      <c r="BD629" s="189"/>
      <c r="BE629" s="189"/>
      <c r="BF629" s="187"/>
      <c r="BG629" s="187">
        <f>+BG16-BG627</f>
        <v>89856690932.910034</v>
      </c>
      <c r="BH629" s="187">
        <f>+BH16+BH627</f>
        <v>89856690932.910004</v>
      </c>
    </row>
    <row r="630" spans="1:60" ht="15" thickBot="1" x14ac:dyDescent="0.25">
      <c r="A630" s="193"/>
      <c r="B630" s="194"/>
      <c r="C630" s="196"/>
      <c r="D630" s="198"/>
      <c r="E630" s="190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90"/>
      <c r="BC630" s="190"/>
      <c r="BD630" s="190"/>
      <c r="BE630" s="190"/>
      <c r="BF630" s="188"/>
      <c r="BG630" s="188"/>
      <c r="BH630" s="188"/>
    </row>
    <row r="631" spans="1:60" x14ac:dyDescent="0.2">
      <c r="A631" s="73"/>
      <c r="B631" s="74"/>
      <c r="C631" s="74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  <c r="BD631" s="75"/>
      <c r="BE631" s="75"/>
      <c r="BF631" s="168"/>
      <c r="BG631" s="168"/>
      <c r="BH631" s="185"/>
    </row>
    <row r="632" spans="1:60" ht="15" x14ac:dyDescent="0.2">
      <c r="A632" s="76"/>
      <c r="B632" s="76"/>
      <c r="C632" s="76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169"/>
      <c r="BG632" s="169"/>
      <c r="BH632" s="186"/>
    </row>
    <row r="633" spans="1:60" ht="15" x14ac:dyDescent="0.2">
      <c r="A633" s="76"/>
      <c r="B633" s="76"/>
      <c r="C633" s="76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169"/>
      <c r="BG633" s="169"/>
      <c r="BH633" s="78"/>
    </row>
    <row r="634" spans="1:60" ht="15" x14ac:dyDescent="0.2">
      <c r="A634" s="76"/>
      <c r="B634" s="76"/>
      <c r="C634" s="76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169"/>
      <c r="BG634" s="169"/>
      <c r="BH634" s="78"/>
    </row>
    <row r="635" spans="1:60" ht="15.75" x14ac:dyDescent="0.25">
      <c r="A635" s="74"/>
      <c r="B635" s="79" t="s">
        <v>1167</v>
      </c>
      <c r="C635" s="79"/>
      <c r="D635" s="80"/>
      <c r="E635" s="80" t="s">
        <v>898</v>
      </c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75"/>
      <c r="BD635" s="77"/>
      <c r="BE635" s="77"/>
      <c r="BF635" s="169"/>
      <c r="BG635" s="169"/>
      <c r="BH635" s="78"/>
    </row>
    <row r="636" spans="1:60" ht="15" x14ac:dyDescent="0.2">
      <c r="A636" s="74"/>
      <c r="B636" s="81" t="s">
        <v>1152</v>
      </c>
      <c r="C636" s="81"/>
      <c r="D636" s="82"/>
      <c r="E636" s="82" t="s">
        <v>899</v>
      </c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75"/>
      <c r="BD636" s="77"/>
      <c r="BE636" s="77"/>
      <c r="BF636" s="169"/>
      <c r="BG636" s="169"/>
      <c r="BH636" s="78"/>
    </row>
    <row r="637" spans="1:60" ht="15" x14ac:dyDescent="0.2">
      <c r="A637" s="76"/>
      <c r="B637" s="76"/>
      <c r="C637" s="76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169"/>
      <c r="BG637" s="169"/>
      <c r="BH637" s="78"/>
    </row>
    <row r="638" spans="1:60" ht="15" x14ac:dyDescent="0.2">
      <c r="A638" s="76"/>
      <c r="B638" s="76"/>
      <c r="C638" s="76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169"/>
      <c r="BG638" s="169"/>
      <c r="BH638" s="78"/>
    </row>
    <row r="639" spans="1:60" ht="15" x14ac:dyDescent="0.2">
      <c r="BF639" s="170"/>
      <c r="BG639" s="170"/>
      <c r="BH639" s="19"/>
    </row>
    <row r="640" spans="1:60" ht="15" x14ac:dyDescent="0.2">
      <c r="BF640" s="170"/>
      <c r="BG640" s="170"/>
      <c r="BH640" s="19"/>
    </row>
    <row r="641" spans="58:60" ht="15" x14ac:dyDescent="0.2">
      <c r="BF641" s="170"/>
      <c r="BG641" s="170"/>
      <c r="BH641" s="19"/>
    </row>
    <row r="642" spans="58:60" ht="15" x14ac:dyDescent="0.2">
      <c r="BF642" s="170"/>
      <c r="BG642" s="170"/>
      <c r="BH642" s="19"/>
    </row>
    <row r="643" spans="58:60" ht="15" x14ac:dyDescent="0.2">
      <c r="BF643" s="170"/>
      <c r="BG643" s="170"/>
      <c r="BH643" s="19"/>
    </row>
    <row r="644" spans="58:60" ht="15" x14ac:dyDescent="0.2">
      <c r="BF644" s="170"/>
      <c r="BG644" s="170"/>
      <c r="BH644" s="19"/>
    </row>
    <row r="645" spans="58:60" ht="15" x14ac:dyDescent="0.2">
      <c r="BF645" s="170"/>
      <c r="BG645" s="170"/>
      <c r="BH645" s="19"/>
    </row>
    <row r="646" spans="58:60" ht="15" x14ac:dyDescent="0.2">
      <c r="BF646" s="170"/>
      <c r="BG646" s="170"/>
      <c r="BH646" s="19"/>
    </row>
    <row r="647" spans="58:60" ht="15" x14ac:dyDescent="0.2">
      <c r="BF647" s="170"/>
      <c r="BG647" s="170"/>
      <c r="BH647" s="19"/>
    </row>
    <row r="648" spans="58:60" ht="15" x14ac:dyDescent="0.2">
      <c r="BF648" s="170"/>
      <c r="BG648" s="170"/>
      <c r="BH648" s="19"/>
    </row>
    <row r="649" spans="58:60" ht="15" x14ac:dyDescent="0.2">
      <c r="BF649" s="170"/>
      <c r="BG649" s="170"/>
      <c r="BH649" s="19"/>
    </row>
    <row r="650" spans="58:60" ht="15" x14ac:dyDescent="0.2">
      <c r="BF650" s="170"/>
      <c r="BG650" s="170"/>
      <c r="BH650" s="19"/>
    </row>
    <row r="651" spans="58:60" ht="15" x14ac:dyDescent="0.2">
      <c r="BF651" s="170"/>
      <c r="BG651" s="170"/>
      <c r="BH651" s="19"/>
    </row>
    <row r="652" spans="58:60" ht="15" x14ac:dyDescent="0.2">
      <c r="BF652" s="170"/>
      <c r="BG652" s="170"/>
      <c r="BH652" s="19"/>
    </row>
    <row r="653" spans="58:60" ht="15" x14ac:dyDescent="0.2">
      <c r="BF653" s="170"/>
      <c r="BG653" s="170"/>
      <c r="BH653" s="19"/>
    </row>
    <row r="654" spans="58:60" ht="15" x14ac:dyDescent="0.2">
      <c r="BF654" s="170"/>
      <c r="BG654" s="170"/>
      <c r="BH654" s="19"/>
    </row>
    <row r="655" spans="58:60" ht="15" x14ac:dyDescent="0.2">
      <c r="BF655" s="170"/>
      <c r="BG655" s="170"/>
      <c r="BH655" s="19"/>
    </row>
    <row r="656" spans="58:60" ht="15" x14ac:dyDescent="0.2">
      <c r="BF656" s="170"/>
      <c r="BG656" s="170"/>
      <c r="BH656" s="19"/>
    </row>
    <row r="657" spans="58:60" ht="15" x14ac:dyDescent="0.2">
      <c r="BF657" s="170"/>
      <c r="BG657" s="170"/>
      <c r="BH657" s="19"/>
    </row>
    <row r="658" spans="58:60" ht="15" x14ac:dyDescent="0.2">
      <c r="BF658" s="170"/>
      <c r="BG658" s="170"/>
      <c r="BH658" s="19"/>
    </row>
    <row r="659" spans="58:60" ht="15" x14ac:dyDescent="0.2">
      <c r="BF659" s="170"/>
      <c r="BG659" s="170"/>
      <c r="BH659" s="19"/>
    </row>
    <row r="660" spans="58:60" ht="15" x14ac:dyDescent="0.2">
      <c r="BF660" s="170"/>
      <c r="BG660" s="170"/>
      <c r="BH660" s="19"/>
    </row>
    <row r="661" spans="58:60" ht="15" x14ac:dyDescent="0.2">
      <c r="BF661" s="170"/>
      <c r="BG661" s="170"/>
      <c r="BH661" s="19"/>
    </row>
    <row r="662" spans="58:60" ht="15" x14ac:dyDescent="0.2">
      <c r="BF662" s="170"/>
      <c r="BG662" s="170"/>
      <c r="BH662" s="19"/>
    </row>
    <row r="663" spans="58:60" ht="15" x14ac:dyDescent="0.2">
      <c r="BF663" s="170"/>
      <c r="BG663" s="170"/>
      <c r="BH663" s="19"/>
    </row>
    <row r="664" spans="58:60" ht="15" x14ac:dyDescent="0.2">
      <c r="BF664" s="170"/>
      <c r="BG664" s="170"/>
      <c r="BH664" s="19"/>
    </row>
    <row r="665" spans="58:60" ht="15" x14ac:dyDescent="0.2">
      <c r="BF665" s="170"/>
      <c r="BG665" s="170"/>
      <c r="BH665" s="19"/>
    </row>
    <row r="666" spans="58:60" ht="15" x14ac:dyDescent="0.2">
      <c r="BF666" s="170"/>
      <c r="BG666" s="170"/>
      <c r="BH666" s="19"/>
    </row>
    <row r="667" spans="58:60" ht="15" x14ac:dyDescent="0.2">
      <c r="BF667" s="170"/>
      <c r="BG667" s="170"/>
      <c r="BH667" s="19"/>
    </row>
    <row r="668" spans="58:60" ht="15" x14ac:dyDescent="0.2">
      <c r="BF668" s="170"/>
      <c r="BG668" s="170"/>
      <c r="BH668" s="19"/>
    </row>
    <row r="669" spans="58:60" ht="15" x14ac:dyDescent="0.2">
      <c r="BF669" s="170"/>
      <c r="BG669" s="170"/>
      <c r="BH669" s="19"/>
    </row>
    <row r="670" spans="58:60" ht="15" x14ac:dyDescent="0.2">
      <c r="BF670" s="170"/>
      <c r="BG670" s="170"/>
      <c r="BH670" s="19"/>
    </row>
    <row r="671" spans="58:60" ht="15" x14ac:dyDescent="0.2">
      <c r="BF671" s="170"/>
      <c r="BG671" s="170"/>
      <c r="BH671" s="19"/>
    </row>
    <row r="672" spans="58:60" ht="15" x14ac:dyDescent="0.2">
      <c r="BF672" s="170"/>
      <c r="BG672" s="170"/>
      <c r="BH672" s="19"/>
    </row>
    <row r="673" spans="58:60" ht="15" x14ac:dyDescent="0.2">
      <c r="BF673" s="170"/>
      <c r="BG673" s="170"/>
      <c r="BH673" s="19"/>
    </row>
    <row r="674" spans="58:60" ht="15" x14ac:dyDescent="0.2">
      <c r="BF674" s="170"/>
      <c r="BG674" s="170"/>
      <c r="BH674" s="19"/>
    </row>
    <row r="675" spans="58:60" x14ac:dyDescent="0.2">
      <c r="BF675" s="170"/>
      <c r="BG675" s="170"/>
    </row>
    <row r="676" spans="58:60" x14ac:dyDescent="0.2">
      <c r="BF676" s="170"/>
      <c r="BG676" s="170"/>
    </row>
    <row r="677" spans="58:60" x14ac:dyDescent="0.2">
      <c r="BF677" s="170"/>
      <c r="BG677" s="170"/>
    </row>
    <row r="678" spans="58:60" x14ac:dyDescent="0.2">
      <c r="BF678" s="170"/>
      <c r="BG678" s="170"/>
    </row>
    <row r="679" spans="58:60" x14ac:dyDescent="0.2">
      <c r="BF679" s="170"/>
      <c r="BG679" s="170"/>
    </row>
    <row r="680" spans="58:60" x14ac:dyDescent="0.2">
      <c r="BF680" s="170"/>
      <c r="BG680" s="170"/>
    </row>
    <row r="681" spans="58:60" x14ac:dyDescent="0.2">
      <c r="BF681" s="170"/>
      <c r="BG681" s="170"/>
    </row>
    <row r="682" spans="58:60" x14ac:dyDescent="0.2">
      <c r="BF682" s="170"/>
      <c r="BG682" s="170"/>
    </row>
    <row r="683" spans="58:60" x14ac:dyDescent="0.2">
      <c r="BF683" s="170"/>
      <c r="BG683" s="170"/>
    </row>
    <row r="684" spans="58:60" x14ac:dyDescent="0.2">
      <c r="BF684" s="170"/>
      <c r="BG684" s="170"/>
    </row>
    <row r="685" spans="58:60" x14ac:dyDescent="0.2">
      <c r="BF685" s="170"/>
      <c r="BG685" s="170"/>
    </row>
    <row r="686" spans="58:60" x14ac:dyDescent="0.2">
      <c r="BF686" s="170"/>
      <c r="BG686" s="170"/>
    </row>
    <row r="687" spans="58:60" x14ac:dyDescent="0.2">
      <c r="BF687" s="170"/>
      <c r="BG687" s="170"/>
    </row>
    <row r="688" spans="58:60" x14ac:dyDescent="0.2">
      <c r="BF688" s="170"/>
      <c r="BG688" s="170"/>
    </row>
    <row r="689" spans="58:59" x14ac:dyDescent="0.2">
      <c r="BF689" s="170"/>
      <c r="BG689" s="170"/>
    </row>
    <row r="690" spans="58:59" x14ac:dyDescent="0.2">
      <c r="BF690" s="170"/>
      <c r="BG690" s="170"/>
    </row>
    <row r="691" spans="58:59" x14ac:dyDescent="0.2">
      <c r="BF691" s="170"/>
      <c r="BG691" s="170"/>
    </row>
    <row r="692" spans="58:59" x14ac:dyDescent="0.2">
      <c r="BF692" s="170"/>
      <c r="BG692" s="170"/>
    </row>
    <row r="693" spans="58:59" x14ac:dyDescent="0.2">
      <c r="BF693" s="170"/>
      <c r="BG693" s="170"/>
    </row>
    <row r="694" spans="58:59" x14ac:dyDescent="0.2">
      <c r="BF694" s="170"/>
      <c r="BG694" s="170"/>
    </row>
    <row r="695" spans="58:59" x14ac:dyDescent="0.2">
      <c r="BF695" s="170"/>
      <c r="BG695" s="170"/>
    </row>
    <row r="696" spans="58:59" x14ac:dyDescent="0.2">
      <c r="BF696" s="170"/>
      <c r="BG696" s="170"/>
    </row>
    <row r="697" spans="58:59" x14ac:dyDescent="0.2">
      <c r="BF697" s="170"/>
      <c r="BG697" s="170"/>
    </row>
    <row r="698" spans="58:59" x14ac:dyDescent="0.2">
      <c r="BF698" s="170"/>
      <c r="BG698" s="170"/>
    </row>
    <row r="699" spans="58:59" x14ac:dyDescent="0.2">
      <c r="BF699" s="170"/>
      <c r="BG699" s="170"/>
    </row>
    <row r="700" spans="58:59" x14ac:dyDescent="0.2">
      <c r="BF700" s="170"/>
      <c r="BG700" s="170"/>
    </row>
    <row r="701" spans="58:59" x14ac:dyDescent="0.2">
      <c r="BF701" s="170"/>
      <c r="BG701" s="170"/>
    </row>
    <row r="702" spans="58:59" x14ac:dyDescent="0.2">
      <c r="BF702" s="170"/>
      <c r="BG702" s="170"/>
    </row>
    <row r="703" spans="58:59" x14ac:dyDescent="0.2">
      <c r="BF703" s="170"/>
      <c r="BG703" s="170"/>
    </row>
    <row r="704" spans="58:59" x14ac:dyDescent="0.2">
      <c r="BF704" s="170"/>
      <c r="BG704" s="170"/>
    </row>
    <row r="705" spans="58:59" x14ac:dyDescent="0.2">
      <c r="BF705" s="170"/>
      <c r="BG705" s="170"/>
    </row>
    <row r="706" spans="58:59" x14ac:dyDescent="0.2">
      <c r="BF706" s="170"/>
      <c r="BG706" s="170"/>
    </row>
    <row r="707" spans="58:59" x14ac:dyDescent="0.2">
      <c r="BF707" s="170"/>
      <c r="BG707" s="170"/>
    </row>
    <row r="708" spans="58:59" x14ac:dyDescent="0.2">
      <c r="BF708" s="170"/>
      <c r="BG708" s="170"/>
    </row>
    <row r="709" spans="58:59" x14ac:dyDescent="0.2">
      <c r="BF709" s="170"/>
      <c r="BG709" s="170"/>
    </row>
    <row r="710" spans="58:59" x14ac:dyDescent="0.2">
      <c r="BF710" s="170"/>
      <c r="BG710" s="170"/>
    </row>
    <row r="711" spans="58:59" x14ac:dyDescent="0.2">
      <c r="BF711" s="170"/>
      <c r="BG711" s="170"/>
    </row>
    <row r="712" spans="58:59" x14ac:dyDescent="0.2">
      <c r="BF712" s="170"/>
      <c r="BG712" s="170"/>
    </row>
    <row r="713" spans="58:59" x14ac:dyDescent="0.2">
      <c r="BF713" s="170"/>
      <c r="BG713" s="170"/>
    </row>
    <row r="714" spans="58:59" x14ac:dyDescent="0.2">
      <c r="BF714" s="170"/>
      <c r="BG714" s="170"/>
    </row>
    <row r="715" spans="58:59" x14ac:dyDescent="0.2">
      <c r="BF715" s="170"/>
      <c r="BG715" s="170"/>
    </row>
    <row r="716" spans="58:59" x14ac:dyDescent="0.2">
      <c r="BF716" s="170"/>
      <c r="BG716" s="170"/>
    </row>
    <row r="717" spans="58:59" x14ac:dyDescent="0.2">
      <c r="BF717" s="170"/>
      <c r="BG717" s="170"/>
    </row>
    <row r="718" spans="58:59" x14ac:dyDescent="0.2">
      <c r="BF718" s="170"/>
      <c r="BG718" s="170"/>
    </row>
    <row r="719" spans="58:59" x14ac:dyDescent="0.2">
      <c r="BF719" s="170"/>
      <c r="BG719" s="170"/>
    </row>
    <row r="720" spans="58:59" x14ac:dyDescent="0.2">
      <c r="BF720" s="170"/>
      <c r="BG720" s="170"/>
    </row>
    <row r="721" spans="58:59" x14ac:dyDescent="0.2">
      <c r="BF721" s="170"/>
      <c r="BG721" s="170"/>
    </row>
    <row r="722" spans="58:59" x14ac:dyDescent="0.2">
      <c r="BF722" s="170"/>
      <c r="BG722" s="170"/>
    </row>
    <row r="723" spans="58:59" x14ac:dyDescent="0.2">
      <c r="BF723" s="170"/>
      <c r="BG723" s="170"/>
    </row>
    <row r="724" spans="58:59" x14ac:dyDescent="0.2">
      <c r="BF724" s="170"/>
      <c r="BG724" s="170"/>
    </row>
    <row r="725" spans="58:59" x14ac:dyDescent="0.2">
      <c r="BF725" s="170"/>
      <c r="BG725" s="170"/>
    </row>
    <row r="726" spans="58:59" x14ac:dyDescent="0.2">
      <c r="BF726" s="170"/>
      <c r="BG726" s="170"/>
    </row>
    <row r="727" spans="58:59" x14ac:dyDescent="0.2">
      <c r="BF727" s="170"/>
      <c r="BG727" s="170"/>
    </row>
    <row r="728" spans="58:59" x14ac:dyDescent="0.2">
      <c r="BF728" s="170"/>
      <c r="BG728" s="170"/>
    </row>
    <row r="729" spans="58:59" x14ac:dyDescent="0.2">
      <c r="BF729" s="170"/>
      <c r="BG729" s="170"/>
    </row>
    <row r="730" spans="58:59" x14ac:dyDescent="0.2">
      <c r="BF730" s="170"/>
      <c r="BG730" s="170"/>
    </row>
    <row r="731" spans="58:59" x14ac:dyDescent="0.2">
      <c r="BF731" s="170"/>
      <c r="BG731" s="170"/>
    </row>
    <row r="732" spans="58:59" x14ac:dyDescent="0.2">
      <c r="BF732" s="170"/>
      <c r="BG732" s="170"/>
    </row>
    <row r="733" spans="58:59" x14ac:dyDescent="0.2">
      <c r="BF733" s="170"/>
      <c r="BG733" s="170"/>
    </row>
    <row r="734" spans="58:59" x14ac:dyDescent="0.2">
      <c r="BF734" s="170"/>
      <c r="BG734" s="170"/>
    </row>
    <row r="735" spans="58:59" x14ac:dyDescent="0.2">
      <c r="BF735" s="170"/>
      <c r="BG735" s="170"/>
    </row>
    <row r="736" spans="58:59" x14ac:dyDescent="0.2">
      <c r="BF736" s="170"/>
      <c r="BG736" s="170"/>
    </row>
    <row r="737" spans="58:59" x14ac:dyDescent="0.2">
      <c r="BF737" s="170"/>
      <c r="BG737" s="170"/>
    </row>
    <row r="738" spans="58:59" x14ac:dyDescent="0.2">
      <c r="BF738" s="170"/>
      <c r="BG738" s="170"/>
    </row>
    <row r="739" spans="58:59" x14ac:dyDescent="0.2">
      <c r="BF739" s="170"/>
      <c r="BG739" s="170"/>
    </row>
    <row r="740" spans="58:59" x14ac:dyDescent="0.2">
      <c r="BF740" s="170"/>
      <c r="BG740" s="170"/>
    </row>
    <row r="741" spans="58:59" x14ac:dyDescent="0.2">
      <c r="BF741" s="170"/>
      <c r="BG741" s="170"/>
    </row>
    <row r="742" spans="58:59" x14ac:dyDescent="0.2">
      <c r="BF742" s="170"/>
      <c r="BG742" s="170"/>
    </row>
    <row r="743" spans="58:59" x14ac:dyDescent="0.2">
      <c r="BF743" s="170"/>
      <c r="BG743" s="170"/>
    </row>
    <row r="744" spans="58:59" x14ac:dyDescent="0.2">
      <c r="BF744" s="170"/>
      <c r="BG744" s="170"/>
    </row>
    <row r="745" spans="58:59" x14ac:dyDescent="0.2">
      <c r="BF745" s="170"/>
      <c r="BG745" s="170"/>
    </row>
    <row r="746" spans="58:59" x14ac:dyDescent="0.2">
      <c r="BF746" s="170"/>
      <c r="BG746" s="170"/>
    </row>
    <row r="747" spans="58:59" x14ac:dyDescent="0.2">
      <c r="BF747" s="170"/>
      <c r="BG747" s="170"/>
    </row>
    <row r="748" spans="58:59" x14ac:dyDescent="0.2">
      <c r="BF748" s="170"/>
      <c r="BG748" s="170"/>
    </row>
    <row r="749" spans="58:59" x14ac:dyDescent="0.2">
      <c r="BF749" s="170"/>
      <c r="BG749" s="170"/>
    </row>
    <row r="750" spans="58:59" x14ac:dyDescent="0.2">
      <c r="BF750" s="170"/>
      <c r="BG750" s="170"/>
    </row>
    <row r="751" spans="58:59" x14ac:dyDescent="0.2">
      <c r="BF751" s="170"/>
      <c r="BG751" s="170"/>
    </row>
    <row r="752" spans="58:59" x14ac:dyDescent="0.2">
      <c r="BF752" s="170"/>
      <c r="BG752" s="170"/>
    </row>
    <row r="753" spans="58:59" x14ac:dyDescent="0.2">
      <c r="BF753" s="170"/>
      <c r="BG753" s="170"/>
    </row>
    <row r="754" spans="58:59" x14ac:dyDescent="0.2">
      <c r="BF754" s="170"/>
      <c r="BG754" s="170"/>
    </row>
    <row r="755" spans="58:59" x14ac:dyDescent="0.2">
      <c r="BF755" s="170"/>
      <c r="BG755" s="170"/>
    </row>
    <row r="756" spans="58:59" x14ac:dyDescent="0.2">
      <c r="BF756" s="170"/>
      <c r="BG756" s="170"/>
    </row>
    <row r="757" spans="58:59" x14ac:dyDescent="0.2">
      <c r="BF757" s="170"/>
      <c r="BG757" s="170"/>
    </row>
    <row r="758" spans="58:59" x14ac:dyDescent="0.2">
      <c r="BF758" s="170"/>
      <c r="BG758" s="170"/>
    </row>
    <row r="759" spans="58:59" x14ac:dyDescent="0.2">
      <c r="BF759" s="170"/>
      <c r="BG759" s="170"/>
    </row>
    <row r="760" spans="58:59" x14ac:dyDescent="0.2">
      <c r="BF760" s="170"/>
      <c r="BG760" s="170"/>
    </row>
    <row r="761" spans="58:59" x14ac:dyDescent="0.2">
      <c r="BF761" s="170"/>
      <c r="BG761" s="170"/>
    </row>
    <row r="762" spans="58:59" x14ac:dyDescent="0.2">
      <c r="BF762" s="170"/>
      <c r="BG762" s="170"/>
    </row>
    <row r="763" spans="58:59" x14ac:dyDescent="0.2">
      <c r="BF763" s="170"/>
      <c r="BG763" s="170"/>
    </row>
    <row r="764" spans="58:59" x14ac:dyDescent="0.2">
      <c r="BF764" s="170"/>
      <c r="BG764" s="170"/>
    </row>
    <row r="765" spans="58:59" x14ac:dyDescent="0.2">
      <c r="BF765" s="170"/>
      <c r="BG765" s="170"/>
    </row>
    <row r="766" spans="58:59" x14ac:dyDescent="0.2">
      <c r="BF766" s="170"/>
      <c r="BG766" s="170"/>
    </row>
    <row r="767" spans="58:59" x14ac:dyDescent="0.2">
      <c r="BF767" s="170"/>
      <c r="BG767" s="170"/>
    </row>
    <row r="768" spans="58:59" x14ac:dyDescent="0.2">
      <c r="BF768" s="170"/>
      <c r="BG768" s="170"/>
    </row>
    <row r="769" spans="58:59" x14ac:dyDescent="0.2">
      <c r="BF769" s="170"/>
      <c r="BG769" s="170"/>
    </row>
    <row r="770" spans="58:59" x14ac:dyDescent="0.2">
      <c r="BF770" s="170"/>
      <c r="BG770" s="170"/>
    </row>
    <row r="771" spans="58:59" x14ac:dyDescent="0.2">
      <c r="BF771" s="170"/>
      <c r="BG771" s="170"/>
    </row>
    <row r="772" spans="58:59" x14ac:dyDescent="0.2">
      <c r="BF772" s="170"/>
      <c r="BG772" s="170"/>
    </row>
    <row r="773" spans="58:59" x14ac:dyDescent="0.2">
      <c r="BF773" s="170"/>
      <c r="BG773" s="170"/>
    </row>
    <row r="774" spans="58:59" x14ac:dyDescent="0.2">
      <c r="BF774" s="170"/>
      <c r="BG774" s="170"/>
    </row>
    <row r="775" spans="58:59" x14ac:dyDescent="0.2">
      <c r="BF775" s="170"/>
      <c r="BG775" s="170"/>
    </row>
    <row r="776" spans="58:59" x14ac:dyDescent="0.2">
      <c r="BF776" s="170"/>
      <c r="BG776" s="170"/>
    </row>
    <row r="777" spans="58:59" x14ac:dyDescent="0.2">
      <c r="BF777" s="170"/>
      <c r="BG777" s="170"/>
    </row>
    <row r="778" spans="58:59" x14ac:dyDescent="0.2">
      <c r="BF778" s="170"/>
      <c r="BG778" s="170"/>
    </row>
    <row r="779" spans="58:59" x14ac:dyDescent="0.2">
      <c r="BF779" s="170"/>
      <c r="BG779" s="170"/>
    </row>
    <row r="780" spans="58:59" x14ac:dyDescent="0.2">
      <c r="BF780" s="170"/>
      <c r="BG780" s="170"/>
    </row>
    <row r="781" spans="58:59" x14ac:dyDescent="0.2">
      <c r="BF781" s="170"/>
      <c r="BG781" s="170"/>
    </row>
    <row r="782" spans="58:59" x14ac:dyDescent="0.2">
      <c r="BF782" s="170"/>
      <c r="BG782" s="170"/>
    </row>
    <row r="783" spans="58:59" x14ac:dyDescent="0.2">
      <c r="BF783" s="170"/>
      <c r="BG783" s="170"/>
    </row>
    <row r="784" spans="58:59" x14ac:dyDescent="0.2">
      <c r="BF784" s="170"/>
      <c r="BG784" s="170"/>
    </row>
    <row r="785" spans="58:59" x14ac:dyDescent="0.2">
      <c r="BF785" s="170"/>
      <c r="BG785" s="170"/>
    </row>
    <row r="786" spans="58:59" x14ac:dyDescent="0.2">
      <c r="BF786" s="170"/>
      <c r="BG786" s="170"/>
    </row>
    <row r="787" spans="58:59" x14ac:dyDescent="0.2">
      <c r="BF787" s="170"/>
      <c r="BG787" s="170"/>
    </row>
    <row r="788" spans="58:59" x14ac:dyDescent="0.2">
      <c r="BF788" s="170"/>
      <c r="BG788" s="170"/>
    </row>
    <row r="789" spans="58:59" x14ac:dyDescent="0.2">
      <c r="BF789" s="170"/>
      <c r="BG789" s="170"/>
    </row>
    <row r="790" spans="58:59" x14ac:dyDescent="0.2">
      <c r="BF790" s="170"/>
      <c r="BG790" s="170"/>
    </row>
    <row r="791" spans="58:59" x14ac:dyDescent="0.2">
      <c r="BF791" s="170"/>
      <c r="BG791" s="170"/>
    </row>
    <row r="792" spans="58:59" x14ac:dyDescent="0.2">
      <c r="BF792" s="170"/>
      <c r="BG792" s="170"/>
    </row>
    <row r="793" spans="58:59" x14ac:dyDescent="0.2">
      <c r="BF793" s="170"/>
      <c r="BG793" s="170"/>
    </row>
    <row r="794" spans="58:59" x14ac:dyDescent="0.2">
      <c r="BF794" s="170"/>
      <c r="BG794" s="170"/>
    </row>
    <row r="795" spans="58:59" x14ac:dyDescent="0.2">
      <c r="BF795" s="170"/>
      <c r="BG795" s="170"/>
    </row>
    <row r="796" spans="58:59" x14ac:dyDescent="0.2">
      <c r="BF796" s="170"/>
      <c r="BG796" s="170"/>
    </row>
    <row r="797" spans="58:59" x14ac:dyDescent="0.2">
      <c r="BF797" s="170"/>
      <c r="BG797" s="170"/>
    </row>
    <row r="798" spans="58:59" x14ac:dyDescent="0.2">
      <c r="BF798" s="170"/>
      <c r="BG798" s="170"/>
    </row>
    <row r="799" spans="58:59" x14ac:dyDescent="0.2">
      <c r="BF799" s="170"/>
      <c r="BG799" s="170"/>
    </row>
    <row r="800" spans="58:59" x14ac:dyDescent="0.2">
      <c r="BF800" s="170"/>
      <c r="BG800" s="170"/>
    </row>
    <row r="801" spans="58:59" x14ac:dyDescent="0.2">
      <c r="BF801" s="170"/>
      <c r="BG801" s="170"/>
    </row>
    <row r="802" spans="58:59" x14ac:dyDescent="0.2">
      <c r="BF802" s="170"/>
      <c r="BG802" s="170"/>
    </row>
    <row r="803" spans="58:59" x14ac:dyDescent="0.2">
      <c r="BF803" s="170"/>
      <c r="BG803" s="170"/>
    </row>
    <row r="804" spans="58:59" x14ac:dyDescent="0.2">
      <c r="BF804" s="170"/>
      <c r="BG804" s="170"/>
    </row>
    <row r="805" spans="58:59" x14ac:dyDescent="0.2">
      <c r="BF805" s="170"/>
      <c r="BG805" s="170"/>
    </row>
    <row r="806" spans="58:59" x14ac:dyDescent="0.2">
      <c r="BF806" s="170"/>
      <c r="BG806" s="170"/>
    </row>
    <row r="807" spans="58:59" x14ac:dyDescent="0.2">
      <c r="BF807" s="170"/>
      <c r="BG807" s="170"/>
    </row>
    <row r="808" spans="58:59" x14ac:dyDescent="0.2">
      <c r="BF808" s="170"/>
      <c r="BG808" s="170"/>
    </row>
    <row r="809" spans="58:59" x14ac:dyDescent="0.2">
      <c r="BF809" s="170"/>
      <c r="BG809" s="170"/>
    </row>
    <row r="810" spans="58:59" x14ac:dyDescent="0.2">
      <c r="BF810" s="170"/>
      <c r="BG810" s="170"/>
    </row>
    <row r="811" spans="58:59" x14ac:dyDescent="0.2">
      <c r="BF811" s="170"/>
      <c r="BG811" s="170"/>
    </row>
    <row r="812" spans="58:59" x14ac:dyDescent="0.2">
      <c r="BF812" s="170"/>
      <c r="BG812" s="170"/>
    </row>
    <row r="813" spans="58:59" x14ac:dyDescent="0.2">
      <c r="BF813" s="170"/>
      <c r="BG813" s="170"/>
    </row>
    <row r="814" spans="58:59" x14ac:dyDescent="0.2">
      <c r="BF814" s="170"/>
      <c r="BG814" s="170"/>
    </row>
    <row r="815" spans="58:59" x14ac:dyDescent="0.2">
      <c r="BF815" s="170"/>
      <c r="BG815" s="170"/>
    </row>
    <row r="816" spans="58:59" x14ac:dyDescent="0.2">
      <c r="BF816" s="170"/>
      <c r="BG816" s="170"/>
    </row>
    <row r="817" spans="58:59" x14ac:dyDescent="0.2">
      <c r="BF817" s="170"/>
      <c r="BG817" s="170"/>
    </row>
    <row r="818" spans="58:59" x14ac:dyDescent="0.2">
      <c r="BF818" s="170"/>
      <c r="BG818" s="170"/>
    </row>
    <row r="819" spans="58:59" x14ac:dyDescent="0.2">
      <c r="BF819" s="170"/>
      <c r="BG819" s="170"/>
    </row>
    <row r="820" spans="58:59" x14ac:dyDescent="0.2">
      <c r="BF820" s="170"/>
      <c r="BG820" s="170"/>
    </row>
    <row r="821" spans="58:59" x14ac:dyDescent="0.2">
      <c r="BF821" s="170"/>
      <c r="BG821" s="170"/>
    </row>
    <row r="822" spans="58:59" x14ac:dyDescent="0.2">
      <c r="BF822" s="170"/>
      <c r="BG822" s="170"/>
    </row>
    <row r="823" spans="58:59" x14ac:dyDescent="0.2">
      <c r="BF823" s="170"/>
      <c r="BG823" s="170"/>
    </row>
    <row r="824" spans="58:59" x14ac:dyDescent="0.2">
      <c r="BF824" s="170"/>
      <c r="BG824" s="170"/>
    </row>
    <row r="825" spans="58:59" x14ac:dyDescent="0.2">
      <c r="BF825" s="170"/>
      <c r="BG825" s="170"/>
    </row>
    <row r="826" spans="58:59" x14ac:dyDescent="0.2">
      <c r="BF826" s="170"/>
      <c r="BG826" s="170"/>
    </row>
    <row r="827" spans="58:59" x14ac:dyDescent="0.2">
      <c r="BF827" s="170"/>
      <c r="BG827" s="170"/>
    </row>
    <row r="828" spans="58:59" x14ac:dyDescent="0.2">
      <c r="BF828" s="170"/>
      <c r="BG828" s="170"/>
    </row>
    <row r="829" spans="58:59" x14ac:dyDescent="0.2">
      <c r="BF829" s="170"/>
      <c r="BG829" s="170"/>
    </row>
    <row r="830" spans="58:59" x14ac:dyDescent="0.2">
      <c r="BF830" s="170"/>
      <c r="BG830" s="170"/>
    </row>
    <row r="831" spans="58:59" x14ac:dyDescent="0.2">
      <c r="BF831" s="170"/>
      <c r="BG831" s="170"/>
    </row>
    <row r="832" spans="58:59" x14ac:dyDescent="0.2">
      <c r="BF832" s="170"/>
      <c r="BG832" s="170"/>
    </row>
    <row r="833" spans="58:59" x14ac:dyDescent="0.2">
      <c r="BF833" s="170"/>
      <c r="BG833" s="170"/>
    </row>
    <row r="834" spans="58:59" x14ac:dyDescent="0.2">
      <c r="BF834" s="170"/>
      <c r="BG834" s="170"/>
    </row>
    <row r="835" spans="58:59" x14ac:dyDescent="0.2">
      <c r="BF835" s="170"/>
      <c r="BG835" s="170"/>
    </row>
    <row r="836" spans="58:59" x14ac:dyDescent="0.2">
      <c r="BF836" s="170"/>
      <c r="BG836" s="170"/>
    </row>
    <row r="837" spans="58:59" x14ac:dyDescent="0.2">
      <c r="BF837" s="170"/>
      <c r="BG837" s="170"/>
    </row>
    <row r="838" spans="58:59" x14ac:dyDescent="0.2">
      <c r="BF838" s="170"/>
      <c r="BG838" s="170"/>
    </row>
    <row r="839" spans="58:59" x14ac:dyDescent="0.2">
      <c r="BF839" s="170"/>
      <c r="BG839" s="170"/>
    </row>
    <row r="840" spans="58:59" x14ac:dyDescent="0.2">
      <c r="BF840" s="170"/>
      <c r="BG840" s="170"/>
    </row>
    <row r="841" spans="58:59" x14ac:dyDescent="0.2">
      <c r="BF841" s="170"/>
      <c r="BG841" s="170"/>
    </row>
    <row r="842" spans="58:59" x14ac:dyDescent="0.2">
      <c r="BF842" s="170"/>
      <c r="BG842" s="170"/>
    </row>
    <row r="843" spans="58:59" x14ac:dyDescent="0.2">
      <c r="BF843" s="170"/>
      <c r="BG843" s="170"/>
    </row>
    <row r="844" spans="58:59" x14ac:dyDescent="0.2">
      <c r="BF844" s="170"/>
      <c r="BG844" s="170"/>
    </row>
    <row r="845" spans="58:59" x14ac:dyDescent="0.2">
      <c r="BF845" s="170"/>
      <c r="BG845" s="170"/>
    </row>
    <row r="846" spans="58:59" x14ac:dyDescent="0.2">
      <c r="BF846" s="170"/>
      <c r="BG846" s="170"/>
    </row>
    <row r="847" spans="58:59" x14ac:dyDescent="0.2">
      <c r="BF847" s="170"/>
      <c r="BG847" s="170"/>
    </row>
    <row r="848" spans="58:59" x14ac:dyDescent="0.2">
      <c r="BF848" s="170"/>
      <c r="BG848" s="170"/>
    </row>
    <row r="849" spans="58:59" x14ac:dyDescent="0.2">
      <c r="BF849" s="170"/>
      <c r="BG849" s="170"/>
    </row>
    <row r="850" spans="58:59" x14ac:dyDescent="0.2">
      <c r="BF850" s="170"/>
      <c r="BG850" s="170"/>
    </row>
    <row r="851" spans="58:59" x14ac:dyDescent="0.2">
      <c r="BF851" s="170"/>
      <c r="BG851" s="170"/>
    </row>
    <row r="852" spans="58:59" x14ac:dyDescent="0.2">
      <c r="BF852" s="170"/>
      <c r="BG852" s="170"/>
    </row>
    <row r="853" spans="58:59" x14ac:dyDescent="0.2">
      <c r="BF853" s="170"/>
      <c r="BG853" s="170"/>
    </row>
    <row r="854" spans="58:59" x14ac:dyDescent="0.2">
      <c r="BF854" s="170"/>
      <c r="BG854" s="170"/>
    </row>
    <row r="855" spans="58:59" x14ac:dyDescent="0.2">
      <c r="BF855" s="170"/>
      <c r="BG855" s="170"/>
    </row>
    <row r="856" spans="58:59" x14ac:dyDescent="0.2">
      <c r="BF856" s="170"/>
      <c r="BG856" s="170"/>
    </row>
    <row r="857" spans="58:59" x14ac:dyDescent="0.2">
      <c r="BF857" s="170"/>
      <c r="BG857" s="170"/>
    </row>
    <row r="858" spans="58:59" x14ac:dyDescent="0.2">
      <c r="BF858" s="170"/>
      <c r="BG858" s="170"/>
    </row>
    <row r="859" spans="58:59" x14ac:dyDescent="0.2">
      <c r="BF859" s="170"/>
      <c r="BG859" s="170"/>
    </row>
    <row r="860" spans="58:59" x14ac:dyDescent="0.2">
      <c r="BF860" s="170"/>
      <c r="BG860" s="170"/>
    </row>
    <row r="861" spans="58:59" x14ac:dyDescent="0.2">
      <c r="BF861" s="170"/>
      <c r="BG861" s="170"/>
    </row>
    <row r="862" spans="58:59" x14ac:dyDescent="0.2">
      <c r="BF862" s="170"/>
      <c r="BG862" s="170"/>
    </row>
    <row r="863" spans="58:59" x14ac:dyDescent="0.2">
      <c r="BF863" s="170"/>
      <c r="BG863" s="170"/>
    </row>
    <row r="864" spans="58:59" x14ac:dyDescent="0.2">
      <c r="BF864" s="170"/>
      <c r="BG864" s="170"/>
    </row>
    <row r="865" spans="58:59" x14ac:dyDescent="0.2">
      <c r="BF865" s="170"/>
      <c r="BG865" s="170"/>
    </row>
    <row r="866" spans="58:59" x14ac:dyDescent="0.2">
      <c r="BF866" s="170"/>
      <c r="BG866" s="170"/>
    </row>
    <row r="867" spans="58:59" x14ac:dyDescent="0.2">
      <c r="BF867" s="170"/>
      <c r="BG867" s="170"/>
    </row>
    <row r="868" spans="58:59" x14ac:dyDescent="0.2">
      <c r="BF868" s="170"/>
      <c r="BG868" s="170"/>
    </row>
    <row r="869" spans="58:59" x14ac:dyDescent="0.2">
      <c r="BF869" s="170"/>
      <c r="BG869" s="170"/>
    </row>
    <row r="870" spans="58:59" x14ac:dyDescent="0.2">
      <c r="BF870" s="170"/>
      <c r="BG870" s="170"/>
    </row>
    <row r="871" spans="58:59" x14ac:dyDescent="0.2">
      <c r="BF871" s="170"/>
      <c r="BG871" s="170"/>
    </row>
    <row r="872" spans="58:59" x14ac:dyDescent="0.2">
      <c r="BF872" s="170"/>
      <c r="BG872" s="170"/>
    </row>
    <row r="873" spans="58:59" x14ac:dyDescent="0.2">
      <c r="BF873" s="170"/>
      <c r="BG873" s="170"/>
    </row>
    <row r="874" spans="58:59" x14ac:dyDescent="0.2">
      <c r="BF874" s="170"/>
      <c r="BG874" s="170"/>
    </row>
    <row r="875" spans="58:59" x14ac:dyDescent="0.2">
      <c r="BF875" s="170"/>
      <c r="BG875" s="170"/>
    </row>
    <row r="876" spans="58:59" x14ac:dyDescent="0.2">
      <c r="BF876" s="170"/>
      <c r="BG876" s="170"/>
    </row>
    <row r="877" spans="58:59" x14ac:dyDescent="0.2">
      <c r="BF877" s="170"/>
      <c r="BG877" s="170"/>
    </row>
    <row r="878" spans="58:59" x14ac:dyDescent="0.2">
      <c r="BF878" s="170"/>
      <c r="BG878" s="170"/>
    </row>
    <row r="879" spans="58:59" x14ac:dyDescent="0.2">
      <c r="BF879" s="170"/>
      <c r="BG879" s="170"/>
    </row>
    <row r="880" spans="58:59" x14ac:dyDescent="0.2">
      <c r="BF880" s="170"/>
      <c r="BG880" s="170"/>
    </row>
    <row r="881" spans="58:59" x14ac:dyDescent="0.2">
      <c r="BF881" s="170"/>
      <c r="BG881" s="170"/>
    </row>
    <row r="882" spans="58:59" x14ac:dyDescent="0.2">
      <c r="BF882" s="170"/>
      <c r="BG882" s="170"/>
    </row>
    <row r="883" spans="58:59" x14ac:dyDescent="0.2">
      <c r="BF883" s="170"/>
      <c r="BG883" s="170"/>
    </row>
    <row r="884" spans="58:59" x14ac:dyDescent="0.2">
      <c r="BF884" s="170"/>
      <c r="BG884" s="170"/>
    </row>
    <row r="885" spans="58:59" x14ac:dyDescent="0.2">
      <c r="BF885" s="170"/>
      <c r="BG885" s="170"/>
    </row>
    <row r="886" spans="58:59" x14ac:dyDescent="0.2">
      <c r="BF886" s="170"/>
      <c r="BG886" s="170"/>
    </row>
    <row r="887" spans="58:59" x14ac:dyDescent="0.2">
      <c r="BF887" s="170"/>
      <c r="BG887" s="170"/>
    </row>
    <row r="888" spans="58:59" x14ac:dyDescent="0.2">
      <c r="BF888" s="170"/>
      <c r="BG888" s="170"/>
    </row>
    <row r="889" spans="58:59" x14ac:dyDescent="0.2">
      <c r="BF889" s="170"/>
      <c r="BG889" s="170"/>
    </row>
    <row r="890" spans="58:59" x14ac:dyDescent="0.2">
      <c r="BF890" s="170"/>
      <c r="BG890" s="170"/>
    </row>
    <row r="891" spans="58:59" x14ac:dyDescent="0.2">
      <c r="BF891" s="170"/>
      <c r="BG891" s="170"/>
    </row>
    <row r="892" spans="58:59" x14ac:dyDescent="0.2">
      <c r="BF892" s="170"/>
      <c r="BG892" s="170"/>
    </row>
    <row r="893" spans="58:59" x14ac:dyDescent="0.2">
      <c r="BF893" s="170"/>
      <c r="BG893" s="170"/>
    </row>
    <row r="894" spans="58:59" x14ac:dyDescent="0.2">
      <c r="BF894" s="170"/>
      <c r="BG894" s="170"/>
    </row>
    <row r="895" spans="58:59" x14ac:dyDescent="0.2">
      <c r="BF895" s="170"/>
      <c r="BG895" s="170"/>
    </row>
    <row r="896" spans="58:59" x14ac:dyDescent="0.2">
      <c r="BF896" s="170"/>
      <c r="BG896" s="170"/>
    </row>
    <row r="897" spans="58:59" x14ac:dyDescent="0.2">
      <c r="BF897" s="170"/>
      <c r="BG897" s="170"/>
    </row>
    <row r="898" spans="58:59" x14ac:dyDescent="0.2">
      <c r="BF898" s="170"/>
      <c r="BG898" s="170"/>
    </row>
    <row r="899" spans="58:59" x14ac:dyDescent="0.2">
      <c r="BF899" s="170"/>
      <c r="BG899" s="170"/>
    </row>
    <row r="900" spans="58:59" x14ac:dyDescent="0.2">
      <c r="BF900" s="170"/>
      <c r="BG900" s="170"/>
    </row>
    <row r="901" spans="58:59" x14ac:dyDescent="0.2">
      <c r="BF901" s="170"/>
      <c r="BG901" s="170"/>
    </row>
    <row r="902" spans="58:59" x14ac:dyDescent="0.2">
      <c r="BF902" s="170"/>
      <c r="BG902" s="170"/>
    </row>
    <row r="903" spans="58:59" x14ac:dyDescent="0.2">
      <c r="BF903" s="170"/>
      <c r="BG903" s="170"/>
    </row>
    <row r="904" spans="58:59" x14ac:dyDescent="0.2">
      <c r="BF904" s="170"/>
      <c r="BG904" s="170"/>
    </row>
    <row r="905" spans="58:59" x14ac:dyDescent="0.2">
      <c r="BF905" s="170"/>
      <c r="BG905" s="170"/>
    </row>
    <row r="906" spans="58:59" x14ac:dyDescent="0.2">
      <c r="BF906" s="170"/>
      <c r="BG906" s="170"/>
    </row>
    <row r="907" spans="58:59" x14ac:dyDescent="0.2">
      <c r="BF907" s="170"/>
      <c r="BG907" s="170"/>
    </row>
    <row r="908" spans="58:59" x14ac:dyDescent="0.2">
      <c r="BF908" s="170"/>
      <c r="BG908" s="170"/>
    </row>
    <row r="909" spans="58:59" x14ac:dyDescent="0.2">
      <c r="BF909" s="170"/>
      <c r="BG909" s="170"/>
    </row>
    <row r="910" spans="58:59" x14ac:dyDescent="0.2">
      <c r="BF910" s="170"/>
      <c r="BG910" s="170"/>
    </row>
    <row r="911" spans="58:59" x14ac:dyDescent="0.2">
      <c r="BF911" s="170"/>
      <c r="BG911" s="170"/>
    </row>
    <row r="912" spans="58:59" x14ac:dyDescent="0.2">
      <c r="BF912" s="170"/>
      <c r="BG912" s="170"/>
    </row>
    <row r="913" spans="58:59" x14ac:dyDescent="0.2">
      <c r="BF913" s="170"/>
      <c r="BG913" s="170"/>
    </row>
    <row r="914" spans="58:59" x14ac:dyDescent="0.2">
      <c r="BF914" s="170"/>
      <c r="BG914" s="170"/>
    </row>
    <row r="915" spans="58:59" x14ac:dyDescent="0.2">
      <c r="BF915" s="170"/>
      <c r="BG915" s="170"/>
    </row>
    <row r="916" spans="58:59" x14ac:dyDescent="0.2">
      <c r="BF916" s="170"/>
      <c r="BG916" s="170"/>
    </row>
    <row r="917" spans="58:59" x14ac:dyDescent="0.2">
      <c r="BF917" s="170"/>
      <c r="BG917" s="170"/>
    </row>
    <row r="918" spans="58:59" x14ac:dyDescent="0.2">
      <c r="BF918" s="170"/>
      <c r="BG918" s="170"/>
    </row>
    <row r="919" spans="58:59" x14ac:dyDescent="0.2">
      <c r="BF919" s="170"/>
      <c r="BG919" s="170"/>
    </row>
    <row r="920" spans="58:59" x14ac:dyDescent="0.2">
      <c r="BF920" s="170"/>
      <c r="BG920" s="170"/>
    </row>
    <row r="921" spans="58:59" x14ac:dyDescent="0.2">
      <c r="BF921" s="170"/>
      <c r="BG921" s="170"/>
    </row>
    <row r="922" spans="58:59" x14ac:dyDescent="0.2">
      <c r="BF922" s="170"/>
      <c r="BG922" s="170"/>
    </row>
    <row r="923" spans="58:59" x14ac:dyDescent="0.2">
      <c r="BF923" s="170"/>
      <c r="BG923" s="170"/>
    </row>
    <row r="924" spans="58:59" x14ac:dyDescent="0.2">
      <c r="BF924" s="170"/>
      <c r="BG924" s="170"/>
    </row>
    <row r="925" spans="58:59" x14ac:dyDescent="0.2">
      <c r="BF925" s="170"/>
      <c r="BG925" s="170"/>
    </row>
    <row r="926" spans="58:59" x14ac:dyDescent="0.2">
      <c r="BF926" s="170"/>
      <c r="BG926" s="170"/>
    </row>
    <row r="927" spans="58:59" x14ac:dyDescent="0.2">
      <c r="BF927" s="170"/>
      <c r="BG927" s="170"/>
    </row>
    <row r="928" spans="58:59" x14ac:dyDescent="0.2">
      <c r="BF928" s="170"/>
      <c r="BG928" s="170"/>
    </row>
    <row r="929" spans="58:59" x14ac:dyDescent="0.2">
      <c r="BF929" s="170"/>
      <c r="BG929" s="170"/>
    </row>
    <row r="930" spans="58:59" x14ac:dyDescent="0.2">
      <c r="BF930" s="170"/>
      <c r="BG930" s="170"/>
    </row>
    <row r="931" spans="58:59" x14ac:dyDescent="0.2">
      <c r="BF931" s="170"/>
      <c r="BG931" s="170"/>
    </row>
    <row r="932" spans="58:59" x14ac:dyDescent="0.2">
      <c r="BF932" s="170"/>
      <c r="BG932" s="170"/>
    </row>
    <row r="933" spans="58:59" x14ac:dyDescent="0.2">
      <c r="BF933" s="170"/>
      <c r="BG933" s="170"/>
    </row>
    <row r="934" spans="58:59" x14ac:dyDescent="0.2">
      <c r="BF934" s="170"/>
      <c r="BG934" s="170"/>
    </row>
    <row r="935" spans="58:59" x14ac:dyDescent="0.2">
      <c r="BF935" s="170"/>
      <c r="BG935" s="170"/>
    </row>
    <row r="936" spans="58:59" x14ac:dyDescent="0.2">
      <c r="BF936" s="170"/>
      <c r="BG936" s="170"/>
    </row>
    <row r="937" spans="58:59" x14ac:dyDescent="0.2">
      <c r="BF937" s="170"/>
      <c r="BG937" s="170"/>
    </row>
    <row r="938" spans="58:59" x14ac:dyDescent="0.2">
      <c r="BF938" s="170"/>
      <c r="BG938" s="170"/>
    </row>
    <row r="939" spans="58:59" x14ac:dyDescent="0.2">
      <c r="BF939" s="170"/>
      <c r="BG939" s="170"/>
    </row>
    <row r="940" spans="58:59" x14ac:dyDescent="0.2">
      <c r="BF940" s="170"/>
      <c r="BG940" s="170"/>
    </row>
    <row r="941" spans="58:59" x14ac:dyDescent="0.2">
      <c r="BF941" s="170"/>
      <c r="BG941" s="170"/>
    </row>
    <row r="942" spans="58:59" x14ac:dyDescent="0.2">
      <c r="BF942" s="170"/>
      <c r="BG942" s="170"/>
    </row>
    <row r="943" spans="58:59" x14ac:dyDescent="0.2">
      <c r="BF943" s="170"/>
      <c r="BG943" s="170"/>
    </row>
    <row r="944" spans="58:59" x14ac:dyDescent="0.2">
      <c r="BF944" s="170"/>
      <c r="BG944" s="170"/>
    </row>
    <row r="945" spans="58:59" x14ac:dyDescent="0.2">
      <c r="BF945" s="170"/>
      <c r="BG945" s="170"/>
    </row>
    <row r="946" spans="58:59" x14ac:dyDescent="0.2">
      <c r="BF946" s="170"/>
      <c r="BG946" s="170"/>
    </row>
    <row r="947" spans="58:59" x14ac:dyDescent="0.2">
      <c r="BF947" s="170"/>
      <c r="BG947" s="170"/>
    </row>
    <row r="948" spans="58:59" x14ac:dyDescent="0.2">
      <c r="BF948" s="170"/>
      <c r="BG948" s="170"/>
    </row>
    <row r="949" spans="58:59" x14ac:dyDescent="0.2">
      <c r="BF949" s="170"/>
      <c r="BG949" s="170"/>
    </row>
    <row r="950" spans="58:59" x14ac:dyDescent="0.2">
      <c r="BF950" s="170"/>
      <c r="BG950" s="170"/>
    </row>
    <row r="951" spans="58:59" x14ac:dyDescent="0.2">
      <c r="BF951" s="170"/>
      <c r="BG951" s="170"/>
    </row>
    <row r="952" spans="58:59" x14ac:dyDescent="0.2">
      <c r="BF952" s="170"/>
      <c r="BG952" s="170"/>
    </row>
    <row r="953" spans="58:59" x14ac:dyDescent="0.2">
      <c r="BF953" s="170"/>
      <c r="BG953" s="170"/>
    </row>
    <row r="954" spans="58:59" x14ac:dyDescent="0.2">
      <c r="BF954" s="170"/>
      <c r="BG954" s="170"/>
    </row>
    <row r="955" spans="58:59" x14ac:dyDescent="0.2">
      <c r="BF955" s="170"/>
      <c r="BG955" s="170"/>
    </row>
    <row r="956" spans="58:59" x14ac:dyDescent="0.2">
      <c r="BF956" s="170"/>
      <c r="BG956" s="170"/>
    </row>
    <row r="957" spans="58:59" x14ac:dyDescent="0.2">
      <c r="BF957" s="170"/>
      <c r="BG957" s="170"/>
    </row>
    <row r="958" spans="58:59" x14ac:dyDescent="0.2">
      <c r="BF958" s="170"/>
      <c r="BG958" s="170"/>
    </row>
    <row r="959" spans="58:59" x14ac:dyDescent="0.2">
      <c r="BF959" s="170"/>
      <c r="BG959" s="170"/>
    </row>
    <row r="960" spans="58:59" x14ac:dyDescent="0.2">
      <c r="BF960" s="170"/>
      <c r="BG960" s="170"/>
    </row>
    <row r="961" spans="58:59" x14ac:dyDescent="0.2">
      <c r="BF961" s="170"/>
      <c r="BG961" s="170"/>
    </row>
    <row r="962" spans="58:59" x14ac:dyDescent="0.2">
      <c r="BF962" s="170"/>
      <c r="BG962" s="170"/>
    </row>
    <row r="963" spans="58:59" x14ac:dyDescent="0.2">
      <c r="BF963" s="170"/>
      <c r="BG963" s="170"/>
    </row>
    <row r="964" spans="58:59" x14ac:dyDescent="0.2">
      <c r="BF964" s="170"/>
      <c r="BG964" s="170"/>
    </row>
    <row r="965" spans="58:59" x14ac:dyDescent="0.2">
      <c r="BF965" s="170"/>
      <c r="BG965" s="170"/>
    </row>
    <row r="966" spans="58:59" x14ac:dyDescent="0.2">
      <c r="BF966" s="170"/>
      <c r="BG966" s="170"/>
    </row>
    <row r="967" spans="58:59" x14ac:dyDescent="0.2">
      <c r="BF967" s="170"/>
      <c r="BG967" s="170"/>
    </row>
    <row r="968" spans="58:59" x14ac:dyDescent="0.2">
      <c r="BF968" s="170"/>
      <c r="BG968" s="170"/>
    </row>
    <row r="969" spans="58:59" x14ac:dyDescent="0.2">
      <c r="BF969" s="170"/>
      <c r="BG969" s="170"/>
    </row>
    <row r="970" spans="58:59" x14ac:dyDescent="0.2">
      <c r="BF970" s="170"/>
      <c r="BG970" s="170"/>
    </row>
    <row r="971" spans="58:59" x14ac:dyDescent="0.2">
      <c r="BF971" s="170"/>
      <c r="BG971" s="170"/>
    </row>
    <row r="972" spans="58:59" x14ac:dyDescent="0.2">
      <c r="BF972" s="170"/>
      <c r="BG972" s="170"/>
    </row>
    <row r="973" spans="58:59" x14ac:dyDescent="0.2">
      <c r="BF973" s="170"/>
      <c r="BG973" s="170"/>
    </row>
    <row r="974" spans="58:59" x14ac:dyDescent="0.2">
      <c r="BF974" s="170"/>
      <c r="BG974" s="170"/>
    </row>
    <row r="975" spans="58:59" x14ac:dyDescent="0.2">
      <c r="BF975" s="170"/>
      <c r="BG975" s="170"/>
    </row>
    <row r="976" spans="58:59" x14ac:dyDescent="0.2">
      <c r="BF976" s="170"/>
      <c r="BG976" s="170"/>
    </row>
    <row r="977" spans="58:59" x14ac:dyDescent="0.2">
      <c r="BF977" s="170"/>
      <c r="BG977" s="170"/>
    </row>
    <row r="978" spans="58:59" x14ac:dyDescent="0.2">
      <c r="BF978" s="170"/>
      <c r="BG978" s="170"/>
    </row>
    <row r="979" spans="58:59" x14ac:dyDescent="0.2">
      <c r="BF979" s="170"/>
      <c r="BG979" s="170"/>
    </row>
    <row r="980" spans="58:59" x14ac:dyDescent="0.2">
      <c r="BF980" s="170"/>
      <c r="BG980" s="170"/>
    </row>
    <row r="981" spans="58:59" x14ac:dyDescent="0.2">
      <c r="BF981" s="170"/>
      <c r="BG981" s="170"/>
    </row>
    <row r="982" spans="58:59" x14ac:dyDescent="0.2">
      <c r="BF982" s="170"/>
      <c r="BG982" s="170"/>
    </row>
    <row r="983" spans="58:59" x14ac:dyDescent="0.2">
      <c r="BF983" s="170"/>
      <c r="BG983" s="170"/>
    </row>
    <row r="984" spans="58:59" x14ac:dyDescent="0.2">
      <c r="BF984" s="170"/>
      <c r="BG984" s="170"/>
    </row>
    <row r="985" spans="58:59" x14ac:dyDescent="0.2">
      <c r="BF985" s="170"/>
      <c r="BG985" s="170"/>
    </row>
    <row r="986" spans="58:59" x14ac:dyDescent="0.2">
      <c r="BF986" s="170"/>
      <c r="BG986" s="170"/>
    </row>
    <row r="987" spans="58:59" x14ac:dyDescent="0.2">
      <c r="BF987" s="170"/>
      <c r="BG987" s="170"/>
    </row>
    <row r="988" spans="58:59" x14ac:dyDescent="0.2">
      <c r="BF988" s="170"/>
      <c r="BG988" s="170"/>
    </row>
    <row r="989" spans="58:59" x14ac:dyDescent="0.2">
      <c r="BF989" s="170"/>
      <c r="BG989" s="170"/>
    </row>
    <row r="990" spans="58:59" x14ac:dyDescent="0.2">
      <c r="BF990" s="170"/>
      <c r="BG990" s="170"/>
    </row>
    <row r="991" spans="58:59" x14ac:dyDescent="0.2">
      <c r="BF991" s="170"/>
      <c r="BG991" s="170"/>
    </row>
    <row r="992" spans="58:59" x14ac:dyDescent="0.2">
      <c r="BF992" s="170"/>
      <c r="BG992" s="170"/>
    </row>
    <row r="993" spans="58:59" x14ac:dyDescent="0.2">
      <c r="BF993" s="170"/>
      <c r="BG993" s="170"/>
    </row>
    <row r="994" spans="58:59" x14ac:dyDescent="0.2">
      <c r="BF994" s="170"/>
      <c r="BG994" s="170"/>
    </row>
    <row r="995" spans="58:59" x14ac:dyDescent="0.2">
      <c r="BF995" s="170"/>
      <c r="BG995" s="170"/>
    </row>
    <row r="996" spans="58:59" x14ac:dyDescent="0.2">
      <c r="BF996" s="170"/>
      <c r="BG996" s="170"/>
    </row>
    <row r="997" spans="58:59" x14ac:dyDescent="0.2">
      <c r="BF997" s="170"/>
      <c r="BG997" s="170"/>
    </row>
    <row r="998" spans="58:59" x14ac:dyDescent="0.2">
      <c r="BF998" s="170"/>
      <c r="BG998" s="170"/>
    </row>
    <row r="999" spans="58:59" x14ac:dyDescent="0.2">
      <c r="BF999" s="170"/>
      <c r="BG999" s="170"/>
    </row>
    <row r="1000" spans="58:59" x14ac:dyDescent="0.2">
      <c r="BF1000" s="170"/>
      <c r="BG1000" s="170"/>
    </row>
    <row r="1001" spans="58:59" x14ac:dyDescent="0.2">
      <c r="BF1001" s="170"/>
      <c r="BG1001" s="170"/>
    </row>
    <row r="1002" spans="58:59" x14ac:dyDescent="0.2">
      <c r="BF1002" s="170"/>
      <c r="BG1002" s="170"/>
    </row>
    <row r="1003" spans="58:59" x14ac:dyDescent="0.2">
      <c r="BF1003" s="170"/>
      <c r="BG1003" s="170"/>
    </row>
    <row r="1004" spans="58:59" x14ac:dyDescent="0.2">
      <c r="BF1004" s="170"/>
      <c r="BG1004" s="170"/>
    </row>
    <row r="1005" spans="58:59" x14ac:dyDescent="0.2">
      <c r="BF1005" s="170"/>
      <c r="BG1005" s="170"/>
    </row>
    <row r="1006" spans="58:59" x14ac:dyDescent="0.2">
      <c r="BF1006" s="170"/>
      <c r="BG1006" s="170"/>
    </row>
    <row r="1007" spans="58:59" x14ac:dyDescent="0.2">
      <c r="BF1007" s="170"/>
      <c r="BG1007" s="170"/>
    </row>
    <row r="1008" spans="58:59" x14ac:dyDescent="0.2">
      <c r="BF1008" s="170"/>
      <c r="BG1008" s="170"/>
    </row>
    <row r="1009" spans="58:59" x14ac:dyDescent="0.2">
      <c r="BF1009" s="170"/>
      <c r="BG1009" s="170"/>
    </row>
    <row r="1010" spans="58:59" x14ac:dyDescent="0.2">
      <c r="BF1010" s="170"/>
      <c r="BG1010" s="170"/>
    </row>
    <row r="1011" spans="58:59" x14ac:dyDescent="0.2">
      <c r="BF1011" s="170"/>
      <c r="BG1011" s="170"/>
    </row>
    <row r="1012" spans="58:59" x14ac:dyDescent="0.2">
      <c r="BF1012" s="170"/>
      <c r="BG1012" s="170"/>
    </row>
    <row r="1013" spans="58:59" x14ac:dyDescent="0.2">
      <c r="BF1013" s="170"/>
      <c r="BG1013" s="170"/>
    </row>
    <row r="1014" spans="58:59" x14ac:dyDescent="0.2">
      <c r="BF1014" s="170"/>
      <c r="BG1014" s="170"/>
    </row>
    <row r="1015" spans="58:59" x14ac:dyDescent="0.2">
      <c r="BF1015" s="170"/>
      <c r="BG1015" s="170"/>
    </row>
    <row r="1016" spans="58:59" x14ac:dyDescent="0.2">
      <c r="BF1016" s="170"/>
      <c r="BG1016" s="170"/>
    </row>
    <row r="1017" spans="58:59" x14ac:dyDescent="0.2">
      <c r="BF1017" s="170"/>
      <c r="BG1017" s="170"/>
    </row>
    <row r="1018" spans="58:59" x14ac:dyDescent="0.2">
      <c r="BF1018" s="170"/>
      <c r="BG1018" s="170"/>
    </row>
    <row r="1019" spans="58:59" x14ac:dyDescent="0.2">
      <c r="BF1019" s="170"/>
      <c r="BG1019" s="170"/>
    </row>
    <row r="1020" spans="58:59" x14ac:dyDescent="0.2">
      <c r="BF1020" s="170"/>
      <c r="BG1020" s="170"/>
    </row>
    <row r="1021" spans="58:59" x14ac:dyDescent="0.2">
      <c r="BF1021" s="170"/>
      <c r="BG1021" s="170"/>
    </row>
    <row r="1022" spans="58:59" x14ac:dyDescent="0.2">
      <c r="BF1022" s="170"/>
      <c r="BG1022" s="170"/>
    </row>
  </sheetData>
  <mergeCells count="19">
    <mergeCell ref="A16:D16"/>
    <mergeCell ref="A17:D17"/>
    <mergeCell ref="BB14:BH14"/>
    <mergeCell ref="A14:A15"/>
    <mergeCell ref="B14:B15"/>
    <mergeCell ref="C14:C15"/>
    <mergeCell ref="D14:D15"/>
    <mergeCell ref="E14:E15"/>
    <mergeCell ref="A629:B630"/>
    <mergeCell ref="C629:C630"/>
    <mergeCell ref="D629:D630"/>
    <mergeCell ref="E629:E630"/>
    <mergeCell ref="BB629:BB630"/>
    <mergeCell ref="BH629:BH630"/>
    <mergeCell ref="BC629:BC630"/>
    <mergeCell ref="BD629:BD630"/>
    <mergeCell ref="BE629:BE630"/>
    <mergeCell ref="BF629:BF630"/>
    <mergeCell ref="BG629:BG630"/>
  </mergeCells>
  <pageMargins left="1.3385826771653544" right="0.23622047244094491" top="0.35433070866141736" bottom="0.27559055118110237" header="0.15748031496062992" footer="0.15748031496062992"/>
  <pageSetup paperSize="5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A 31 DE DICIEMBRE 2012</vt:lpstr>
      <vt:lpstr>'EJEC. A 31 DE DICIEMBRE 2012'!Títulos_a_imprimir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Eberth Barrera Alvarez</dc:creator>
  <cp:lastModifiedBy>Eberth Barrera Alvarez</cp:lastModifiedBy>
  <cp:lastPrinted>2013-03-01T01:11:38Z</cp:lastPrinted>
  <dcterms:created xsi:type="dcterms:W3CDTF">2011-12-19T13:57:25Z</dcterms:created>
  <dcterms:modified xsi:type="dcterms:W3CDTF">2015-05-08T14:59:22Z</dcterms:modified>
</cp:coreProperties>
</file>