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or.regalias2\Desktop\INFORMES OCAD 2017\OCAD SESION VI\"/>
    </mc:Choice>
  </mc:AlternateContent>
  <bookViews>
    <workbookView xWindow="0" yWindow="0" windowWidth="28800" windowHeight="12435" activeTab="1"/>
  </bookViews>
  <sheets>
    <sheet name="PROYECTOS APROBADOS" sheetId="3" r:id="rId1"/>
    <sheet name="SALDO A.D. DPTO" sheetId="2" r:id="rId2"/>
    <sheet name="A.D. DEPARTAMENTO" sheetId="1" state="hidden" r:id="rId3"/>
  </sheets>
  <definedNames>
    <definedName name="_xlnm.Print_Titles" localSheetId="0">'PROYECTOS APROBADOS'!$3:$5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C43" i="2" l="1"/>
  <c r="K32" i="3" l="1"/>
  <c r="P37" i="3" l="1"/>
  <c r="E11" i="3"/>
  <c r="E21" i="3" s="1"/>
  <c r="I21" i="3"/>
  <c r="G21" i="3"/>
  <c r="F21" i="3"/>
  <c r="D21" i="3"/>
  <c r="H12" i="3"/>
  <c r="D13" i="3"/>
  <c r="H17" i="3" l="1"/>
  <c r="H21" i="3" s="1"/>
  <c r="C35" i="2" l="1"/>
  <c r="C39" i="2" l="1"/>
  <c r="C46" i="2" l="1"/>
  <c r="C48" i="2" s="1"/>
  <c r="C11" i="2" l="1"/>
  <c r="C13" i="2" s="1"/>
  <c r="C15" i="2" s="1"/>
  <c r="C17" i="2" s="1"/>
  <c r="C19" i="2" s="1"/>
  <c r="C21" i="2" s="1"/>
  <c r="C23" i="2" s="1"/>
  <c r="C51" i="1" l="1"/>
  <c r="C37" i="1" l="1"/>
  <c r="C43" i="1" l="1"/>
  <c r="C11" i="1"/>
  <c r="C13" i="1" s="1"/>
  <c r="C15" i="1" s="1"/>
  <c r="C17" i="1" s="1"/>
  <c r="C19" i="1" s="1"/>
  <c r="C21" i="1" s="1"/>
  <c r="C23" i="1" s="1"/>
  <c r="C45" i="1" l="1"/>
  <c r="C47" i="1" l="1"/>
  <c r="C53" i="1" s="1"/>
</calcChain>
</file>

<file path=xl/comments1.xml><?xml version="1.0" encoding="utf-8"?>
<comments xmlns="http://schemas.openxmlformats.org/spreadsheetml/2006/main">
  <authors>
    <author>Asesor Regalias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Asesor Regalias:</t>
        </r>
        <r>
          <rPr>
            <sz val="9"/>
            <color indexed="81"/>
            <rFont val="Tahoma"/>
            <family val="2"/>
          </rPr>
          <t xml:space="preserve">
CORRESPONDE AL INCENTIVO A LA PRODUCCION</t>
        </r>
      </text>
    </comment>
  </commentList>
</comments>
</file>

<file path=xl/sharedStrings.xml><?xml version="1.0" encoding="utf-8"?>
<sst xmlns="http://schemas.openxmlformats.org/spreadsheetml/2006/main" count="243" uniqueCount="155">
  <si>
    <t xml:space="preserve">BALANCE ASIGNACIONES DIRECTAS DEL DEPARTAMENTO 2015-2016                                  </t>
  </si>
  <si>
    <t>FECHA: 17 DE JUNIO DE 2016 - SESION III OCAD DEPARTAMENTAL</t>
  </si>
  <si>
    <t>CONCEPTO</t>
  </si>
  <si>
    <t>VALOR</t>
  </si>
  <si>
    <t>SALDO ANTERIOR VIGENCIA 2013-2014</t>
  </si>
  <si>
    <r>
      <t>VR, 2015 INCLUIDO EL 30% APLAZAMIENTO LEY 1744/14 (A.D., FAE, REND FIN REG Y COMPENSACIONES)</t>
    </r>
    <r>
      <rPr>
        <b/>
        <sz val="14"/>
        <color indexed="8"/>
        <rFont val="Calibri"/>
        <family val="2"/>
      </rPr>
      <t xml:space="preserve"> (1)</t>
    </r>
  </si>
  <si>
    <t xml:space="preserve">MAYOR RECAUDO 2012 ART.42 Ley 1744/15) - </t>
  </si>
  <si>
    <t>DISPONIBILIDAD INICIAL (mayor vr. Recaudado 2013-2014)  (Decreto 722 de 2015)</t>
  </si>
  <si>
    <t>DECRETO 1490 2015 (Compensación 2014)</t>
  </si>
  <si>
    <t>SUBTOTAL ASIGNACIONES 2015</t>
  </si>
  <si>
    <t>TOTAL APROBACIONES CON A.D.</t>
  </si>
  <si>
    <t>SALDO A.D. A 2016</t>
  </si>
  <si>
    <t>RENDIMIENTOS FINANCIEROS ASIGNACIONES DIRECTAS                      30-11-15</t>
  </si>
  <si>
    <t>SUBTOTAL A.D. MAS RENDIMIENTOS FINANCIEROS</t>
  </si>
  <si>
    <t>(-) VR. APROBADO 2015 (INCLUYE XXVI SESION OCAD) CON RENDIMIENTOS FINANCIEROS</t>
  </si>
  <si>
    <t>SALDO VIGENCIA 2015 RENDIMIENTOS FINANCIEROS</t>
  </si>
  <si>
    <t xml:space="preserve">  + VR. ASIGNADO AD 2016 (INCLUYE RENDIMIENTOS FINANCIEROS Y DESAHORRO FAE) LEY 1744 DE 2016 </t>
  </si>
  <si>
    <t xml:space="preserve"> SUBTOTAL DISPONIBLE  2016 (YA TIENE EL 30% DE APLAZAMIENTO) SALDO 2015+ASIGNADO 2016 </t>
  </si>
  <si>
    <t xml:space="preserve">  + RENDIMIENTOS FINANCIEROS ASIGNACIONES DIRECTAS   28-02-16 </t>
  </si>
  <si>
    <t xml:space="preserve"> TOTAL DISPONIBLE PARA APROBACIONES 2016 (SUBTOTAL DISPONIBLE 2016+ RENDIMIENTOS FINANCIEROS 28-02-16) </t>
  </si>
  <si>
    <t xml:space="preserve">  - VR APROBADO INFLEXIBILIDADES 2016 - I SESION OCAD 2016 </t>
  </si>
  <si>
    <t xml:space="preserve"> SALDO DISPONIBLE PRESUPUESTO APROBACIONES 2016  </t>
  </si>
  <si>
    <t xml:space="preserve"> CONCEPTO </t>
  </si>
  <si>
    <t xml:space="preserve"> VALOR </t>
  </si>
  <si>
    <t xml:space="preserve"> SALDO AD A DICIEMBRE 31 DE 2015 </t>
  </si>
  <si>
    <t xml:space="preserve"> + Valor Liberacion de recursos proyecto BPIN 2014004410045 CONSTRUCCION DE 50 VIVIENDAS PLAN DE VIVIENDA LOS YALCONES DEL MUNICIPIO DE LA ARGENTINA, HUILA.</t>
  </si>
  <si>
    <t xml:space="preserve"> SUBTOTAL DISPONIBLE  AD 2016 (YA TIENE EL 30% DE APLAZAMIENTO) SALDO 2015+ASIGNADO 2016 </t>
  </si>
  <si>
    <t xml:space="preserve"> RENDIMIENTOS FINANCIEROS CTA MAESTRA AD DEPTO </t>
  </si>
  <si>
    <t xml:space="preserve"> SALDO DISPONIBLE RENDIMIENTOS FINANCIEROS CTA MAESTRA AD DEPTO </t>
  </si>
  <si>
    <t>TOTAL A.D. Y RENDIMIENTOS FINANCIEROS CTA MAESTRA</t>
  </si>
  <si>
    <t>CONTROL DE RECAUDO</t>
  </si>
  <si>
    <t>ACUMULADO INSTRUCCIÓN DE ABONO A CUENTA - I.A.C.</t>
  </si>
  <si>
    <t>ACUMULADO PLAN BIENAL DE CAJA - PBC</t>
  </si>
  <si>
    <t>AVANCE FRENTE AL PLAN BIENAL DE CAJA</t>
  </si>
  <si>
    <t xml:space="preserve"> + Valor Liberacion de recursos proyecto BPIN 2015410010006 MEJORAMIENTO Y OPTIMIZACION DE LAS REDES DE ACUEDUCTO EN LA CRA 26 ENTRE CALLES 22 Y LA PLANTA DE TRATAMIENTO EL JARDIN COMUNA CINCO DEL MUNICIPIO DE NEIVA, DPTO. DEL HUILA</t>
  </si>
  <si>
    <t xml:space="preserve"> ASIGNACIONES DIRECTAS   </t>
  </si>
  <si>
    <t xml:space="preserve">                                     </t>
  </si>
  <si>
    <t>APROBACIONES 2016</t>
  </si>
  <si>
    <t>TOTAL APROBACIONES 2016</t>
  </si>
  <si>
    <t>TOTAL DISPONIBLE ASIGNACIONES DIRECTAS 2016</t>
  </si>
  <si>
    <t xml:space="preserve">(+ ) LIBERACIONES POR CIERRES DE PROYECTOS SESIONES OCAD 2016 </t>
  </si>
  <si>
    <t xml:space="preserve"> + AJUSTE 2015 DECRETO 1296 de 2016</t>
  </si>
  <si>
    <t xml:space="preserve"> + COMPENSACION DECRETO 1296 DE 2016</t>
  </si>
  <si>
    <t xml:space="preserve"> CONTROL DE RECAUDO SICODIS 09 12 2016 </t>
  </si>
  <si>
    <t>TOTAL ASIGNACIONES DIRECTAS</t>
  </si>
  <si>
    <t xml:space="preserve">  + RENDIMIENTOS FINANCIEROS ASIGNACIONES DIRECTAS  2012- NOVIEMBRE 30 DE 2016 </t>
  </si>
  <si>
    <t xml:space="preserve">   - RENDIMIENTOS FINANCIEROS GENERADOS POR LOS RECURSOS DE AD DEL TOLIMA DEL PROYECTO CONSTRUCCION PUENTE VEHICULAR COLGANTE RIO CABRERA  A NOVIEMBRE 30 DE 2016</t>
  </si>
  <si>
    <t xml:space="preserve">  - VR. APROBADO RENDIMIENTOS FINANCIEROS AD DEPTO A NOVIEMBRE 31 DE 2015 </t>
  </si>
  <si>
    <t xml:space="preserve">  - VR PROYECTOS APROBADOS 2016</t>
  </si>
  <si>
    <t xml:space="preserve">BALANCE ASIGNACIONES DIRECTAS DEL DEPARTAMENTO 2015-2016  2016                                 </t>
  </si>
  <si>
    <t xml:space="preserve"> (+) VR. ASIGNADO A.D. BIENIO 2017-2018 DECRETO 2190 DE 2016 DESCONTANDO APLAZAMIENTO DEL 20% SEGÚN DECRETO 1082 DE 2016</t>
  </si>
  <si>
    <t xml:space="preserve"> (+) VR. EXCESO DE AHORRO EN EL FONDO DE AHORRO Y ESTABILIZACION</t>
  </si>
  <si>
    <t>(-) RENDIMIENTOS FINANCIEROS PROYECTO PUENTE VEHICULAR COLGANTE SOBRE EL RIO CABRERA EN LIMITES ENTRE LOSMUNICIPIOS DE ALPUJARRA - TOLIMA Y BARAYA - HUILA</t>
  </si>
  <si>
    <t xml:space="preserve"> (+) LIBERACION DE RECURSOS PROYECTO "DOTACION CON TECNOLOGIA DE PUNTA DE EQUIPOS BIOMEDICOS PARA LA TORRE MATERNO INFANTIL DE LA E.S.E HOSPITAL UNIVERSITARIO DE NEIVA, BPIN 2015004410049</t>
  </si>
  <si>
    <t xml:space="preserve"> SALDO AD A DICIEMBRE 31 DE 2016</t>
  </si>
  <si>
    <t xml:space="preserve"> (+) LIBERACION POR CIERRE DE PROYECTOS BPIN 2012004410028</t>
  </si>
  <si>
    <t xml:space="preserve"> (-) VR. APROBADO INFLEXIBILIDADES 2017-2018</t>
  </si>
  <si>
    <t>SALDO AL CIERRE DICIEMBRE 31 DE 2016 RENDIMIENTOS FINANCIEROS CTA MAESTRA  A.D.  MENOS RECURSOS APROBADOS PARA PROYECTOS</t>
  </si>
  <si>
    <t>(-) AJUSTE NEGATIVO AD POR DECRETO 1103/2017 CIERRE BIENIO 2015-2016</t>
  </si>
  <si>
    <t>SALDO DISPONIB LE ASIGNACIONES DIRECTAS 2017-2018</t>
  </si>
  <si>
    <t xml:space="preserve"> ( -) VR. APROBADO RENDIMIENTOS FINANCIEROS CTA MAESTRA</t>
  </si>
  <si>
    <t>TOTAL DISPONIBLE ASIGNACIONES DIRECTAS +  RENDIMIENTOS FINANCIEROS FINANCIEROS 2017-2018</t>
  </si>
  <si>
    <t>BALANCE ASIGNACIONES DIRECTAS DEL DEPARTAMENTO SESION VI OCAD HUILA VIGENCIA 2017-2018</t>
  </si>
  <si>
    <t xml:space="preserve"> CONTROL DE RECAUDO SICODIS SALDO A                             2017</t>
  </si>
  <si>
    <t>GIROS REALIZADOS A.D. HUILA A</t>
  </si>
  <si>
    <t xml:space="preserve"> (-) VR. APROBADO PROYECTO BPIN 20162401060010-2015004410076-2016004410005-2016004410009-2016004410011-2016004410015-20170004410005-20160410780001-2017004410004-2017004410006-2016004410014-2016004410013-2016412980005</t>
  </si>
  <si>
    <t>No.</t>
  </si>
  <si>
    <t>BPIN</t>
  </si>
  <si>
    <t>PROYECTO</t>
  </si>
  <si>
    <t>VR. TOTAL PROYECTO</t>
  </si>
  <si>
    <t>VR. AD DEPTO</t>
  </si>
  <si>
    <t>VR. FCR 60%</t>
  </si>
  <si>
    <t>VR. AD MUNICIPIO</t>
  </si>
  <si>
    <t xml:space="preserve">VR. FCR 40% - ESPECIFICAS MUNICIPIO </t>
  </si>
  <si>
    <t>OTRAS FUENTES DE FINANCIACIÓN (RECURSOS PROPIOS, APORTES OTRAS ENTIDADES)</t>
  </si>
  <si>
    <t>TIEMPO DE EJECUCION</t>
  </si>
  <si>
    <t>SECTOR</t>
  </si>
  <si>
    <t>ENTIDAD EJECUTORA</t>
  </si>
  <si>
    <t>INTERVENTORIA</t>
  </si>
  <si>
    <t>PUNTAJE</t>
  </si>
  <si>
    <t>ACUERDO APROBACION</t>
  </si>
  <si>
    <t>MEJORAMIENTO DEL POLIDEPORTIVO DE LA INSTITUCION EDUCATIVA EL VERGEL SEDE PRINCIPAL DEL AREA RURAL DEL MUNICIPIO DE TARQUI, HUILA</t>
  </si>
  <si>
    <t>Fisica:3  Meses     Financiera:6 Meses</t>
  </si>
  <si>
    <t>Educación</t>
  </si>
  <si>
    <t>Municipio de Tarqui</t>
  </si>
  <si>
    <t>MEJORAMIENTO POLIDEPORTIVO DE LA INSTITUCION EDUCATIVA ANTONIO RICAUTE SEDE PRINCIPAL UBICADA EN EL CENTRO POBLADO DE MAITO DEL MUNICIPIO DE TARQUI, HUILA</t>
  </si>
  <si>
    <t>Dpto. del Huila</t>
  </si>
  <si>
    <t>CONSTRUCCION PLACA HUELLA VIA RURAL NATAGA - PATIO BONITO</t>
  </si>
  <si>
    <t>Fisica: 7  Meses     Financiera:7 Meses</t>
  </si>
  <si>
    <t>Transporte</t>
  </si>
  <si>
    <t>Municipio de Nataga</t>
  </si>
  <si>
    <t>CONSTRUCCION DE OBRAS COMPLEMENTARIAS Y ADECUACION DE LA PISTA DE PATINAJE DEL MUNICIPIO DE GARZON, DEPARTAMENTO DEL HUILA</t>
  </si>
  <si>
    <t> $799.666.490,00</t>
  </si>
  <si>
    <t>Deporte y Recreación</t>
  </si>
  <si>
    <t>Municipio de Garzón</t>
  </si>
  <si>
    <t>Acuerdo 06 del 4/07/2017 Ocad de Garzon</t>
  </si>
  <si>
    <t>TOTALES</t>
  </si>
  <si>
    <t>CONSTRUCCION EN PAVIMENTO RIGIDO DE LA VIA QUE CONDUCE DEL MUNICIPIO DE PITALITO AL TECNOPARQUE YAMBORO EN EL DEPARTAMENTO DEL HUILA</t>
  </si>
  <si>
    <t>Fisica: 12  Meses     Financiera: 18 Meses</t>
  </si>
  <si>
    <t>COONSTRUCCION EN PAVIMENTO FLEXIBLE DE LA VIA QUE CONDUCE DEL MUNICIPIO DE PALESTINA HACIA EL  MUNICIPIO DE PITALITO EN EL DEPARTAMENTO DEL HUILA.</t>
  </si>
  <si>
    <t>Fisica:4  Meses     Financiera: 10 Meses</t>
  </si>
  <si>
    <t>ACUERDO DE APROBACION</t>
  </si>
  <si>
    <t>005 DEL 8/08/2017</t>
  </si>
  <si>
    <t>004 DEL  28/06/2017</t>
  </si>
  <si>
    <t>RESTAURACION INTEGRAL DEL TEATRO PIGOANZA MUNICIPIO DE NEIVA, DEPARTAMENTO DEL HUILA</t>
  </si>
  <si>
    <t>CONSTRUCCION OBRAS DE DRENAJE SUPERFICIAL Y COMPLEMENTARIAS - VEREDAS LA VUELTA,  LLANO SUR, LLANO NORTE, EL RINCON Y LAS MERCEDES EN EL MUNICIPIO DE CAMPOALEGRE - DEPARTAMENTO DEL HUILA</t>
  </si>
  <si>
    <t>IMPLEMENTACION DE ACCIONES DE DESCONTAMINACION DE LA MICROCUENCA HIDROGRAFICA DE LA QUEBRADA LA GUANDINOSA MUNICIPIO DE GIGANTE, DEPARTAMENTO DEL HUILA.</t>
  </si>
  <si>
    <t>MEJORAMIENTO Y ADECUACION ENTRADA AL MUNICIPIO CRUCE LA ARCADIA TRES ESQUINA Y REHABILITACION DE LOS SECTORES CRITICOS VIA CAMPOALEGRE-ALGECIRAS DEL MUNICIPIO DE ALGECIRAS HUILA</t>
  </si>
  <si>
    <t>MEJORAMIENTO DE VIVIENDA EN ZONA RURAL DISPERSA DEL MUNICIPIO DE LA ARGENTINA, DEPARTAMENTO DEL HUILA</t>
  </si>
  <si>
    <t>CONSTRUCCION DE PAVIMENTO RIGIDO Y REPOSICION DE ALCANTARILLADO EN VIAS URBANAS DEL MUNICIPIO DE BARAYA, DEPARTAMENTO DEL HUILA.</t>
  </si>
  <si>
    <t>MEJORAMIENTO DE VIVIENDA EN VARIOS MUNICIPIOS DEL DEPARTAMENTO DEL HUILA</t>
  </si>
  <si>
    <t xml:space="preserve">Fisica: 12 Meses </t>
  </si>
  <si>
    <t>Cultura</t>
  </si>
  <si>
    <t>Fisica: 5 Meses     Financiera:11 Meses</t>
  </si>
  <si>
    <t>Fisica: 8 Meses     Financiera:12 Meses</t>
  </si>
  <si>
    <t>Ambiente y Desarrollo sostenible</t>
  </si>
  <si>
    <t>Fisica:10  Meses     Financiera:16 Meses</t>
  </si>
  <si>
    <t>Fisica:4  Meses     Financiera:6 Meses</t>
  </si>
  <si>
    <t>Agricultura y Desarrollo Rural</t>
  </si>
  <si>
    <t>La Argentina</t>
  </si>
  <si>
    <t>Fisica:8  Meses     Financiera:8 Meses</t>
  </si>
  <si>
    <t>Vivienda, Ciudad y Territorio</t>
  </si>
  <si>
    <t>Municipio de Baraya</t>
  </si>
  <si>
    <t>Fisica: 8  Meses     Financiera: 10 Meses</t>
  </si>
  <si>
    <t>003 DEL 25/05/2017</t>
  </si>
  <si>
    <t>MEJORAMIENTO DE VIAS TERCIARIAS MEDIANTE EL USO DE PLACA HUELLA EN EL DEPARTAMENTO DEL HUILA FASE I - EL PITAL,  TELLO, TERUEL</t>
  </si>
  <si>
    <t>002 DEL 16/03/2017</t>
  </si>
  <si>
    <t>CONSTRUCCION PARQUE RONDA SAN PEDRO EN EL MUNICIPIO DE EL AGRADO DEPARTAMENTO DEL HUILA, ETAPA 1</t>
  </si>
  <si>
    <t>Vivienda Ciudad y Territorio</t>
  </si>
  <si>
    <t>Municipio del Agrado</t>
  </si>
  <si>
    <t>CORMAGDALENA</t>
  </si>
  <si>
    <t>001 DEL 31/01/2017</t>
  </si>
  <si>
    <t>PROYECTOS APROBADOS  2017 OCAD DEPARTAMENTAL</t>
  </si>
  <si>
    <t>ITEM</t>
  </si>
  <si>
    <t xml:space="preserve">VR. FCR - ESPECIFICAS MUNICIPIO </t>
  </si>
  <si>
    <t>ASIGNACIONES DIRECTAS MPIO</t>
  </si>
  <si>
    <t>EJECUTOR DESIGNADO</t>
  </si>
  <si>
    <t>FECHA DE APROBACION</t>
  </si>
  <si>
    <t>RESOLUCION DE CIERRE</t>
  </si>
  <si>
    <t>FECHA DE RADICACION</t>
  </si>
  <si>
    <t>AVANCE FISICO</t>
  </si>
  <si>
    <t>AVANCE FINANCIERO</t>
  </si>
  <si>
    <t>VR. CIERRE DEL PROYECTO</t>
  </si>
  <si>
    <t>VR. A LIBERAR</t>
  </si>
  <si>
    <t>DIVULGACION Y PROMOCION TURISTICA DEL DEPARTAMENTO</t>
  </si>
  <si>
    <t>DPTO. DEL HUILA</t>
  </si>
  <si>
    <t>002 DEL 05/12/2012</t>
  </si>
  <si>
    <t>051 DEL 27/02/2017</t>
  </si>
  <si>
    <t>LIBERACIONES POR CIERRES</t>
  </si>
  <si>
    <t xml:space="preserve">LIBERACIONES </t>
  </si>
  <si>
    <t>DOTACION CON TECNOLOGIA DE PUNTA DE EQUPOS BIOMEDICOS PARA LA TORRE MATERNO INFANTIL DE LA E.S.E. HOSPITAL UNIVERSITARIO DE NEIVA</t>
  </si>
  <si>
    <t>HOSPITAL UNIVERSITARIO HERNANDO MONCALEANO PERDOMO DE NEIVA</t>
  </si>
  <si>
    <t>Acuerdo 002 del 16/03/2017</t>
  </si>
  <si>
    <t>(-) AJUSTE NEGATIVO EXCESO DE AHORRO FAE DECRETO 1103/2017 CIERRE BIENIO 2015-2016</t>
  </si>
  <si>
    <t xml:space="preserve"> (+) RENDIMIENTOS FINANCIEROS ENERO-SEPTIEMBRE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</si>
</sst>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44" fontId="1" fillId="0" borderId="0" xfId="1" applyFont="1"/>
    <xf numFmtId="44" fontId="2" fillId="2" borderId="1" xfId="1" applyFont="1" applyFill="1" applyBorder="1"/>
    <xf numFmtId="44" fontId="2" fillId="2" borderId="1" xfId="1" applyFont="1" applyFill="1" applyBorder="1" applyAlignment="1">
      <alignment horizontal="center"/>
    </xf>
    <xf numFmtId="44" fontId="3" fillId="0" borderId="1" xfId="1" applyFont="1" applyBorder="1" applyAlignment="1">
      <alignment wrapText="1"/>
    </xf>
    <xf numFmtId="44" fontId="3" fillId="0" borderId="1" xfId="1" applyFont="1" applyFill="1" applyBorder="1"/>
    <xf numFmtId="44" fontId="2" fillId="3" borderId="1" xfId="1" applyFont="1" applyFill="1" applyBorder="1" applyAlignment="1">
      <alignment wrapText="1"/>
    </xf>
    <xf numFmtId="44" fontId="2" fillId="3" borderId="1" xfId="1" applyFont="1" applyFill="1" applyBorder="1"/>
    <xf numFmtId="44" fontId="3" fillId="0" borderId="1" xfId="1" applyFont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4" fontId="7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44" fontId="6" fillId="3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44" fontId="11" fillId="0" borderId="5" xfId="1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44" fontId="10" fillId="4" borderId="5" xfId="1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4" fontId="10" fillId="4" borderId="6" xfId="1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44" fontId="12" fillId="5" borderId="5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44" fontId="10" fillId="7" borderId="5" xfId="1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44" fontId="10" fillId="5" borderId="5" xfId="1" applyFont="1" applyFill="1" applyBorder="1" applyAlignment="1">
      <alignment vertical="center" wrapText="1"/>
    </xf>
    <xf numFmtId="44" fontId="1" fillId="5" borderId="0" xfId="1" applyFont="1" applyFill="1"/>
    <xf numFmtId="0" fontId="0" fillId="5" borderId="0" xfId="0" applyFill="1"/>
    <xf numFmtId="0" fontId="10" fillId="5" borderId="4" xfId="0" applyFont="1" applyFill="1" applyBorder="1" applyAlignment="1">
      <alignment vertical="center" wrapText="1"/>
    </xf>
    <xf numFmtId="44" fontId="15" fillId="6" borderId="6" xfId="1" applyFont="1" applyFill="1" applyBorder="1" applyAlignment="1">
      <alignment vertical="center" wrapText="1"/>
    </xf>
    <xf numFmtId="10" fontId="16" fillId="6" borderId="6" xfId="0" applyNumberFormat="1" applyFont="1" applyFill="1" applyBorder="1" applyAlignment="1">
      <alignment vertical="center" wrapText="1"/>
    </xf>
    <xf numFmtId="44" fontId="11" fillId="5" borderId="5" xfId="1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4" fontId="0" fillId="0" borderId="0" xfId="0" applyNumberFormat="1"/>
    <xf numFmtId="44" fontId="0" fillId="0" borderId="0" xfId="1" applyFont="1"/>
    <xf numFmtId="0" fontId="11" fillId="0" borderId="0" xfId="0" applyFont="1" applyBorder="1" applyAlignment="1">
      <alignment vertical="center" wrapText="1"/>
    </xf>
    <xf numFmtId="0" fontId="18" fillId="0" borderId="0" xfId="0" applyFont="1"/>
    <xf numFmtId="0" fontId="19" fillId="7" borderId="9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1" fontId="18" fillId="5" borderId="1" xfId="0" applyNumberFormat="1" applyFont="1" applyFill="1" applyBorder="1" applyAlignment="1">
      <alignment horizontal="center" vertical="center" wrapText="1"/>
    </xf>
    <xf numFmtId="1" fontId="18" fillId="5" borderId="1" xfId="1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44" fontId="18" fillId="5" borderId="1" xfId="1" applyFont="1" applyFill="1" applyBorder="1"/>
    <xf numFmtId="0" fontId="0" fillId="5" borderId="1" xfId="0" applyFill="1" applyBorder="1"/>
    <xf numFmtId="44" fontId="18" fillId="5" borderId="1" xfId="1" applyFont="1" applyFill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18" fillId="5" borderId="1" xfId="1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8" fillId="5" borderId="0" xfId="0" applyFont="1" applyFill="1"/>
    <xf numFmtId="1" fontId="2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8" fontId="21" fillId="6" borderId="1" xfId="0" applyNumberFormat="1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18" fillId="5" borderId="10" xfId="0" applyFont="1" applyFill="1" applyBorder="1" applyAlignment="1">
      <alignment wrapText="1"/>
    </xf>
    <xf numFmtId="0" fontId="18" fillId="5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5" borderId="9" xfId="0" applyFont="1" applyFill="1" applyBorder="1" applyAlignment="1">
      <alignment horizontal="center" wrapText="1"/>
    </xf>
    <xf numFmtId="0" fontId="18" fillId="5" borderId="1" xfId="1" applyNumberFormat="1" applyFont="1" applyFill="1" applyBorder="1" applyAlignment="1">
      <alignment horizontal="center" wrapText="1"/>
    </xf>
    <xf numFmtId="1" fontId="18" fillId="5" borderId="9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44" fontId="18" fillId="0" borderId="1" xfId="1" applyFont="1" applyBorder="1"/>
    <xf numFmtId="44" fontId="18" fillId="0" borderId="0" xfId="1" applyFont="1"/>
    <xf numFmtId="44" fontId="18" fillId="0" borderId="0" xfId="0" applyNumberFormat="1" applyFont="1"/>
    <xf numFmtId="44" fontId="20" fillId="5" borderId="10" xfId="1" applyFont="1" applyFill="1" applyBorder="1"/>
    <xf numFmtId="0" fontId="20" fillId="5" borderId="11" xfId="0" applyFont="1" applyFill="1" applyBorder="1" applyAlignment="1">
      <alignment wrapText="1"/>
    </xf>
    <xf numFmtId="0" fontId="20" fillId="5" borderId="12" xfId="0" applyFont="1" applyFill="1" applyBorder="1" applyAlignment="1">
      <alignment wrapText="1"/>
    </xf>
    <xf numFmtId="0" fontId="20" fillId="5" borderId="12" xfId="0" applyFont="1" applyFill="1" applyBorder="1" applyAlignment="1">
      <alignment horizontal="center" wrapText="1"/>
    </xf>
    <xf numFmtId="0" fontId="20" fillId="5" borderId="12" xfId="0" applyFont="1" applyFill="1" applyBorder="1"/>
    <xf numFmtId="0" fontId="22" fillId="5" borderId="0" xfId="0" applyFont="1" applyFill="1"/>
    <xf numFmtId="44" fontId="11" fillId="0" borderId="0" xfId="1" applyFont="1" applyBorder="1" applyAlignment="1">
      <alignment vertical="center" wrapText="1"/>
    </xf>
    <xf numFmtId="164" fontId="20" fillId="7" borderId="1" xfId="1" applyNumberFormat="1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left" vertical="center" wrapText="1"/>
    </xf>
    <xf numFmtId="164" fontId="18" fillId="5" borderId="1" xfId="1" applyNumberFormat="1" applyFont="1" applyFill="1" applyBorder="1"/>
    <xf numFmtId="164" fontId="18" fillId="0" borderId="1" xfId="1" applyNumberFormat="1" applyFont="1" applyFill="1" applyBorder="1"/>
    <xf numFmtId="164" fontId="18" fillId="0" borderId="1" xfId="1" applyNumberFormat="1" applyFont="1" applyBorder="1"/>
    <xf numFmtId="164" fontId="18" fillId="0" borderId="1" xfId="1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center" wrapText="1"/>
    </xf>
    <xf numFmtId="9" fontId="18" fillId="0" borderId="1" xfId="0" applyNumberFormat="1" applyFont="1" applyFill="1" applyBorder="1" applyAlignment="1">
      <alignment horizontal="center"/>
    </xf>
    <xf numFmtId="9" fontId="18" fillId="5" borderId="1" xfId="0" applyNumberFormat="1" applyFont="1" applyFill="1" applyBorder="1" applyAlignment="1">
      <alignment horizontal="center"/>
    </xf>
    <xf numFmtId="164" fontId="18" fillId="5" borderId="1" xfId="1" applyNumberFormat="1" applyFont="1" applyFill="1" applyBorder="1" applyAlignment="1">
      <alignment horizontal="center"/>
    </xf>
    <xf numFmtId="0" fontId="20" fillId="5" borderId="16" xfId="0" applyFont="1" applyFill="1" applyBorder="1" applyAlignment="1">
      <alignment horizontal="center" wrapText="1"/>
    </xf>
    <xf numFmtId="0" fontId="20" fillId="5" borderId="0" xfId="0" applyFont="1" applyFill="1" applyBorder="1" applyAlignment="1">
      <alignment horizontal="center" wrapText="1"/>
    </xf>
    <xf numFmtId="14" fontId="18" fillId="5" borderId="16" xfId="0" applyNumberFormat="1" applyFont="1" applyFill="1" applyBorder="1" applyAlignment="1">
      <alignment horizontal="center" wrapText="1"/>
    </xf>
    <xf numFmtId="9" fontId="18" fillId="5" borderId="0" xfId="0" applyNumberFormat="1" applyFont="1" applyFill="1" applyBorder="1" applyAlignment="1">
      <alignment horizontal="center"/>
    </xf>
    <xf numFmtId="164" fontId="18" fillId="5" borderId="0" xfId="1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wrapText="1"/>
    </xf>
    <xf numFmtId="43" fontId="16" fillId="6" borderId="6" xfId="5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1" fontId="26" fillId="5" borderId="13" xfId="0" applyNumberFormat="1" applyFont="1" applyFill="1" applyBorder="1" applyAlignment="1">
      <alignment horizontal="center" vertical="center" wrapText="1"/>
    </xf>
    <xf numFmtId="1" fontId="26" fillId="5" borderId="14" xfId="0" applyNumberFormat="1" applyFont="1" applyFill="1" applyBorder="1" applyAlignment="1">
      <alignment horizontal="center" vertical="center" wrapText="1"/>
    </xf>
    <xf numFmtId="1" fontId="26" fillId="5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6">
    <cellStyle name="Millares" xfId="5" builtinId="3"/>
    <cellStyle name="Moneda" xfId="1" builtinId="4"/>
    <cellStyle name="Moneda 2" xfId="2"/>
    <cellStyle name="Normal" xfId="0" builtinId="0"/>
    <cellStyle name="Normal 1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37"/>
  <sheetViews>
    <sheetView workbookViewId="0">
      <selection activeCell="P5" sqref="P5"/>
    </sheetView>
  </sheetViews>
  <sheetFormatPr baseColWidth="10" defaultRowHeight="15" x14ac:dyDescent="0.25"/>
  <cols>
    <col min="1" max="1" width="3.42578125" customWidth="1"/>
    <col min="2" max="2" width="13.42578125" style="70" customWidth="1"/>
    <col min="3" max="3" width="24.85546875" customWidth="1"/>
    <col min="4" max="4" width="18.140625" style="45" bestFit="1" customWidth="1"/>
    <col min="5" max="5" width="16" style="45" bestFit="1" customWidth="1"/>
    <col min="6" max="6" width="15.85546875" style="63" bestFit="1" customWidth="1"/>
    <col min="7" max="7" width="15" style="45" customWidth="1"/>
    <col min="8" max="8" width="15" style="45" bestFit="1" customWidth="1"/>
    <col min="9" max="9" width="18.28515625" style="45" bestFit="1" customWidth="1"/>
    <col min="10" max="10" width="11.42578125" style="45" bestFit="1" customWidth="1"/>
    <col min="11" max="11" width="12.5703125" style="45" bestFit="1" customWidth="1"/>
    <col min="12" max="12" width="9.140625" style="45" customWidth="1"/>
    <col min="13" max="13" width="7.7109375" style="45" customWidth="1"/>
    <col min="14" max="14" width="8.85546875" style="45" customWidth="1"/>
    <col min="15" max="15" width="13.140625" style="45" hidden="1" customWidth="1"/>
    <col min="16" max="16" width="11.42578125" style="45"/>
    <col min="257" max="257" width="3.42578125" customWidth="1"/>
    <col min="258" max="258" width="13.42578125" customWidth="1"/>
    <col min="259" max="259" width="24.85546875" customWidth="1"/>
    <col min="260" max="260" width="15.85546875" bestFit="1" customWidth="1"/>
    <col min="261" max="261" width="16" bestFit="1" customWidth="1"/>
    <col min="262" max="262" width="0" hidden="1" customWidth="1"/>
    <col min="263" max="263" width="15" customWidth="1"/>
    <col min="264" max="264" width="15" bestFit="1" customWidth="1"/>
    <col min="265" max="266" width="0" hidden="1" customWidth="1"/>
    <col min="267" max="267" width="9" customWidth="1"/>
    <col min="268" max="268" width="9.140625" customWidth="1"/>
    <col min="269" max="269" width="7.7109375" customWidth="1"/>
    <col min="270" max="270" width="8.85546875" customWidth="1"/>
    <col min="271" max="271" width="0" hidden="1" customWidth="1"/>
    <col min="513" max="513" width="3.42578125" customWidth="1"/>
    <col min="514" max="514" width="13.42578125" customWidth="1"/>
    <col min="515" max="515" width="24.85546875" customWidth="1"/>
    <col min="516" max="516" width="15.85546875" bestFit="1" customWidth="1"/>
    <col min="517" max="517" width="16" bestFit="1" customWidth="1"/>
    <col min="518" max="518" width="0" hidden="1" customWidth="1"/>
    <col min="519" max="519" width="15" customWidth="1"/>
    <col min="520" max="520" width="15" bestFit="1" customWidth="1"/>
    <col min="521" max="522" width="0" hidden="1" customWidth="1"/>
    <col min="523" max="523" width="9" customWidth="1"/>
    <col min="524" max="524" width="9.140625" customWidth="1"/>
    <col min="525" max="525" width="7.7109375" customWidth="1"/>
    <col min="526" max="526" width="8.85546875" customWidth="1"/>
    <col min="527" max="527" width="0" hidden="1" customWidth="1"/>
    <col min="769" max="769" width="3.42578125" customWidth="1"/>
    <col min="770" max="770" width="13.42578125" customWidth="1"/>
    <col min="771" max="771" width="24.85546875" customWidth="1"/>
    <col min="772" max="772" width="15.85546875" bestFit="1" customWidth="1"/>
    <col min="773" max="773" width="16" bestFit="1" customWidth="1"/>
    <col min="774" max="774" width="0" hidden="1" customWidth="1"/>
    <col min="775" max="775" width="15" customWidth="1"/>
    <col min="776" max="776" width="15" bestFit="1" customWidth="1"/>
    <col min="777" max="778" width="0" hidden="1" customWidth="1"/>
    <col min="779" max="779" width="9" customWidth="1"/>
    <col min="780" max="780" width="9.140625" customWidth="1"/>
    <col min="781" max="781" width="7.7109375" customWidth="1"/>
    <col min="782" max="782" width="8.85546875" customWidth="1"/>
    <col min="783" max="783" width="0" hidden="1" customWidth="1"/>
    <col min="1025" max="1025" width="3.42578125" customWidth="1"/>
    <col min="1026" max="1026" width="13.42578125" customWidth="1"/>
    <col min="1027" max="1027" width="24.85546875" customWidth="1"/>
    <col min="1028" max="1028" width="15.85546875" bestFit="1" customWidth="1"/>
    <col min="1029" max="1029" width="16" bestFit="1" customWidth="1"/>
    <col min="1030" max="1030" width="0" hidden="1" customWidth="1"/>
    <col min="1031" max="1031" width="15" customWidth="1"/>
    <col min="1032" max="1032" width="15" bestFit="1" customWidth="1"/>
    <col min="1033" max="1034" width="0" hidden="1" customWidth="1"/>
    <col min="1035" max="1035" width="9" customWidth="1"/>
    <col min="1036" max="1036" width="9.140625" customWidth="1"/>
    <col min="1037" max="1037" width="7.7109375" customWidth="1"/>
    <col min="1038" max="1038" width="8.85546875" customWidth="1"/>
    <col min="1039" max="1039" width="0" hidden="1" customWidth="1"/>
    <col min="1281" max="1281" width="3.42578125" customWidth="1"/>
    <col min="1282" max="1282" width="13.42578125" customWidth="1"/>
    <col min="1283" max="1283" width="24.85546875" customWidth="1"/>
    <col min="1284" max="1284" width="15.85546875" bestFit="1" customWidth="1"/>
    <col min="1285" max="1285" width="16" bestFit="1" customWidth="1"/>
    <col min="1286" max="1286" width="0" hidden="1" customWidth="1"/>
    <col min="1287" max="1287" width="15" customWidth="1"/>
    <col min="1288" max="1288" width="15" bestFit="1" customWidth="1"/>
    <col min="1289" max="1290" width="0" hidden="1" customWidth="1"/>
    <col min="1291" max="1291" width="9" customWidth="1"/>
    <col min="1292" max="1292" width="9.140625" customWidth="1"/>
    <col min="1293" max="1293" width="7.7109375" customWidth="1"/>
    <col min="1294" max="1294" width="8.85546875" customWidth="1"/>
    <col min="1295" max="1295" width="0" hidden="1" customWidth="1"/>
    <col min="1537" max="1537" width="3.42578125" customWidth="1"/>
    <col min="1538" max="1538" width="13.42578125" customWidth="1"/>
    <col min="1539" max="1539" width="24.85546875" customWidth="1"/>
    <col min="1540" max="1540" width="15.85546875" bestFit="1" customWidth="1"/>
    <col min="1541" max="1541" width="16" bestFit="1" customWidth="1"/>
    <col min="1542" max="1542" width="0" hidden="1" customWidth="1"/>
    <col min="1543" max="1543" width="15" customWidth="1"/>
    <col min="1544" max="1544" width="15" bestFit="1" customWidth="1"/>
    <col min="1545" max="1546" width="0" hidden="1" customWidth="1"/>
    <col min="1547" max="1547" width="9" customWidth="1"/>
    <col min="1548" max="1548" width="9.140625" customWidth="1"/>
    <col min="1549" max="1549" width="7.7109375" customWidth="1"/>
    <col min="1550" max="1550" width="8.85546875" customWidth="1"/>
    <col min="1551" max="1551" width="0" hidden="1" customWidth="1"/>
    <col min="1793" max="1793" width="3.42578125" customWidth="1"/>
    <col min="1794" max="1794" width="13.42578125" customWidth="1"/>
    <col min="1795" max="1795" width="24.85546875" customWidth="1"/>
    <col min="1796" max="1796" width="15.85546875" bestFit="1" customWidth="1"/>
    <col min="1797" max="1797" width="16" bestFit="1" customWidth="1"/>
    <col min="1798" max="1798" width="0" hidden="1" customWidth="1"/>
    <col min="1799" max="1799" width="15" customWidth="1"/>
    <col min="1800" max="1800" width="15" bestFit="1" customWidth="1"/>
    <col min="1801" max="1802" width="0" hidden="1" customWidth="1"/>
    <col min="1803" max="1803" width="9" customWidth="1"/>
    <col min="1804" max="1804" width="9.140625" customWidth="1"/>
    <col min="1805" max="1805" width="7.7109375" customWidth="1"/>
    <col min="1806" max="1806" width="8.85546875" customWidth="1"/>
    <col min="1807" max="1807" width="0" hidden="1" customWidth="1"/>
    <col min="2049" max="2049" width="3.42578125" customWidth="1"/>
    <col min="2050" max="2050" width="13.42578125" customWidth="1"/>
    <col min="2051" max="2051" width="24.85546875" customWidth="1"/>
    <col min="2052" max="2052" width="15.85546875" bestFit="1" customWidth="1"/>
    <col min="2053" max="2053" width="16" bestFit="1" customWidth="1"/>
    <col min="2054" max="2054" width="0" hidden="1" customWidth="1"/>
    <col min="2055" max="2055" width="15" customWidth="1"/>
    <col min="2056" max="2056" width="15" bestFit="1" customWidth="1"/>
    <col min="2057" max="2058" width="0" hidden="1" customWidth="1"/>
    <col min="2059" max="2059" width="9" customWidth="1"/>
    <col min="2060" max="2060" width="9.140625" customWidth="1"/>
    <col min="2061" max="2061" width="7.7109375" customWidth="1"/>
    <col min="2062" max="2062" width="8.85546875" customWidth="1"/>
    <col min="2063" max="2063" width="0" hidden="1" customWidth="1"/>
    <col min="2305" max="2305" width="3.42578125" customWidth="1"/>
    <col min="2306" max="2306" width="13.42578125" customWidth="1"/>
    <col min="2307" max="2307" width="24.85546875" customWidth="1"/>
    <col min="2308" max="2308" width="15.85546875" bestFit="1" customWidth="1"/>
    <col min="2309" max="2309" width="16" bestFit="1" customWidth="1"/>
    <col min="2310" max="2310" width="0" hidden="1" customWidth="1"/>
    <col min="2311" max="2311" width="15" customWidth="1"/>
    <col min="2312" max="2312" width="15" bestFit="1" customWidth="1"/>
    <col min="2313" max="2314" width="0" hidden="1" customWidth="1"/>
    <col min="2315" max="2315" width="9" customWidth="1"/>
    <col min="2316" max="2316" width="9.140625" customWidth="1"/>
    <col min="2317" max="2317" width="7.7109375" customWidth="1"/>
    <col min="2318" max="2318" width="8.85546875" customWidth="1"/>
    <col min="2319" max="2319" width="0" hidden="1" customWidth="1"/>
    <col min="2561" max="2561" width="3.42578125" customWidth="1"/>
    <col min="2562" max="2562" width="13.42578125" customWidth="1"/>
    <col min="2563" max="2563" width="24.85546875" customWidth="1"/>
    <col min="2564" max="2564" width="15.85546875" bestFit="1" customWidth="1"/>
    <col min="2565" max="2565" width="16" bestFit="1" customWidth="1"/>
    <col min="2566" max="2566" width="0" hidden="1" customWidth="1"/>
    <col min="2567" max="2567" width="15" customWidth="1"/>
    <col min="2568" max="2568" width="15" bestFit="1" customWidth="1"/>
    <col min="2569" max="2570" width="0" hidden="1" customWidth="1"/>
    <col min="2571" max="2571" width="9" customWidth="1"/>
    <col min="2572" max="2572" width="9.140625" customWidth="1"/>
    <col min="2573" max="2573" width="7.7109375" customWidth="1"/>
    <col min="2574" max="2574" width="8.85546875" customWidth="1"/>
    <col min="2575" max="2575" width="0" hidden="1" customWidth="1"/>
    <col min="2817" max="2817" width="3.42578125" customWidth="1"/>
    <col min="2818" max="2818" width="13.42578125" customWidth="1"/>
    <col min="2819" max="2819" width="24.85546875" customWidth="1"/>
    <col min="2820" max="2820" width="15.85546875" bestFit="1" customWidth="1"/>
    <col min="2821" max="2821" width="16" bestFit="1" customWidth="1"/>
    <col min="2822" max="2822" width="0" hidden="1" customWidth="1"/>
    <col min="2823" max="2823" width="15" customWidth="1"/>
    <col min="2824" max="2824" width="15" bestFit="1" customWidth="1"/>
    <col min="2825" max="2826" width="0" hidden="1" customWidth="1"/>
    <col min="2827" max="2827" width="9" customWidth="1"/>
    <col min="2828" max="2828" width="9.140625" customWidth="1"/>
    <col min="2829" max="2829" width="7.7109375" customWidth="1"/>
    <col min="2830" max="2830" width="8.85546875" customWidth="1"/>
    <col min="2831" max="2831" width="0" hidden="1" customWidth="1"/>
    <col min="3073" max="3073" width="3.42578125" customWidth="1"/>
    <col min="3074" max="3074" width="13.42578125" customWidth="1"/>
    <col min="3075" max="3075" width="24.85546875" customWidth="1"/>
    <col min="3076" max="3076" width="15.85546875" bestFit="1" customWidth="1"/>
    <col min="3077" max="3077" width="16" bestFit="1" customWidth="1"/>
    <col min="3078" max="3078" width="0" hidden="1" customWidth="1"/>
    <col min="3079" max="3079" width="15" customWidth="1"/>
    <col min="3080" max="3080" width="15" bestFit="1" customWidth="1"/>
    <col min="3081" max="3082" width="0" hidden="1" customWidth="1"/>
    <col min="3083" max="3083" width="9" customWidth="1"/>
    <col min="3084" max="3084" width="9.140625" customWidth="1"/>
    <col min="3085" max="3085" width="7.7109375" customWidth="1"/>
    <col min="3086" max="3086" width="8.85546875" customWidth="1"/>
    <col min="3087" max="3087" width="0" hidden="1" customWidth="1"/>
    <col min="3329" max="3329" width="3.42578125" customWidth="1"/>
    <col min="3330" max="3330" width="13.42578125" customWidth="1"/>
    <col min="3331" max="3331" width="24.85546875" customWidth="1"/>
    <col min="3332" max="3332" width="15.85546875" bestFit="1" customWidth="1"/>
    <col min="3333" max="3333" width="16" bestFit="1" customWidth="1"/>
    <col min="3334" max="3334" width="0" hidden="1" customWidth="1"/>
    <col min="3335" max="3335" width="15" customWidth="1"/>
    <col min="3336" max="3336" width="15" bestFit="1" customWidth="1"/>
    <col min="3337" max="3338" width="0" hidden="1" customWidth="1"/>
    <col min="3339" max="3339" width="9" customWidth="1"/>
    <col min="3340" max="3340" width="9.140625" customWidth="1"/>
    <col min="3341" max="3341" width="7.7109375" customWidth="1"/>
    <col min="3342" max="3342" width="8.85546875" customWidth="1"/>
    <col min="3343" max="3343" width="0" hidden="1" customWidth="1"/>
    <col min="3585" max="3585" width="3.42578125" customWidth="1"/>
    <col min="3586" max="3586" width="13.42578125" customWidth="1"/>
    <col min="3587" max="3587" width="24.85546875" customWidth="1"/>
    <col min="3588" max="3588" width="15.85546875" bestFit="1" customWidth="1"/>
    <col min="3589" max="3589" width="16" bestFit="1" customWidth="1"/>
    <col min="3590" max="3590" width="0" hidden="1" customWidth="1"/>
    <col min="3591" max="3591" width="15" customWidth="1"/>
    <col min="3592" max="3592" width="15" bestFit="1" customWidth="1"/>
    <col min="3593" max="3594" width="0" hidden="1" customWidth="1"/>
    <col min="3595" max="3595" width="9" customWidth="1"/>
    <col min="3596" max="3596" width="9.140625" customWidth="1"/>
    <col min="3597" max="3597" width="7.7109375" customWidth="1"/>
    <col min="3598" max="3598" width="8.85546875" customWidth="1"/>
    <col min="3599" max="3599" width="0" hidden="1" customWidth="1"/>
    <col min="3841" max="3841" width="3.42578125" customWidth="1"/>
    <col min="3842" max="3842" width="13.42578125" customWidth="1"/>
    <col min="3843" max="3843" width="24.85546875" customWidth="1"/>
    <col min="3844" max="3844" width="15.85546875" bestFit="1" customWidth="1"/>
    <col min="3845" max="3845" width="16" bestFit="1" customWidth="1"/>
    <col min="3846" max="3846" width="0" hidden="1" customWidth="1"/>
    <col min="3847" max="3847" width="15" customWidth="1"/>
    <col min="3848" max="3848" width="15" bestFit="1" customWidth="1"/>
    <col min="3849" max="3850" width="0" hidden="1" customWidth="1"/>
    <col min="3851" max="3851" width="9" customWidth="1"/>
    <col min="3852" max="3852" width="9.140625" customWidth="1"/>
    <col min="3853" max="3853" width="7.7109375" customWidth="1"/>
    <col min="3854" max="3854" width="8.85546875" customWidth="1"/>
    <col min="3855" max="3855" width="0" hidden="1" customWidth="1"/>
    <col min="4097" max="4097" width="3.42578125" customWidth="1"/>
    <col min="4098" max="4098" width="13.42578125" customWidth="1"/>
    <col min="4099" max="4099" width="24.85546875" customWidth="1"/>
    <col min="4100" max="4100" width="15.85546875" bestFit="1" customWidth="1"/>
    <col min="4101" max="4101" width="16" bestFit="1" customWidth="1"/>
    <col min="4102" max="4102" width="0" hidden="1" customWidth="1"/>
    <col min="4103" max="4103" width="15" customWidth="1"/>
    <col min="4104" max="4104" width="15" bestFit="1" customWidth="1"/>
    <col min="4105" max="4106" width="0" hidden="1" customWidth="1"/>
    <col min="4107" max="4107" width="9" customWidth="1"/>
    <col min="4108" max="4108" width="9.140625" customWidth="1"/>
    <col min="4109" max="4109" width="7.7109375" customWidth="1"/>
    <col min="4110" max="4110" width="8.85546875" customWidth="1"/>
    <col min="4111" max="4111" width="0" hidden="1" customWidth="1"/>
    <col min="4353" max="4353" width="3.42578125" customWidth="1"/>
    <col min="4354" max="4354" width="13.42578125" customWidth="1"/>
    <col min="4355" max="4355" width="24.85546875" customWidth="1"/>
    <col min="4356" max="4356" width="15.85546875" bestFit="1" customWidth="1"/>
    <col min="4357" max="4357" width="16" bestFit="1" customWidth="1"/>
    <col min="4358" max="4358" width="0" hidden="1" customWidth="1"/>
    <col min="4359" max="4359" width="15" customWidth="1"/>
    <col min="4360" max="4360" width="15" bestFit="1" customWidth="1"/>
    <col min="4361" max="4362" width="0" hidden="1" customWidth="1"/>
    <col min="4363" max="4363" width="9" customWidth="1"/>
    <col min="4364" max="4364" width="9.140625" customWidth="1"/>
    <col min="4365" max="4365" width="7.7109375" customWidth="1"/>
    <col min="4366" max="4366" width="8.85546875" customWidth="1"/>
    <col min="4367" max="4367" width="0" hidden="1" customWidth="1"/>
    <col min="4609" max="4609" width="3.42578125" customWidth="1"/>
    <col min="4610" max="4610" width="13.42578125" customWidth="1"/>
    <col min="4611" max="4611" width="24.85546875" customWidth="1"/>
    <col min="4612" max="4612" width="15.85546875" bestFit="1" customWidth="1"/>
    <col min="4613" max="4613" width="16" bestFit="1" customWidth="1"/>
    <col min="4614" max="4614" width="0" hidden="1" customWidth="1"/>
    <col min="4615" max="4615" width="15" customWidth="1"/>
    <col min="4616" max="4616" width="15" bestFit="1" customWidth="1"/>
    <col min="4617" max="4618" width="0" hidden="1" customWidth="1"/>
    <col min="4619" max="4619" width="9" customWidth="1"/>
    <col min="4620" max="4620" width="9.140625" customWidth="1"/>
    <col min="4621" max="4621" width="7.7109375" customWidth="1"/>
    <col min="4622" max="4622" width="8.85546875" customWidth="1"/>
    <col min="4623" max="4623" width="0" hidden="1" customWidth="1"/>
    <col min="4865" max="4865" width="3.42578125" customWidth="1"/>
    <col min="4866" max="4866" width="13.42578125" customWidth="1"/>
    <col min="4867" max="4867" width="24.85546875" customWidth="1"/>
    <col min="4868" max="4868" width="15.85546875" bestFit="1" customWidth="1"/>
    <col min="4869" max="4869" width="16" bestFit="1" customWidth="1"/>
    <col min="4870" max="4870" width="0" hidden="1" customWidth="1"/>
    <col min="4871" max="4871" width="15" customWidth="1"/>
    <col min="4872" max="4872" width="15" bestFit="1" customWidth="1"/>
    <col min="4873" max="4874" width="0" hidden="1" customWidth="1"/>
    <col min="4875" max="4875" width="9" customWidth="1"/>
    <col min="4876" max="4876" width="9.140625" customWidth="1"/>
    <col min="4877" max="4877" width="7.7109375" customWidth="1"/>
    <col min="4878" max="4878" width="8.85546875" customWidth="1"/>
    <col min="4879" max="4879" width="0" hidden="1" customWidth="1"/>
    <col min="5121" max="5121" width="3.42578125" customWidth="1"/>
    <col min="5122" max="5122" width="13.42578125" customWidth="1"/>
    <col min="5123" max="5123" width="24.85546875" customWidth="1"/>
    <col min="5124" max="5124" width="15.85546875" bestFit="1" customWidth="1"/>
    <col min="5125" max="5125" width="16" bestFit="1" customWidth="1"/>
    <col min="5126" max="5126" width="0" hidden="1" customWidth="1"/>
    <col min="5127" max="5127" width="15" customWidth="1"/>
    <col min="5128" max="5128" width="15" bestFit="1" customWidth="1"/>
    <col min="5129" max="5130" width="0" hidden="1" customWidth="1"/>
    <col min="5131" max="5131" width="9" customWidth="1"/>
    <col min="5132" max="5132" width="9.140625" customWidth="1"/>
    <col min="5133" max="5133" width="7.7109375" customWidth="1"/>
    <col min="5134" max="5134" width="8.85546875" customWidth="1"/>
    <col min="5135" max="5135" width="0" hidden="1" customWidth="1"/>
    <col min="5377" max="5377" width="3.42578125" customWidth="1"/>
    <col min="5378" max="5378" width="13.42578125" customWidth="1"/>
    <col min="5379" max="5379" width="24.85546875" customWidth="1"/>
    <col min="5380" max="5380" width="15.85546875" bestFit="1" customWidth="1"/>
    <col min="5381" max="5381" width="16" bestFit="1" customWidth="1"/>
    <col min="5382" max="5382" width="0" hidden="1" customWidth="1"/>
    <col min="5383" max="5383" width="15" customWidth="1"/>
    <col min="5384" max="5384" width="15" bestFit="1" customWidth="1"/>
    <col min="5385" max="5386" width="0" hidden="1" customWidth="1"/>
    <col min="5387" max="5387" width="9" customWidth="1"/>
    <col min="5388" max="5388" width="9.140625" customWidth="1"/>
    <col min="5389" max="5389" width="7.7109375" customWidth="1"/>
    <col min="5390" max="5390" width="8.85546875" customWidth="1"/>
    <col min="5391" max="5391" width="0" hidden="1" customWidth="1"/>
    <col min="5633" max="5633" width="3.42578125" customWidth="1"/>
    <col min="5634" max="5634" width="13.42578125" customWidth="1"/>
    <col min="5635" max="5635" width="24.85546875" customWidth="1"/>
    <col min="5636" max="5636" width="15.85546875" bestFit="1" customWidth="1"/>
    <col min="5637" max="5637" width="16" bestFit="1" customWidth="1"/>
    <col min="5638" max="5638" width="0" hidden="1" customWidth="1"/>
    <col min="5639" max="5639" width="15" customWidth="1"/>
    <col min="5640" max="5640" width="15" bestFit="1" customWidth="1"/>
    <col min="5641" max="5642" width="0" hidden="1" customWidth="1"/>
    <col min="5643" max="5643" width="9" customWidth="1"/>
    <col min="5644" max="5644" width="9.140625" customWidth="1"/>
    <col min="5645" max="5645" width="7.7109375" customWidth="1"/>
    <col min="5646" max="5646" width="8.85546875" customWidth="1"/>
    <col min="5647" max="5647" width="0" hidden="1" customWidth="1"/>
    <col min="5889" max="5889" width="3.42578125" customWidth="1"/>
    <col min="5890" max="5890" width="13.42578125" customWidth="1"/>
    <col min="5891" max="5891" width="24.85546875" customWidth="1"/>
    <col min="5892" max="5892" width="15.85546875" bestFit="1" customWidth="1"/>
    <col min="5893" max="5893" width="16" bestFit="1" customWidth="1"/>
    <col min="5894" max="5894" width="0" hidden="1" customWidth="1"/>
    <col min="5895" max="5895" width="15" customWidth="1"/>
    <col min="5896" max="5896" width="15" bestFit="1" customWidth="1"/>
    <col min="5897" max="5898" width="0" hidden="1" customWidth="1"/>
    <col min="5899" max="5899" width="9" customWidth="1"/>
    <col min="5900" max="5900" width="9.140625" customWidth="1"/>
    <col min="5901" max="5901" width="7.7109375" customWidth="1"/>
    <col min="5902" max="5902" width="8.85546875" customWidth="1"/>
    <col min="5903" max="5903" width="0" hidden="1" customWidth="1"/>
    <col min="6145" max="6145" width="3.42578125" customWidth="1"/>
    <col min="6146" max="6146" width="13.42578125" customWidth="1"/>
    <col min="6147" max="6147" width="24.85546875" customWidth="1"/>
    <col min="6148" max="6148" width="15.85546875" bestFit="1" customWidth="1"/>
    <col min="6149" max="6149" width="16" bestFit="1" customWidth="1"/>
    <col min="6150" max="6150" width="0" hidden="1" customWidth="1"/>
    <col min="6151" max="6151" width="15" customWidth="1"/>
    <col min="6152" max="6152" width="15" bestFit="1" customWidth="1"/>
    <col min="6153" max="6154" width="0" hidden="1" customWidth="1"/>
    <col min="6155" max="6155" width="9" customWidth="1"/>
    <col min="6156" max="6156" width="9.140625" customWidth="1"/>
    <col min="6157" max="6157" width="7.7109375" customWidth="1"/>
    <col min="6158" max="6158" width="8.85546875" customWidth="1"/>
    <col min="6159" max="6159" width="0" hidden="1" customWidth="1"/>
    <col min="6401" max="6401" width="3.42578125" customWidth="1"/>
    <col min="6402" max="6402" width="13.42578125" customWidth="1"/>
    <col min="6403" max="6403" width="24.85546875" customWidth="1"/>
    <col min="6404" max="6404" width="15.85546875" bestFit="1" customWidth="1"/>
    <col min="6405" max="6405" width="16" bestFit="1" customWidth="1"/>
    <col min="6406" max="6406" width="0" hidden="1" customWidth="1"/>
    <col min="6407" max="6407" width="15" customWidth="1"/>
    <col min="6408" max="6408" width="15" bestFit="1" customWidth="1"/>
    <col min="6409" max="6410" width="0" hidden="1" customWidth="1"/>
    <col min="6411" max="6411" width="9" customWidth="1"/>
    <col min="6412" max="6412" width="9.140625" customWidth="1"/>
    <col min="6413" max="6413" width="7.7109375" customWidth="1"/>
    <col min="6414" max="6414" width="8.85546875" customWidth="1"/>
    <col min="6415" max="6415" width="0" hidden="1" customWidth="1"/>
    <col min="6657" max="6657" width="3.42578125" customWidth="1"/>
    <col min="6658" max="6658" width="13.42578125" customWidth="1"/>
    <col min="6659" max="6659" width="24.85546875" customWidth="1"/>
    <col min="6660" max="6660" width="15.85546875" bestFit="1" customWidth="1"/>
    <col min="6661" max="6661" width="16" bestFit="1" customWidth="1"/>
    <col min="6662" max="6662" width="0" hidden="1" customWidth="1"/>
    <col min="6663" max="6663" width="15" customWidth="1"/>
    <col min="6664" max="6664" width="15" bestFit="1" customWidth="1"/>
    <col min="6665" max="6666" width="0" hidden="1" customWidth="1"/>
    <col min="6667" max="6667" width="9" customWidth="1"/>
    <col min="6668" max="6668" width="9.140625" customWidth="1"/>
    <col min="6669" max="6669" width="7.7109375" customWidth="1"/>
    <col min="6670" max="6670" width="8.85546875" customWidth="1"/>
    <col min="6671" max="6671" width="0" hidden="1" customWidth="1"/>
    <col min="6913" max="6913" width="3.42578125" customWidth="1"/>
    <col min="6914" max="6914" width="13.42578125" customWidth="1"/>
    <col min="6915" max="6915" width="24.85546875" customWidth="1"/>
    <col min="6916" max="6916" width="15.85546875" bestFit="1" customWidth="1"/>
    <col min="6917" max="6917" width="16" bestFit="1" customWidth="1"/>
    <col min="6918" max="6918" width="0" hidden="1" customWidth="1"/>
    <col min="6919" max="6919" width="15" customWidth="1"/>
    <col min="6920" max="6920" width="15" bestFit="1" customWidth="1"/>
    <col min="6921" max="6922" width="0" hidden="1" customWidth="1"/>
    <col min="6923" max="6923" width="9" customWidth="1"/>
    <col min="6924" max="6924" width="9.140625" customWidth="1"/>
    <col min="6925" max="6925" width="7.7109375" customWidth="1"/>
    <col min="6926" max="6926" width="8.85546875" customWidth="1"/>
    <col min="6927" max="6927" width="0" hidden="1" customWidth="1"/>
    <col min="7169" max="7169" width="3.42578125" customWidth="1"/>
    <col min="7170" max="7170" width="13.42578125" customWidth="1"/>
    <col min="7171" max="7171" width="24.85546875" customWidth="1"/>
    <col min="7172" max="7172" width="15.85546875" bestFit="1" customWidth="1"/>
    <col min="7173" max="7173" width="16" bestFit="1" customWidth="1"/>
    <col min="7174" max="7174" width="0" hidden="1" customWidth="1"/>
    <col min="7175" max="7175" width="15" customWidth="1"/>
    <col min="7176" max="7176" width="15" bestFit="1" customWidth="1"/>
    <col min="7177" max="7178" width="0" hidden="1" customWidth="1"/>
    <col min="7179" max="7179" width="9" customWidth="1"/>
    <col min="7180" max="7180" width="9.140625" customWidth="1"/>
    <col min="7181" max="7181" width="7.7109375" customWidth="1"/>
    <col min="7182" max="7182" width="8.85546875" customWidth="1"/>
    <col min="7183" max="7183" width="0" hidden="1" customWidth="1"/>
    <col min="7425" max="7425" width="3.42578125" customWidth="1"/>
    <col min="7426" max="7426" width="13.42578125" customWidth="1"/>
    <col min="7427" max="7427" width="24.85546875" customWidth="1"/>
    <col min="7428" max="7428" width="15.85546875" bestFit="1" customWidth="1"/>
    <col min="7429" max="7429" width="16" bestFit="1" customWidth="1"/>
    <col min="7430" max="7430" width="0" hidden="1" customWidth="1"/>
    <col min="7431" max="7431" width="15" customWidth="1"/>
    <col min="7432" max="7432" width="15" bestFit="1" customWidth="1"/>
    <col min="7433" max="7434" width="0" hidden="1" customWidth="1"/>
    <col min="7435" max="7435" width="9" customWidth="1"/>
    <col min="7436" max="7436" width="9.140625" customWidth="1"/>
    <col min="7437" max="7437" width="7.7109375" customWidth="1"/>
    <col min="7438" max="7438" width="8.85546875" customWidth="1"/>
    <col min="7439" max="7439" width="0" hidden="1" customWidth="1"/>
    <col min="7681" max="7681" width="3.42578125" customWidth="1"/>
    <col min="7682" max="7682" width="13.42578125" customWidth="1"/>
    <col min="7683" max="7683" width="24.85546875" customWidth="1"/>
    <col min="7684" max="7684" width="15.85546875" bestFit="1" customWidth="1"/>
    <col min="7685" max="7685" width="16" bestFit="1" customWidth="1"/>
    <col min="7686" max="7686" width="0" hidden="1" customWidth="1"/>
    <col min="7687" max="7687" width="15" customWidth="1"/>
    <col min="7688" max="7688" width="15" bestFit="1" customWidth="1"/>
    <col min="7689" max="7690" width="0" hidden="1" customWidth="1"/>
    <col min="7691" max="7691" width="9" customWidth="1"/>
    <col min="7692" max="7692" width="9.140625" customWidth="1"/>
    <col min="7693" max="7693" width="7.7109375" customWidth="1"/>
    <col min="7694" max="7694" width="8.85546875" customWidth="1"/>
    <col min="7695" max="7695" width="0" hidden="1" customWidth="1"/>
    <col min="7937" max="7937" width="3.42578125" customWidth="1"/>
    <col min="7938" max="7938" width="13.42578125" customWidth="1"/>
    <col min="7939" max="7939" width="24.85546875" customWidth="1"/>
    <col min="7940" max="7940" width="15.85546875" bestFit="1" customWidth="1"/>
    <col min="7941" max="7941" width="16" bestFit="1" customWidth="1"/>
    <col min="7942" max="7942" width="0" hidden="1" customWidth="1"/>
    <col min="7943" max="7943" width="15" customWidth="1"/>
    <col min="7944" max="7944" width="15" bestFit="1" customWidth="1"/>
    <col min="7945" max="7946" width="0" hidden="1" customWidth="1"/>
    <col min="7947" max="7947" width="9" customWidth="1"/>
    <col min="7948" max="7948" width="9.140625" customWidth="1"/>
    <col min="7949" max="7949" width="7.7109375" customWidth="1"/>
    <col min="7950" max="7950" width="8.85546875" customWidth="1"/>
    <col min="7951" max="7951" width="0" hidden="1" customWidth="1"/>
    <col min="8193" max="8193" width="3.42578125" customWidth="1"/>
    <col min="8194" max="8194" width="13.42578125" customWidth="1"/>
    <col min="8195" max="8195" width="24.85546875" customWidth="1"/>
    <col min="8196" max="8196" width="15.85546875" bestFit="1" customWidth="1"/>
    <col min="8197" max="8197" width="16" bestFit="1" customWidth="1"/>
    <col min="8198" max="8198" width="0" hidden="1" customWidth="1"/>
    <col min="8199" max="8199" width="15" customWidth="1"/>
    <col min="8200" max="8200" width="15" bestFit="1" customWidth="1"/>
    <col min="8201" max="8202" width="0" hidden="1" customWidth="1"/>
    <col min="8203" max="8203" width="9" customWidth="1"/>
    <col min="8204" max="8204" width="9.140625" customWidth="1"/>
    <col min="8205" max="8205" width="7.7109375" customWidth="1"/>
    <col min="8206" max="8206" width="8.85546875" customWidth="1"/>
    <col min="8207" max="8207" width="0" hidden="1" customWidth="1"/>
    <col min="8449" max="8449" width="3.42578125" customWidth="1"/>
    <col min="8450" max="8450" width="13.42578125" customWidth="1"/>
    <col min="8451" max="8451" width="24.85546875" customWidth="1"/>
    <col min="8452" max="8452" width="15.85546875" bestFit="1" customWidth="1"/>
    <col min="8453" max="8453" width="16" bestFit="1" customWidth="1"/>
    <col min="8454" max="8454" width="0" hidden="1" customWidth="1"/>
    <col min="8455" max="8455" width="15" customWidth="1"/>
    <col min="8456" max="8456" width="15" bestFit="1" customWidth="1"/>
    <col min="8457" max="8458" width="0" hidden="1" customWidth="1"/>
    <col min="8459" max="8459" width="9" customWidth="1"/>
    <col min="8460" max="8460" width="9.140625" customWidth="1"/>
    <col min="8461" max="8461" width="7.7109375" customWidth="1"/>
    <col min="8462" max="8462" width="8.85546875" customWidth="1"/>
    <col min="8463" max="8463" width="0" hidden="1" customWidth="1"/>
    <col min="8705" max="8705" width="3.42578125" customWidth="1"/>
    <col min="8706" max="8706" width="13.42578125" customWidth="1"/>
    <col min="8707" max="8707" width="24.85546875" customWidth="1"/>
    <col min="8708" max="8708" width="15.85546875" bestFit="1" customWidth="1"/>
    <col min="8709" max="8709" width="16" bestFit="1" customWidth="1"/>
    <col min="8710" max="8710" width="0" hidden="1" customWidth="1"/>
    <col min="8711" max="8711" width="15" customWidth="1"/>
    <col min="8712" max="8712" width="15" bestFit="1" customWidth="1"/>
    <col min="8713" max="8714" width="0" hidden="1" customWidth="1"/>
    <col min="8715" max="8715" width="9" customWidth="1"/>
    <col min="8716" max="8716" width="9.140625" customWidth="1"/>
    <col min="8717" max="8717" width="7.7109375" customWidth="1"/>
    <col min="8718" max="8718" width="8.85546875" customWidth="1"/>
    <col min="8719" max="8719" width="0" hidden="1" customWidth="1"/>
    <col min="8961" max="8961" width="3.42578125" customWidth="1"/>
    <col min="8962" max="8962" width="13.42578125" customWidth="1"/>
    <col min="8963" max="8963" width="24.85546875" customWidth="1"/>
    <col min="8964" max="8964" width="15.85546875" bestFit="1" customWidth="1"/>
    <col min="8965" max="8965" width="16" bestFit="1" customWidth="1"/>
    <col min="8966" max="8966" width="0" hidden="1" customWidth="1"/>
    <col min="8967" max="8967" width="15" customWidth="1"/>
    <col min="8968" max="8968" width="15" bestFit="1" customWidth="1"/>
    <col min="8969" max="8970" width="0" hidden="1" customWidth="1"/>
    <col min="8971" max="8971" width="9" customWidth="1"/>
    <col min="8972" max="8972" width="9.140625" customWidth="1"/>
    <col min="8973" max="8973" width="7.7109375" customWidth="1"/>
    <col min="8974" max="8974" width="8.85546875" customWidth="1"/>
    <col min="8975" max="8975" width="0" hidden="1" customWidth="1"/>
    <col min="9217" max="9217" width="3.42578125" customWidth="1"/>
    <col min="9218" max="9218" width="13.42578125" customWidth="1"/>
    <col min="9219" max="9219" width="24.85546875" customWidth="1"/>
    <col min="9220" max="9220" width="15.85546875" bestFit="1" customWidth="1"/>
    <col min="9221" max="9221" width="16" bestFit="1" customWidth="1"/>
    <col min="9222" max="9222" width="0" hidden="1" customWidth="1"/>
    <col min="9223" max="9223" width="15" customWidth="1"/>
    <col min="9224" max="9224" width="15" bestFit="1" customWidth="1"/>
    <col min="9225" max="9226" width="0" hidden="1" customWidth="1"/>
    <col min="9227" max="9227" width="9" customWidth="1"/>
    <col min="9228" max="9228" width="9.140625" customWidth="1"/>
    <col min="9229" max="9229" width="7.7109375" customWidth="1"/>
    <col min="9230" max="9230" width="8.85546875" customWidth="1"/>
    <col min="9231" max="9231" width="0" hidden="1" customWidth="1"/>
    <col min="9473" max="9473" width="3.42578125" customWidth="1"/>
    <col min="9474" max="9474" width="13.42578125" customWidth="1"/>
    <col min="9475" max="9475" width="24.85546875" customWidth="1"/>
    <col min="9476" max="9476" width="15.85546875" bestFit="1" customWidth="1"/>
    <col min="9477" max="9477" width="16" bestFit="1" customWidth="1"/>
    <col min="9478" max="9478" width="0" hidden="1" customWidth="1"/>
    <col min="9479" max="9479" width="15" customWidth="1"/>
    <col min="9480" max="9480" width="15" bestFit="1" customWidth="1"/>
    <col min="9481" max="9482" width="0" hidden="1" customWidth="1"/>
    <col min="9483" max="9483" width="9" customWidth="1"/>
    <col min="9484" max="9484" width="9.140625" customWidth="1"/>
    <col min="9485" max="9485" width="7.7109375" customWidth="1"/>
    <col min="9486" max="9486" width="8.85546875" customWidth="1"/>
    <col min="9487" max="9487" width="0" hidden="1" customWidth="1"/>
    <col min="9729" max="9729" width="3.42578125" customWidth="1"/>
    <col min="9730" max="9730" width="13.42578125" customWidth="1"/>
    <col min="9731" max="9731" width="24.85546875" customWidth="1"/>
    <col min="9732" max="9732" width="15.85546875" bestFit="1" customWidth="1"/>
    <col min="9733" max="9733" width="16" bestFit="1" customWidth="1"/>
    <col min="9734" max="9734" width="0" hidden="1" customWidth="1"/>
    <col min="9735" max="9735" width="15" customWidth="1"/>
    <col min="9736" max="9736" width="15" bestFit="1" customWidth="1"/>
    <col min="9737" max="9738" width="0" hidden="1" customWidth="1"/>
    <col min="9739" max="9739" width="9" customWidth="1"/>
    <col min="9740" max="9740" width="9.140625" customWidth="1"/>
    <col min="9741" max="9741" width="7.7109375" customWidth="1"/>
    <col min="9742" max="9742" width="8.85546875" customWidth="1"/>
    <col min="9743" max="9743" width="0" hidden="1" customWidth="1"/>
    <col min="9985" max="9985" width="3.42578125" customWidth="1"/>
    <col min="9986" max="9986" width="13.42578125" customWidth="1"/>
    <col min="9987" max="9987" width="24.85546875" customWidth="1"/>
    <col min="9988" max="9988" width="15.85546875" bestFit="1" customWidth="1"/>
    <col min="9989" max="9989" width="16" bestFit="1" customWidth="1"/>
    <col min="9990" max="9990" width="0" hidden="1" customWidth="1"/>
    <col min="9991" max="9991" width="15" customWidth="1"/>
    <col min="9992" max="9992" width="15" bestFit="1" customWidth="1"/>
    <col min="9993" max="9994" width="0" hidden="1" customWidth="1"/>
    <col min="9995" max="9995" width="9" customWidth="1"/>
    <col min="9996" max="9996" width="9.140625" customWidth="1"/>
    <col min="9997" max="9997" width="7.7109375" customWidth="1"/>
    <col min="9998" max="9998" width="8.85546875" customWidth="1"/>
    <col min="9999" max="9999" width="0" hidden="1" customWidth="1"/>
    <col min="10241" max="10241" width="3.42578125" customWidth="1"/>
    <col min="10242" max="10242" width="13.42578125" customWidth="1"/>
    <col min="10243" max="10243" width="24.85546875" customWidth="1"/>
    <col min="10244" max="10244" width="15.85546875" bestFit="1" customWidth="1"/>
    <col min="10245" max="10245" width="16" bestFit="1" customWidth="1"/>
    <col min="10246" max="10246" width="0" hidden="1" customWidth="1"/>
    <col min="10247" max="10247" width="15" customWidth="1"/>
    <col min="10248" max="10248" width="15" bestFit="1" customWidth="1"/>
    <col min="10249" max="10250" width="0" hidden="1" customWidth="1"/>
    <col min="10251" max="10251" width="9" customWidth="1"/>
    <col min="10252" max="10252" width="9.140625" customWidth="1"/>
    <col min="10253" max="10253" width="7.7109375" customWidth="1"/>
    <col min="10254" max="10254" width="8.85546875" customWidth="1"/>
    <col min="10255" max="10255" width="0" hidden="1" customWidth="1"/>
    <col min="10497" max="10497" width="3.42578125" customWidth="1"/>
    <col min="10498" max="10498" width="13.42578125" customWidth="1"/>
    <col min="10499" max="10499" width="24.85546875" customWidth="1"/>
    <col min="10500" max="10500" width="15.85546875" bestFit="1" customWidth="1"/>
    <col min="10501" max="10501" width="16" bestFit="1" customWidth="1"/>
    <col min="10502" max="10502" width="0" hidden="1" customWidth="1"/>
    <col min="10503" max="10503" width="15" customWidth="1"/>
    <col min="10504" max="10504" width="15" bestFit="1" customWidth="1"/>
    <col min="10505" max="10506" width="0" hidden="1" customWidth="1"/>
    <col min="10507" max="10507" width="9" customWidth="1"/>
    <col min="10508" max="10508" width="9.140625" customWidth="1"/>
    <col min="10509" max="10509" width="7.7109375" customWidth="1"/>
    <col min="10510" max="10510" width="8.85546875" customWidth="1"/>
    <col min="10511" max="10511" width="0" hidden="1" customWidth="1"/>
    <col min="10753" max="10753" width="3.42578125" customWidth="1"/>
    <col min="10754" max="10754" width="13.42578125" customWidth="1"/>
    <col min="10755" max="10755" width="24.85546875" customWidth="1"/>
    <col min="10756" max="10756" width="15.85546875" bestFit="1" customWidth="1"/>
    <col min="10757" max="10757" width="16" bestFit="1" customWidth="1"/>
    <col min="10758" max="10758" width="0" hidden="1" customWidth="1"/>
    <col min="10759" max="10759" width="15" customWidth="1"/>
    <col min="10760" max="10760" width="15" bestFit="1" customWidth="1"/>
    <col min="10761" max="10762" width="0" hidden="1" customWidth="1"/>
    <col min="10763" max="10763" width="9" customWidth="1"/>
    <col min="10764" max="10764" width="9.140625" customWidth="1"/>
    <col min="10765" max="10765" width="7.7109375" customWidth="1"/>
    <col min="10766" max="10766" width="8.85546875" customWidth="1"/>
    <col min="10767" max="10767" width="0" hidden="1" customWidth="1"/>
    <col min="11009" max="11009" width="3.42578125" customWidth="1"/>
    <col min="11010" max="11010" width="13.42578125" customWidth="1"/>
    <col min="11011" max="11011" width="24.85546875" customWidth="1"/>
    <col min="11012" max="11012" width="15.85546875" bestFit="1" customWidth="1"/>
    <col min="11013" max="11013" width="16" bestFit="1" customWidth="1"/>
    <col min="11014" max="11014" width="0" hidden="1" customWidth="1"/>
    <col min="11015" max="11015" width="15" customWidth="1"/>
    <col min="11016" max="11016" width="15" bestFit="1" customWidth="1"/>
    <col min="11017" max="11018" width="0" hidden="1" customWidth="1"/>
    <col min="11019" max="11019" width="9" customWidth="1"/>
    <col min="11020" max="11020" width="9.140625" customWidth="1"/>
    <col min="11021" max="11021" width="7.7109375" customWidth="1"/>
    <col min="11022" max="11022" width="8.85546875" customWidth="1"/>
    <col min="11023" max="11023" width="0" hidden="1" customWidth="1"/>
    <col min="11265" max="11265" width="3.42578125" customWidth="1"/>
    <col min="11266" max="11266" width="13.42578125" customWidth="1"/>
    <col min="11267" max="11267" width="24.85546875" customWidth="1"/>
    <col min="11268" max="11268" width="15.85546875" bestFit="1" customWidth="1"/>
    <col min="11269" max="11269" width="16" bestFit="1" customWidth="1"/>
    <col min="11270" max="11270" width="0" hidden="1" customWidth="1"/>
    <col min="11271" max="11271" width="15" customWidth="1"/>
    <col min="11272" max="11272" width="15" bestFit="1" customWidth="1"/>
    <col min="11273" max="11274" width="0" hidden="1" customWidth="1"/>
    <col min="11275" max="11275" width="9" customWidth="1"/>
    <col min="11276" max="11276" width="9.140625" customWidth="1"/>
    <col min="11277" max="11277" width="7.7109375" customWidth="1"/>
    <col min="11278" max="11278" width="8.85546875" customWidth="1"/>
    <col min="11279" max="11279" width="0" hidden="1" customWidth="1"/>
    <col min="11521" max="11521" width="3.42578125" customWidth="1"/>
    <col min="11522" max="11522" width="13.42578125" customWidth="1"/>
    <col min="11523" max="11523" width="24.85546875" customWidth="1"/>
    <col min="11524" max="11524" width="15.85546875" bestFit="1" customWidth="1"/>
    <col min="11525" max="11525" width="16" bestFit="1" customWidth="1"/>
    <col min="11526" max="11526" width="0" hidden="1" customWidth="1"/>
    <col min="11527" max="11527" width="15" customWidth="1"/>
    <col min="11528" max="11528" width="15" bestFit="1" customWidth="1"/>
    <col min="11529" max="11530" width="0" hidden="1" customWidth="1"/>
    <col min="11531" max="11531" width="9" customWidth="1"/>
    <col min="11532" max="11532" width="9.140625" customWidth="1"/>
    <col min="11533" max="11533" width="7.7109375" customWidth="1"/>
    <col min="11534" max="11534" width="8.85546875" customWidth="1"/>
    <col min="11535" max="11535" width="0" hidden="1" customWidth="1"/>
    <col min="11777" max="11777" width="3.42578125" customWidth="1"/>
    <col min="11778" max="11778" width="13.42578125" customWidth="1"/>
    <col min="11779" max="11779" width="24.85546875" customWidth="1"/>
    <col min="11780" max="11780" width="15.85546875" bestFit="1" customWidth="1"/>
    <col min="11781" max="11781" width="16" bestFit="1" customWidth="1"/>
    <col min="11782" max="11782" width="0" hidden="1" customWidth="1"/>
    <col min="11783" max="11783" width="15" customWidth="1"/>
    <col min="11784" max="11784" width="15" bestFit="1" customWidth="1"/>
    <col min="11785" max="11786" width="0" hidden="1" customWidth="1"/>
    <col min="11787" max="11787" width="9" customWidth="1"/>
    <col min="11788" max="11788" width="9.140625" customWidth="1"/>
    <col min="11789" max="11789" width="7.7109375" customWidth="1"/>
    <col min="11790" max="11790" width="8.85546875" customWidth="1"/>
    <col min="11791" max="11791" width="0" hidden="1" customWidth="1"/>
    <col min="12033" max="12033" width="3.42578125" customWidth="1"/>
    <col min="12034" max="12034" width="13.42578125" customWidth="1"/>
    <col min="12035" max="12035" width="24.85546875" customWidth="1"/>
    <col min="12036" max="12036" width="15.85546875" bestFit="1" customWidth="1"/>
    <col min="12037" max="12037" width="16" bestFit="1" customWidth="1"/>
    <col min="12038" max="12038" width="0" hidden="1" customWidth="1"/>
    <col min="12039" max="12039" width="15" customWidth="1"/>
    <col min="12040" max="12040" width="15" bestFit="1" customWidth="1"/>
    <col min="12041" max="12042" width="0" hidden="1" customWidth="1"/>
    <col min="12043" max="12043" width="9" customWidth="1"/>
    <col min="12044" max="12044" width="9.140625" customWidth="1"/>
    <col min="12045" max="12045" width="7.7109375" customWidth="1"/>
    <col min="12046" max="12046" width="8.85546875" customWidth="1"/>
    <col min="12047" max="12047" width="0" hidden="1" customWidth="1"/>
    <col min="12289" max="12289" width="3.42578125" customWidth="1"/>
    <col min="12290" max="12290" width="13.42578125" customWidth="1"/>
    <col min="12291" max="12291" width="24.85546875" customWidth="1"/>
    <col min="12292" max="12292" width="15.85546875" bestFit="1" customWidth="1"/>
    <col min="12293" max="12293" width="16" bestFit="1" customWidth="1"/>
    <col min="12294" max="12294" width="0" hidden="1" customWidth="1"/>
    <col min="12295" max="12295" width="15" customWidth="1"/>
    <col min="12296" max="12296" width="15" bestFit="1" customWidth="1"/>
    <col min="12297" max="12298" width="0" hidden="1" customWidth="1"/>
    <col min="12299" max="12299" width="9" customWidth="1"/>
    <col min="12300" max="12300" width="9.140625" customWidth="1"/>
    <col min="12301" max="12301" width="7.7109375" customWidth="1"/>
    <col min="12302" max="12302" width="8.85546875" customWidth="1"/>
    <col min="12303" max="12303" width="0" hidden="1" customWidth="1"/>
    <col min="12545" max="12545" width="3.42578125" customWidth="1"/>
    <col min="12546" max="12546" width="13.42578125" customWidth="1"/>
    <col min="12547" max="12547" width="24.85546875" customWidth="1"/>
    <col min="12548" max="12548" width="15.85546875" bestFit="1" customWidth="1"/>
    <col min="12549" max="12549" width="16" bestFit="1" customWidth="1"/>
    <col min="12550" max="12550" width="0" hidden="1" customWidth="1"/>
    <col min="12551" max="12551" width="15" customWidth="1"/>
    <col min="12552" max="12552" width="15" bestFit="1" customWidth="1"/>
    <col min="12553" max="12554" width="0" hidden="1" customWidth="1"/>
    <col min="12555" max="12555" width="9" customWidth="1"/>
    <col min="12556" max="12556" width="9.140625" customWidth="1"/>
    <col min="12557" max="12557" width="7.7109375" customWidth="1"/>
    <col min="12558" max="12558" width="8.85546875" customWidth="1"/>
    <col min="12559" max="12559" width="0" hidden="1" customWidth="1"/>
    <col min="12801" max="12801" width="3.42578125" customWidth="1"/>
    <col min="12802" max="12802" width="13.42578125" customWidth="1"/>
    <col min="12803" max="12803" width="24.85546875" customWidth="1"/>
    <col min="12804" max="12804" width="15.85546875" bestFit="1" customWidth="1"/>
    <col min="12805" max="12805" width="16" bestFit="1" customWidth="1"/>
    <col min="12806" max="12806" width="0" hidden="1" customWidth="1"/>
    <col min="12807" max="12807" width="15" customWidth="1"/>
    <col min="12808" max="12808" width="15" bestFit="1" customWidth="1"/>
    <col min="12809" max="12810" width="0" hidden="1" customWidth="1"/>
    <col min="12811" max="12811" width="9" customWidth="1"/>
    <col min="12812" max="12812" width="9.140625" customWidth="1"/>
    <col min="12813" max="12813" width="7.7109375" customWidth="1"/>
    <col min="12814" max="12814" width="8.85546875" customWidth="1"/>
    <col min="12815" max="12815" width="0" hidden="1" customWidth="1"/>
    <col min="13057" max="13057" width="3.42578125" customWidth="1"/>
    <col min="13058" max="13058" width="13.42578125" customWidth="1"/>
    <col min="13059" max="13059" width="24.85546875" customWidth="1"/>
    <col min="13060" max="13060" width="15.85546875" bestFit="1" customWidth="1"/>
    <col min="13061" max="13061" width="16" bestFit="1" customWidth="1"/>
    <col min="13062" max="13062" width="0" hidden="1" customWidth="1"/>
    <col min="13063" max="13063" width="15" customWidth="1"/>
    <col min="13064" max="13064" width="15" bestFit="1" customWidth="1"/>
    <col min="13065" max="13066" width="0" hidden="1" customWidth="1"/>
    <col min="13067" max="13067" width="9" customWidth="1"/>
    <col min="13068" max="13068" width="9.140625" customWidth="1"/>
    <col min="13069" max="13069" width="7.7109375" customWidth="1"/>
    <col min="13070" max="13070" width="8.85546875" customWidth="1"/>
    <col min="13071" max="13071" width="0" hidden="1" customWidth="1"/>
    <col min="13313" max="13313" width="3.42578125" customWidth="1"/>
    <col min="13314" max="13314" width="13.42578125" customWidth="1"/>
    <col min="13315" max="13315" width="24.85546875" customWidth="1"/>
    <col min="13316" max="13316" width="15.85546875" bestFit="1" customWidth="1"/>
    <col min="13317" max="13317" width="16" bestFit="1" customWidth="1"/>
    <col min="13318" max="13318" width="0" hidden="1" customWidth="1"/>
    <col min="13319" max="13319" width="15" customWidth="1"/>
    <col min="13320" max="13320" width="15" bestFit="1" customWidth="1"/>
    <col min="13321" max="13322" width="0" hidden="1" customWidth="1"/>
    <col min="13323" max="13323" width="9" customWidth="1"/>
    <col min="13324" max="13324" width="9.140625" customWidth="1"/>
    <col min="13325" max="13325" width="7.7109375" customWidth="1"/>
    <col min="13326" max="13326" width="8.85546875" customWidth="1"/>
    <col min="13327" max="13327" width="0" hidden="1" customWidth="1"/>
    <col min="13569" max="13569" width="3.42578125" customWidth="1"/>
    <col min="13570" max="13570" width="13.42578125" customWidth="1"/>
    <col min="13571" max="13571" width="24.85546875" customWidth="1"/>
    <col min="13572" max="13572" width="15.85546875" bestFit="1" customWidth="1"/>
    <col min="13573" max="13573" width="16" bestFit="1" customWidth="1"/>
    <col min="13574" max="13574" width="0" hidden="1" customWidth="1"/>
    <col min="13575" max="13575" width="15" customWidth="1"/>
    <col min="13576" max="13576" width="15" bestFit="1" customWidth="1"/>
    <col min="13577" max="13578" width="0" hidden="1" customWidth="1"/>
    <col min="13579" max="13579" width="9" customWidth="1"/>
    <col min="13580" max="13580" width="9.140625" customWidth="1"/>
    <col min="13581" max="13581" width="7.7109375" customWidth="1"/>
    <col min="13582" max="13582" width="8.85546875" customWidth="1"/>
    <col min="13583" max="13583" width="0" hidden="1" customWidth="1"/>
    <col min="13825" max="13825" width="3.42578125" customWidth="1"/>
    <col min="13826" max="13826" width="13.42578125" customWidth="1"/>
    <col min="13827" max="13827" width="24.85546875" customWidth="1"/>
    <col min="13828" max="13828" width="15.85546875" bestFit="1" customWidth="1"/>
    <col min="13829" max="13829" width="16" bestFit="1" customWidth="1"/>
    <col min="13830" max="13830" width="0" hidden="1" customWidth="1"/>
    <col min="13831" max="13831" width="15" customWidth="1"/>
    <col min="13832" max="13832" width="15" bestFit="1" customWidth="1"/>
    <col min="13833" max="13834" width="0" hidden="1" customWidth="1"/>
    <col min="13835" max="13835" width="9" customWidth="1"/>
    <col min="13836" max="13836" width="9.140625" customWidth="1"/>
    <col min="13837" max="13837" width="7.7109375" customWidth="1"/>
    <col min="13838" max="13838" width="8.85546875" customWidth="1"/>
    <col min="13839" max="13839" width="0" hidden="1" customWidth="1"/>
    <col min="14081" max="14081" width="3.42578125" customWidth="1"/>
    <col min="14082" max="14082" width="13.42578125" customWidth="1"/>
    <col min="14083" max="14083" width="24.85546875" customWidth="1"/>
    <col min="14084" max="14084" width="15.85546875" bestFit="1" customWidth="1"/>
    <col min="14085" max="14085" width="16" bestFit="1" customWidth="1"/>
    <col min="14086" max="14086" width="0" hidden="1" customWidth="1"/>
    <col min="14087" max="14087" width="15" customWidth="1"/>
    <col min="14088" max="14088" width="15" bestFit="1" customWidth="1"/>
    <col min="14089" max="14090" width="0" hidden="1" customWidth="1"/>
    <col min="14091" max="14091" width="9" customWidth="1"/>
    <col min="14092" max="14092" width="9.140625" customWidth="1"/>
    <col min="14093" max="14093" width="7.7109375" customWidth="1"/>
    <col min="14094" max="14094" width="8.85546875" customWidth="1"/>
    <col min="14095" max="14095" width="0" hidden="1" customWidth="1"/>
    <col min="14337" max="14337" width="3.42578125" customWidth="1"/>
    <col min="14338" max="14338" width="13.42578125" customWidth="1"/>
    <col min="14339" max="14339" width="24.85546875" customWidth="1"/>
    <col min="14340" max="14340" width="15.85546875" bestFit="1" customWidth="1"/>
    <col min="14341" max="14341" width="16" bestFit="1" customWidth="1"/>
    <col min="14342" max="14342" width="0" hidden="1" customWidth="1"/>
    <col min="14343" max="14343" width="15" customWidth="1"/>
    <col min="14344" max="14344" width="15" bestFit="1" customWidth="1"/>
    <col min="14345" max="14346" width="0" hidden="1" customWidth="1"/>
    <col min="14347" max="14347" width="9" customWidth="1"/>
    <col min="14348" max="14348" width="9.140625" customWidth="1"/>
    <col min="14349" max="14349" width="7.7109375" customWidth="1"/>
    <col min="14350" max="14350" width="8.85546875" customWidth="1"/>
    <col min="14351" max="14351" width="0" hidden="1" customWidth="1"/>
    <col min="14593" max="14593" width="3.42578125" customWidth="1"/>
    <col min="14594" max="14594" width="13.42578125" customWidth="1"/>
    <col min="14595" max="14595" width="24.85546875" customWidth="1"/>
    <col min="14596" max="14596" width="15.85546875" bestFit="1" customWidth="1"/>
    <col min="14597" max="14597" width="16" bestFit="1" customWidth="1"/>
    <col min="14598" max="14598" width="0" hidden="1" customWidth="1"/>
    <col min="14599" max="14599" width="15" customWidth="1"/>
    <col min="14600" max="14600" width="15" bestFit="1" customWidth="1"/>
    <col min="14601" max="14602" width="0" hidden="1" customWidth="1"/>
    <col min="14603" max="14603" width="9" customWidth="1"/>
    <col min="14604" max="14604" width="9.140625" customWidth="1"/>
    <col min="14605" max="14605" width="7.7109375" customWidth="1"/>
    <col min="14606" max="14606" width="8.85546875" customWidth="1"/>
    <col min="14607" max="14607" width="0" hidden="1" customWidth="1"/>
    <col min="14849" max="14849" width="3.42578125" customWidth="1"/>
    <col min="14850" max="14850" width="13.42578125" customWidth="1"/>
    <col min="14851" max="14851" width="24.85546875" customWidth="1"/>
    <col min="14852" max="14852" width="15.85546875" bestFit="1" customWidth="1"/>
    <col min="14853" max="14853" width="16" bestFit="1" customWidth="1"/>
    <col min="14854" max="14854" width="0" hidden="1" customWidth="1"/>
    <col min="14855" max="14855" width="15" customWidth="1"/>
    <col min="14856" max="14856" width="15" bestFit="1" customWidth="1"/>
    <col min="14857" max="14858" width="0" hidden="1" customWidth="1"/>
    <col min="14859" max="14859" width="9" customWidth="1"/>
    <col min="14860" max="14860" width="9.140625" customWidth="1"/>
    <col min="14861" max="14861" width="7.7109375" customWidth="1"/>
    <col min="14862" max="14862" width="8.85546875" customWidth="1"/>
    <col min="14863" max="14863" width="0" hidden="1" customWidth="1"/>
    <col min="15105" max="15105" width="3.42578125" customWidth="1"/>
    <col min="15106" max="15106" width="13.42578125" customWidth="1"/>
    <col min="15107" max="15107" width="24.85546875" customWidth="1"/>
    <col min="15108" max="15108" width="15.85546875" bestFit="1" customWidth="1"/>
    <col min="15109" max="15109" width="16" bestFit="1" customWidth="1"/>
    <col min="15110" max="15110" width="0" hidden="1" customWidth="1"/>
    <col min="15111" max="15111" width="15" customWidth="1"/>
    <col min="15112" max="15112" width="15" bestFit="1" customWidth="1"/>
    <col min="15113" max="15114" width="0" hidden="1" customWidth="1"/>
    <col min="15115" max="15115" width="9" customWidth="1"/>
    <col min="15116" max="15116" width="9.140625" customWidth="1"/>
    <col min="15117" max="15117" width="7.7109375" customWidth="1"/>
    <col min="15118" max="15118" width="8.85546875" customWidth="1"/>
    <col min="15119" max="15119" width="0" hidden="1" customWidth="1"/>
    <col min="15361" max="15361" width="3.42578125" customWidth="1"/>
    <col min="15362" max="15362" width="13.42578125" customWidth="1"/>
    <col min="15363" max="15363" width="24.85546875" customWidth="1"/>
    <col min="15364" max="15364" width="15.85546875" bestFit="1" customWidth="1"/>
    <col min="15365" max="15365" width="16" bestFit="1" customWidth="1"/>
    <col min="15366" max="15366" width="0" hidden="1" customWidth="1"/>
    <col min="15367" max="15367" width="15" customWidth="1"/>
    <col min="15368" max="15368" width="15" bestFit="1" customWidth="1"/>
    <col min="15369" max="15370" width="0" hidden="1" customWidth="1"/>
    <col min="15371" max="15371" width="9" customWidth="1"/>
    <col min="15372" max="15372" width="9.140625" customWidth="1"/>
    <col min="15373" max="15373" width="7.7109375" customWidth="1"/>
    <col min="15374" max="15374" width="8.85546875" customWidth="1"/>
    <col min="15375" max="15375" width="0" hidden="1" customWidth="1"/>
    <col min="15617" max="15617" width="3.42578125" customWidth="1"/>
    <col min="15618" max="15618" width="13.42578125" customWidth="1"/>
    <col min="15619" max="15619" width="24.85546875" customWidth="1"/>
    <col min="15620" max="15620" width="15.85546875" bestFit="1" customWidth="1"/>
    <col min="15621" max="15621" width="16" bestFit="1" customWidth="1"/>
    <col min="15622" max="15622" width="0" hidden="1" customWidth="1"/>
    <col min="15623" max="15623" width="15" customWidth="1"/>
    <col min="15624" max="15624" width="15" bestFit="1" customWidth="1"/>
    <col min="15625" max="15626" width="0" hidden="1" customWidth="1"/>
    <col min="15627" max="15627" width="9" customWidth="1"/>
    <col min="15628" max="15628" width="9.140625" customWidth="1"/>
    <col min="15629" max="15629" width="7.7109375" customWidth="1"/>
    <col min="15630" max="15630" width="8.85546875" customWidth="1"/>
    <col min="15631" max="15631" width="0" hidden="1" customWidth="1"/>
    <col min="15873" max="15873" width="3.42578125" customWidth="1"/>
    <col min="15874" max="15874" width="13.42578125" customWidth="1"/>
    <col min="15875" max="15875" width="24.85546875" customWidth="1"/>
    <col min="15876" max="15876" width="15.85546875" bestFit="1" customWidth="1"/>
    <col min="15877" max="15877" width="16" bestFit="1" customWidth="1"/>
    <col min="15878" max="15878" width="0" hidden="1" customWidth="1"/>
    <col min="15879" max="15879" width="15" customWidth="1"/>
    <col min="15880" max="15880" width="15" bestFit="1" customWidth="1"/>
    <col min="15881" max="15882" width="0" hidden="1" customWidth="1"/>
    <col min="15883" max="15883" width="9" customWidth="1"/>
    <col min="15884" max="15884" width="9.140625" customWidth="1"/>
    <col min="15885" max="15885" width="7.7109375" customWidth="1"/>
    <col min="15886" max="15886" width="8.85546875" customWidth="1"/>
    <col min="15887" max="15887" width="0" hidden="1" customWidth="1"/>
    <col min="16129" max="16129" width="3.42578125" customWidth="1"/>
    <col min="16130" max="16130" width="13.42578125" customWidth="1"/>
    <col min="16131" max="16131" width="24.85546875" customWidth="1"/>
    <col min="16132" max="16132" width="15.85546875" bestFit="1" customWidth="1"/>
    <col min="16133" max="16133" width="16" bestFit="1" customWidth="1"/>
    <col min="16134" max="16134" width="0" hidden="1" customWidth="1"/>
    <col min="16135" max="16135" width="15" customWidth="1"/>
    <col min="16136" max="16136" width="15" bestFit="1" customWidth="1"/>
    <col min="16137" max="16138" width="0" hidden="1" customWidth="1"/>
    <col min="16139" max="16139" width="9" customWidth="1"/>
    <col min="16140" max="16140" width="9.140625" customWidth="1"/>
    <col min="16141" max="16141" width="7.7109375" customWidth="1"/>
    <col min="16142" max="16142" width="8.85546875" customWidth="1"/>
    <col min="16143" max="16143" width="0" hidden="1" customWidth="1"/>
  </cols>
  <sheetData>
    <row r="3" spans="1:17" ht="21" x14ac:dyDescent="0.35">
      <c r="A3" s="107" t="s">
        <v>132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5" spans="1:17" s="50" customFormat="1" ht="51" customHeight="1" x14ac:dyDescent="0.25">
      <c r="A5" s="46" t="s">
        <v>66</v>
      </c>
      <c r="B5" s="46" t="s">
        <v>67</v>
      </c>
      <c r="C5" s="47" t="s">
        <v>68</v>
      </c>
      <c r="D5" s="48" t="s">
        <v>69</v>
      </c>
      <c r="E5" s="48" t="s">
        <v>70</v>
      </c>
      <c r="F5" s="48" t="s">
        <v>71</v>
      </c>
      <c r="G5" s="48" t="s">
        <v>72</v>
      </c>
      <c r="H5" s="48" t="s">
        <v>73</v>
      </c>
      <c r="I5" s="48" t="s">
        <v>74</v>
      </c>
      <c r="J5" s="48" t="s">
        <v>75</v>
      </c>
      <c r="K5" s="48" t="s">
        <v>76</v>
      </c>
      <c r="L5" s="48" t="s">
        <v>77</v>
      </c>
      <c r="M5" s="48" t="s">
        <v>78</v>
      </c>
      <c r="N5" s="48" t="s">
        <v>79</v>
      </c>
      <c r="O5" s="49" t="s">
        <v>80</v>
      </c>
      <c r="P5" s="48" t="s">
        <v>101</v>
      </c>
    </row>
    <row r="6" spans="1:17" s="50" customFormat="1" ht="51" customHeight="1" x14ac:dyDescent="0.25">
      <c r="A6" s="71">
        <v>1</v>
      </c>
      <c r="B6" s="73">
        <v>20162401060010</v>
      </c>
      <c r="C6" s="74" t="s">
        <v>127</v>
      </c>
      <c r="D6" s="54">
        <v>3993875777</v>
      </c>
      <c r="E6" s="54">
        <v>1343875777</v>
      </c>
      <c r="F6" s="54"/>
      <c r="G6" s="54"/>
      <c r="H6" s="54">
        <v>150000000</v>
      </c>
      <c r="I6" s="56">
        <v>2500000000</v>
      </c>
      <c r="J6" s="49"/>
      <c r="K6" s="49" t="s">
        <v>128</v>
      </c>
      <c r="L6" s="49" t="s">
        <v>129</v>
      </c>
      <c r="M6" s="49" t="s">
        <v>130</v>
      </c>
      <c r="N6" s="49"/>
      <c r="O6" s="49"/>
      <c r="P6" s="49" t="s">
        <v>131</v>
      </c>
    </row>
    <row r="7" spans="1:17" s="50" customFormat="1" ht="51" customHeight="1" x14ac:dyDescent="0.25">
      <c r="A7" s="71">
        <v>2</v>
      </c>
      <c r="B7" s="75">
        <v>2016000060031</v>
      </c>
      <c r="C7" s="76" t="s">
        <v>125</v>
      </c>
      <c r="D7" s="77">
        <v>14820646569</v>
      </c>
      <c r="E7" s="77">
        <v>0</v>
      </c>
      <c r="F7" s="77">
        <v>13075447364</v>
      </c>
      <c r="G7" s="77">
        <v>425189736</v>
      </c>
      <c r="H7" s="77">
        <v>973247514</v>
      </c>
      <c r="I7" s="77">
        <v>346761955</v>
      </c>
      <c r="J7" s="49"/>
      <c r="K7" s="49" t="s">
        <v>89</v>
      </c>
      <c r="L7" s="57" t="s">
        <v>86</v>
      </c>
      <c r="M7" s="57" t="s">
        <v>86</v>
      </c>
      <c r="N7" s="49">
        <v>67</v>
      </c>
      <c r="O7" s="49"/>
      <c r="P7" s="49" t="s">
        <v>126</v>
      </c>
    </row>
    <row r="8" spans="1:17" s="50" customFormat="1" ht="51" customHeight="1" x14ac:dyDescent="0.25">
      <c r="A8" s="71">
        <v>3</v>
      </c>
      <c r="B8" s="73">
        <v>2015004410076</v>
      </c>
      <c r="C8" s="74" t="s">
        <v>104</v>
      </c>
      <c r="D8" s="54">
        <v>4691043065</v>
      </c>
      <c r="E8" s="54">
        <v>3691043065</v>
      </c>
      <c r="F8" s="49"/>
      <c r="G8" s="54">
        <v>1000000000</v>
      </c>
      <c r="H8" s="54"/>
      <c r="I8" s="56"/>
      <c r="J8" s="57" t="s">
        <v>111</v>
      </c>
      <c r="K8" s="60" t="s">
        <v>112</v>
      </c>
      <c r="L8" s="57" t="s">
        <v>86</v>
      </c>
      <c r="M8" s="57" t="s">
        <v>86</v>
      </c>
      <c r="N8" s="62">
        <v>48.2</v>
      </c>
      <c r="O8" s="49"/>
      <c r="P8" s="49" t="s">
        <v>124</v>
      </c>
    </row>
    <row r="9" spans="1:17" s="50" customFormat="1" ht="51" customHeight="1" x14ac:dyDescent="0.25">
      <c r="A9" s="71">
        <v>4</v>
      </c>
      <c r="B9" s="51">
        <v>2016004410005</v>
      </c>
      <c r="C9" s="57" t="s">
        <v>105</v>
      </c>
      <c r="D9" s="54">
        <v>691767538</v>
      </c>
      <c r="E9" s="54">
        <v>621767538</v>
      </c>
      <c r="F9" s="49"/>
      <c r="G9" s="54"/>
      <c r="H9" s="54">
        <v>70000000</v>
      </c>
      <c r="I9" s="56"/>
      <c r="J9" s="57" t="s">
        <v>113</v>
      </c>
      <c r="K9" s="60" t="s">
        <v>89</v>
      </c>
      <c r="L9" s="57" t="s">
        <v>86</v>
      </c>
      <c r="M9" s="57" t="s">
        <v>86</v>
      </c>
      <c r="N9" s="62">
        <v>41</v>
      </c>
      <c r="O9" s="49"/>
      <c r="P9" s="49" t="s">
        <v>124</v>
      </c>
    </row>
    <row r="10" spans="1:17" s="50" customFormat="1" ht="51" customHeight="1" x14ac:dyDescent="0.25">
      <c r="A10" s="71">
        <v>5</v>
      </c>
      <c r="B10" s="51">
        <v>2016004410009</v>
      </c>
      <c r="C10" s="57" t="s">
        <v>106</v>
      </c>
      <c r="D10" s="54">
        <v>533530216</v>
      </c>
      <c r="E10" s="54">
        <v>513530216</v>
      </c>
      <c r="F10" s="49"/>
      <c r="G10" s="54"/>
      <c r="H10" s="54"/>
      <c r="I10" s="56">
        <v>20000000</v>
      </c>
      <c r="J10" s="57" t="s">
        <v>114</v>
      </c>
      <c r="K10" s="57" t="s">
        <v>115</v>
      </c>
      <c r="L10" s="57" t="s">
        <v>86</v>
      </c>
      <c r="M10" s="57" t="s">
        <v>86</v>
      </c>
      <c r="N10" s="61">
        <v>44.3</v>
      </c>
      <c r="O10" s="49"/>
      <c r="P10" s="49" t="s">
        <v>124</v>
      </c>
    </row>
    <row r="11" spans="1:17" s="50" customFormat="1" ht="71.25" customHeight="1" x14ac:dyDescent="0.25">
      <c r="A11" s="71">
        <v>6</v>
      </c>
      <c r="B11" s="52">
        <v>2016004410011</v>
      </c>
      <c r="C11" s="56" t="s">
        <v>107</v>
      </c>
      <c r="D11" s="54">
        <v>4988504392</v>
      </c>
      <c r="E11" s="54">
        <f>D11-H11</f>
        <v>4488504392</v>
      </c>
      <c r="F11" s="49"/>
      <c r="G11" s="54"/>
      <c r="H11" s="54">
        <v>500000000</v>
      </c>
      <c r="I11" s="54"/>
      <c r="J11" s="57" t="s">
        <v>116</v>
      </c>
      <c r="K11" s="57" t="s">
        <v>89</v>
      </c>
      <c r="L11" s="54" t="s">
        <v>86</v>
      </c>
      <c r="M11" s="54" t="s">
        <v>86</v>
      </c>
      <c r="N11" s="58">
        <v>55.4</v>
      </c>
      <c r="O11" s="49"/>
      <c r="P11" s="49" t="s">
        <v>124</v>
      </c>
    </row>
    <row r="12" spans="1:17" s="50" customFormat="1" ht="51" customHeight="1" x14ac:dyDescent="0.25">
      <c r="A12" s="71">
        <v>7</v>
      </c>
      <c r="B12" s="51">
        <v>2016004410015</v>
      </c>
      <c r="C12" s="57" t="s">
        <v>108</v>
      </c>
      <c r="D12" s="54">
        <v>675307696</v>
      </c>
      <c r="E12" s="54">
        <v>400000000</v>
      </c>
      <c r="F12" s="49"/>
      <c r="G12" s="54"/>
      <c r="H12" s="54">
        <f>E12-F12</f>
        <v>400000000</v>
      </c>
      <c r="I12" s="60"/>
      <c r="J12" s="57" t="s">
        <v>117</v>
      </c>
      <c r="K12" s="57" t="s">
        <v>118</v>
      </c>
      <c r="L12" s="60" t="s">
        <v>119</v>
      </c>
      <c r="M12" s="60" t="s">
        <v>119</v>
      </c>
      <c r="N12" s="61">
        <v>63.6</v>
      </c>
      <c r="O12" s="49"/>
      <c r="P12" s="49" t="s">
        <v>124</v>
      </c>
    </row>
    <row r="13" spans="1:17" s="50" customFormat="1" ht="51" customHeight="1" x14ac:dyDescent="0.25">
      <c r="A13" s="71">
        <v>8</v>
      </c>
      <c r="B13" s="51">
        <v>20160410780001</v>
      </c>
      <c r="C13" s="57" t="s">
        <v>109</v>
      </c>
      <c r="D13" s="54">
        <f>400000000+269656329+720082353+23962995</f>
        <v>1413701677</v>
      </c>
      <c r="E13" s="54">
        <v>400000000</v>
      </c>
      <c r="F13" s="49"/>
      <c r="G13" s="54">
        <v>23962995</v>
      </c>
      <c r="H13" s="54">
        <v>720082353</v>
      </c>
      <c r="I13" s="56">
        <v>269656329</v>
      </c>
      <c r="J13" s="57" t="s">
        <v>120</v>
      </c>
      <c r="K13" s="57" t="s">
        <v>121</v>
      </c>
      <c r="L13" s="57" t="s">
        <v>122</v>
      </c>
      <c r="M13" s="57" t="s">
        <v>122</v>
      </c>
      <c r="N13" s="62">
        <v>56.3</v>
      </c>
      <c r="O13" s="49"/>
      <c r="P13" s="49" t="s">
        <v>124</v>
      </c>
    </row>
    <row r="14" spans="1:17" s="50" customFormat="1" ht="51" customHeight="1" x14ac:dyDescent="0.25">
      <c r="A14" s="71">
        <v>9</v>
      </c>
      <c r="B14" s="51">
        <v>2017004410005</v>
      </c>
      <c r="C14" s="57" t="s">
        <v>110</v>
      </c>
      <c r="D14" s="54">
        <v>2569265048</v>
      </c>
      <c r="E14" s="54">
        <v>2569265048</v>
      </c>
      <c r="F14" s="49"/>
      <c r="G14" s="54"/>
      <c r="H14" s="54"/>
      <c r="I14" s="56"/>
      <c r="J14" s="57" t="s">
        <v>123</v>
      </c>
      <c r="K14" s="57" t="s">
        <v>121</v>
      </c>
      <c r="L14" s="57" t="s">
        <v>86</v>
      </c>
      <c r="M14" s="57" t="s">
        <v>86</v>
      </c>
      <c r="N14" s="62">
        <v>42.5</v>
      </c>
      <c r="O14" s="49"/>
      <c r="P14" s="49" t="s">
        <v>124</v>
      </c>
    </row>
    <row r="15" spans="1:17" s="36" customFormat="1" ht="57" x14ac:dyDescent="0.25">
      <c r="A15" s="71">
        <v>10</v>
      </c>
      <c r="B15" s="51">
        <v>2017004410004</v>
      </c>
      <c r="C15" s="57" t="s">
        <v>97</v>
      </c>
      <c r="D15" s="54">
        <v>16962652463</v>
      </c>
      <c r="E15" s="54">
        <v>13962652463</v>
      </c>
      <c r="F15" s="54"/>
      <c r="G15" s="54"/>
      <c r="H15" s="54">
        <v>3000000000</v>
      </c>
      <c r="I15" s="56"/>
      <c r="J15" s="57" t="s">
        <v>98</v>
      </c>
      <c r="K15" s="57" t="s">
        <v>89</v>
      </c>
      <c r="L15" s="57" t="s">
        <v>86</v>
      </c>
      <c r="M15" s="57" t="s">
        <v>86</v>
      </c>
      <c r="N15" s="62">
        <v>65.5</v>
      </c>
      <c r="O15" s="57"/>
      <c r="P15" s="62" t="s">
        <v>103</v>
      </c>
      <c r="Q15" s="63"/>
    </row>
    <row r="16" spans="1:17" s="36" customFormat="1" ht="57" x14ac:dyDescent="0.25">
      <c r="A16" s="71">
        <v>11</v>
      </c>
      <c r="B16" s="51">
        <v>2017004410006</v>
      </c>
      <c r="C16" s="57" t="s">
        <v>99</v>
      </c>
      <c r="D16" s="54">
        <v>2938577592</v>
      </c>
      <c r="E16" s="54">
        <v>2938577592</v>
      </c>
      <c r="F16" s="54"/>
      <c r="G16" s="54"/>
      <c r="H16" s="54"/>
      <c r="I16" s="56"/>
      <c r="J16" s="57" t="s">
        <v>100</v>
      </c>
      <c r="K16" s="57" t="s">
        <v>89</v>
      </c>
      <c r="L16" s="57" t="s">
        <v>86</v>
      </c>
      <c r="M16" s="57" t="s">
        <v>86</v>
      </c>
      <c r="N16" s="62">
        <v>52</v>
      </c>
      <c r="O16" s="57"/>
      <c r="P16" s="62" t="s">
        <v>103</v>
      </c>
      <c r="Q16" s="63"/>
    </row>
    <row r="17" spans="1:16" s="36" customFormat="1" ht="57" x14ac:dyDescent="0.25">
      <c r="A17" s="71">
        <v>12</v>
      </c>
      <c r="B17" s="52">
        <v>2016004410013</v>
      </c>
      <c r="C17" s="53" t="s">
        <v>81</v>
      </c>
      <c r="D17" s="54">
        <v>429248470</v>
      </c>
      <c r="E17" s="54">
        <v>20000000</v>
      </c>
      <c r="F17" s="54"/>
      <c r="G17" s="55"/>
      <c r="H17" s="54">
        <f>D17-E17</f>
        <v>409248470</v>
      </c>
      <c r="I17" s="56"/>
      <c r="J17" s="57" t="s">
        <v>82</v>
      </c>
      <c r="K17" s="57" t="s">
        <v>83</v>
      </c>
      <c r="L17" s="56" t="s">
        <v>84</v>
      </c>
      <c r="M17" s="56" t="s">
        <v>84</v>
      </c>
      <c r="N17" s="58">
        <v>43</v>
      </c>
      <c r="O17" s="57"/>
      <c r="P17" s="72" t="s">
        <v>102</v>
      </c>
    </row>
    <row r="18" spans="1:16" s="36" customFormat="1" ht="67.5" x14ac:dyDescent="0.25">
      <c r="A18" s="71">
        <v>13</v>
      </c>
      <c r="B18" s="51">
        <v>2016004410014</v>
      </c>
      <c r="C18" s="59" t="s">
        <v>85</v>
      </c>
      <c r="D18" s="54">
        <v>358475227</v>
      </c>
      <c r="E18" s="54">
        <v>346475227</v>
      </c>
      <c r="F18" s="54"/>
      <c r="G18" s="55"/>
      <c r="H18" s="54">
        <v>12000000</v>
      </c>
      <c r="I18" s="56"/>
      <c r="J18" s="57" t="s">
        <v>82</v>
      </c>
      <c r="K18" s="60" t="s">
        <v>83</v>
      </c>
      <c r="L18" s="57" t="s">
        <v>86</v>
      </c>
      <c r="M18" s="57" t="s">
        <v>86</v>
      </c>
      <c r="N18" s="61">
        <v>41.5</v>
      </c>
      <c r="O18" s="57"/>
      <c r="P18" s="72" t="s">
        <v>102</v>
      </c>
    </row>
    <row r="19" spans="1:16" s="36" customFormat="1" ht="34.5" x14ac:dyDescent="0.25">
      <c r="A19" s="71">
        <v>14</v>
      </c>
      <c r="B19" s="51">
        <v>2017004410009</v>
      </c>
      <c r="C19" s="57" t="s">
        <v>87</v>
      </c>
      <c r="D19" s="54">
        <v>199566350</v>
      </c>
      <c r="E19" s="54"/>
      <c r="F19" s="54"/>
      <c r="G19" s="54"/>
      <c r="H19" s="54">
        <v>199566350</v>
      </c>
      <c r="I19" s="56"/>
      <c r="J19" s="57" t="s">
        <v>88</v>
      </c>
      <c r="K19" s="57" t="s">
        <v>89</v>
      </c>
      <c r="L19" s="57" t="s">
        <v>90</v>
      </c>
      <c r="M19" s="57" t="s">
        <v>90</v>
      </c>
      <c r="N19" s="62">
        <v>57</v>
      </c>
      <c r="O19" s="57"/>
      <c r="P19" s="72" t="s">
        <v>102</v>
      </c>
    </row>
    <row r="20" spans="1:16" s="63" customFormat="1" ht="56.25" x14ac:dyDescent="0.2">
      <c r="A20" s="71">
        <v>15</v>
      </c>
      <c r="B20" s="64">
        <v>2016412980005</v>
      </c>
      <c r="C20" s="65" t="s">
        <v>91</v>
      </c>
      <c r="D20" s="66">
        <v>1299666490</v>
      </c>
      <c r="E20" s="66">
        <v>500000000</v>
      </c>
      <c r="F20" s="60"/>
      <c r="G20" s="67">
        <v>0</v>
      </c>
      <c r="H20" s="67" t="s">
        <v>92</v>
      </c>
      <c r="I20" s="65"/>
      <c r="J20" s="65"/>
      <c r="K20" s="65" t="s">
        <v>93</v>
      </c>
      <c r="L20" s="65" t="s">
        <v>94</v>
      </c>
      <c r="M20" s="65" t="s">
        <v>94</v>
      </c>
      <c r="N20" s="62">
        <v>53.6</v>
      </c>
      <c r="O20" s="57" t="s">
        <v>95</v>
      </c>
      <c r="P20" s="72" t="s">
        <v>102</v>
      </c>
    </row>
    <row r="21" spans="1:16" s="85" customFormat="1" x14ac:dyDescent="0.25">
      <c r="A21" s="108" t="s">
        <v>96</v>
      </c>
      <c r="B21" s="109"/>
      <c r="C21" s="110"/>
      <c r="D21" s="80">
        <f>SUM(D6:D20)</f>
        <v>56565828570</v>
      </c>
      <c r="E21" s="80">
        <f>SUM(E6:E20)</f>
        <v>31795691318</v>
      </c>
      <c r="F21" s="80">
        <f t="shared" ref="F21:I21" si="0">SUM(F6:F20)</f>
        <v>13075447364</v>
      </c>
      <c r="G21" s="80">
        <f t="shared" si="0"/>
        <v>1449152731</v>
      </c>
      <c r="H21" s="80">
        <f t="shared" si="0"/>
        <v>6434144687</v>
      </c>
      <c r="I21" s="80">
        <f t="shared" si="0"/>
        <v>3136418284</v>
      </c>
      <c r="J21" s="81"/>
      <c r="K21" s="82"/>
      <c r="L21" s="82"/>
      <c r="M21" s="82"/>
      <c r="N21" s="83"/>
      <c r="O21" s="82"/>
      <c r="P21" s="84"/>
    </row>
    <row r="22" spans="1:16" s="36" customFormat="1" hidden="1" x14ac:dyDescent="0.25">
      <c r="A22" s="51"/>
      <c r="B22" s="51"/>
      <c r="C22" s="57"/>
      <c r="D22" s="54"/>
      <c r="E22" s="54"/>
      <c r="F22" s="54"/>
      <c r="G22" s="54"/>
      <c r="H22" s="54"/>
      <c r="I22" s="56"/>
      <c r="J22" s="68"/>
      <c r="K22" s="68"/>
      <c r="L22" s="68"/>
      <c r="M22" s="68"/>
      <c r="N22" s="69"/>
      <c r="O22" s="68"/>
      <c r="P22" s="63"/>
    </row>
    <row r="23" spans="1:16" s="36" customFormat="1" hidden="1" x14ac:dyDescent="0.25">
      <c r="A23" s="51"/>
      <c r="B23" s="51"/>
      <c r="C23" s="57"/>
      <c r="D23" s="54"/>
      <c r="E23" s="54"/>
      <c r="F23" s="54"/>
      <c r="G23" s="54"/>
      <c r="H23" s="54"/>
      <c r="I23" s="56"/>
      <c r="J23" s="57"/>
      <c r="K23" s="57"/>
      <c r="L23" s="57"/>
      <c r="M23" s="57"/>
      <c r="N23" s="62"/>
      <c r="O23" s="57"/>
      <c r="P23" s="63"/>
    </row>
    <row r="24" spans="1:16" s="36" customFormat="1" hidden="1" x14ac:dyDescent="0.25">
      <c r="A24" s="51"/>
      <c r="B24" s="51"/>
      <c r="C24" s="57"/>
      <c r="D24" s="54"/>
      <c r="E24" s="54"/>
      <c r="F24" s="54"/>
      <c r="G24" s="54"/>
      <c r="H24" s="54"/>
      <c r="I24" s="56"/>
      <c r="J24" s="57"/>
      <c r="K24" s="57"/>
      <c r="L24" s="57"/>
      <c r="M24" s="57"/>
      <c r="N24" s="62"/>
      <c r="O24" s="57"/>
      <c r="P24" s="63"/>
    </row>
    <row r="25" spans="1:16" s="36" customFormat="1" hidden="1" x14ac:dyDescent="0.25">
      <c r="A25" s="51"/>
      <c r="B25" s="51"/>
      <c r="C25" s="57"/>
      <c r="D25" s="54"/>
      <c r="E25" s="54"/>
      <c r="F25" s="54"/>
      <c r="G25" s="54"/>
      <c r="H25" s="54"/>
      <c r="I25" s="56"/>
      <c r="J25" s="57"/>
      <c r="K25" s="57"/>
      <c r="L25" s="57"/>
      <c r="M25" s="57"/>
      <c r="N25" s="62"/>
      <c r="O25" s="57"/>
      <c r="P25" s="63"/>
    </row>
    <row r="26" spans="1:16" s="36" customFormat="1" hidden="1" x14ac:dyDescent="0.25">
      <c r="A26" s="51"/>
      <c r="B26" s="51"/>
      <c r="C26" s="57"/>
      <c r="D26" s="54"/>
      <c r="E26" s="54"/>
      <c r="F26" s="54"/>
      <c r="G26" s="54"/>
      <c r="H26" s="54"/>
      <c r="I26" s="56"/>
      <c r="J26" s="57"/>
      <c r="K26" s="57"/>
      <c r="L26" s="57"/>
      <c r="M26" s="57"/>
      <c r="N26" s="62"/>
      <c r="O26" s="57"/>
      <c r="P26" s="63"/>
    </row>
    <row r="27" spans="1:16" s="36" customFormat="1" hidden="1" x14ac:dyDescent="0.25">
      <c r="A27" s="51"/>
      <c r="B27" s="51"/>
      <c r="C27" s="57"/>
      <c r="D27" s="54"/>
      <c r="E27" s="54"/>
      <c r="F27" s="54"/>
      <c r="G27" s="54"/>
      <c r="H27" s="54"/>
      <c r="I27" s="56"/>
      <c r="J27" s="57"/>
      <c r="K27" s="57"/>
      <c r="L27" s="57"/>
      <c r="M27" s="57"/>
      <c r="N27" s="62"/>
      <c r="O27" s="57"/>
      <c r="P27" s="63"/>
    </row>
    <row r="28" spans="1:16" x14ac:dyDescent="0.25">
      <c r="E28" s="78"/>
    </row>
    <row r="29" spans="1:16" x14ac:dyDescent="0.25">
      <c r="E29" s="79"/>
    </row>
    <row r="30" spans="1:16" x14ac:dyDescent="0.25">
      <c r="B30" s="111" t="s">
        <v>149</v>
      </c>
      <c r="C30" s="111"/>
      <c r="E30" s="79"/>
    </row>
    <row r="31" spans="1:16" s="70" customFormat="1" ht="57" x14ac:dyDescent="0.25">
      <c r="A31" s="48" t="s">
        <v>133</v>
      </c>
      <c r="B31" s="48" t="s">
        <v>67</v>
      </c>
      <c r="C31" s="48" t="s">
        <v>68</v>
      </c>
      <c r="D31" s="48" t="s">
        <v>69</v>
      </c>
      <c r="E31" s="87" t="s">
        <v>70</v>
      </c>
      <c r="F31" s="87" t="s">
        <v>134</v>
      </c>
      <c r="G31" s="87" t="s">
        <v>135</v>
      </c>
      <c r="H31" s="87" t="s">
        <v>74</v>
      </c>
      <c r="I31" s="48" t="s">
        <v>136</v>
      </c>
      <c r="J31" s="48" t="s">
        <v>137</v>
      </c>
      <c r="K31" s="48" t="s">
        <v>143</v>
      </c>
      <c r="L31" s="100"/>
      <c r="M31" s="101"/>
      <c r="N31" s="101"/>
      <c r="O31" s="101"/>
      <c r="P31" s="101"/>
    </row>
    <row r="32" spans="1:16" ht="62.25" customHeight="1" x14ac:dyDescent="0.25">
      <c r="A32" s="88">
        <v>1</v>
      </c>
      <c r="B32" s="89">
        <v>2015004410049</v>
      </c>
      <c r="C32" s="90" t="s">
        <v>150</v>
      </c>
      <c r="D32" s="91">
        <v>6477548303</v>
      </c>
      <c r="E32" s="92">
        <v>6477548303</v>
      </c>
      <c r="F32" s="93">
        <v>0</v>
      </c>
      <c r="G32" s="94">
        <v>0</v>
      </c>
      <c r="H32" s="94"/>
      <c r="I32" s="95" t="s">
        <v>151</v>
      </c>
      <c r="J32" s="95" t="s">
        <v>152</v>
      </c>
      <c r="K32" s="105">
        <f>E32</f>
        <v>6477548303</v>
      </c>
      <c r="L32" s="102"/>
      <c r="M32" s="103"/>
      <c r="N32" s="103"/>
      <c r="O32" s="104">
        <v>1327183017</v>
      </c>
      <c r="P32" s="104"/>
    </row>
    <row r="33" spans="1:16" x14ac:dyDescent="0.25">
      <c r="E33" s="79"/>
    </row>
    <row r="34" spans="1:16" x14ac:dyDescent="0.25">
      <c r="E34" s="79"/>
    </row>
    <row r="35" spans="1:16" x14ac:dyDescent="0.25">
      <c r="B35" s="111" t="s">
        <v>148</v>
      </c>
      <c r="C35" s="111"/>
      <c r="D35" s="86"/>
    </row>
    <row r="36" spans="1:16" s="70" customFormat="1" ht="57" x14ac:dyDescent="0.25">
      <c r="A36" s="48" t="s">
        <v>133</v>
      </c>
      <c r="B36" s="48" t="s">
        <v>67</v>
      </c>
      <c r="C36" s="48" t="s">
        <v>68</v>
      </c>
      <c r="D36" s="48" t="s">
        <v>69</v>
      </c>
      <c r="E36" s="87" t="s">
        <v>70</v>
      </c>
      <c r="F36" s="87" t="s">
        <v>134</v>
      </c>
      <c r="G36" s="87" t="s">
        <v>135</v>
      </c>
      <c r="H36" s="87" t="s">
        <v>74</v>
      </c>
      <c r="I36" s="48" t="s">
        <v>136</v>
      </c>
      <c r="J36" s="48" t="s">
        <v>137</v>
      </c>
      <c r="K36" s="48" t="s">
        <v>138</v>
      </c>
      <c r="L36" s="48" t="s">
        <v>139</v>
      </c>
      <c r="M36" s="48" t="s">
        <v>140</v>
      </c>
      <c r="N36" s="48" t="s">
        <v>141</v>
      </c>
      <c r="O36" s="48" t="s">
        <v>142</v>
      </c>
      <c r="P36" s="48" t="s">
        <v>143</v>
      </c>
    </row>
    <row r="37" spans="1:16" ht="48.75" customHeight="1" x14ac:dyDescent="0.25">
      <c r="A37" s="88">
        <v>1</v>
      </c>
      <c r="B37" s="89">
        <v>2012004410028</v>
      </c>
      <c r="C37" s="90" t="s">
        <v>144</v>
      </c>
      <c r="D37" s="91">
        <v>1580000000</v>
      </c>
      <c r="E37" s="92">
        <v>1580000000</v>
      </c>
      <c r="F37" s="93"/>
      <c r="G37" s="94"/>
      <c r="H37" s="94"/>
      <c r="I37" s="95" t="s">
        <v>145</v>
      </c>
      <c r="J37" s="95" t="s">
        <v>146</v>
      </c>
      <c r="K37" s="95" t="s">
        <v>147</v>
      </c>
      <c r="L37" s="96">
        <v>42804</v>
      </c>
      <c r="M37" s="97">
        <v>0.84</v>
      </c>
      <c r="N37" s="98">
        <v>0.94</v>
      </c>
      <c r="O37" s="99">
        <v>1327183017</v>
      </c>
      <c r="P37" s="99">
        <f>D37-O37</f>
        <v>252816983</v>
      </c>
    </row>
  </sheetData>
  <mergeCells count="4">
    <mergeCell ref="A3:O3"/>
    <mergeCell ref="A21:C21"/>
    <mergeCell ref="B35:C35"/>
    <mergeCell ref="B30:C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abSelected="1" topLeftCell="A26" workbookViewId="0">
      <selection activeCell="C44" sqref="C44"/>
    </sheetView>
  </sheetViews>
  <sheetFormatPr baseColWidth="10" defaultRowHeight="15" x14ac:dyDescent="0.25"/>
  <cols>
    <col min="2" max="2" width="57.7109375" customWidth="1"/>
    <col min="3" max="3" width="29.85546875" customWidth="1"/>
    <col min="5" max="5" width="40.28515625" customWidth="1"/>
  </cols>
  <sheetData>
    <row r="1" spans="2:3" hidden="1" x14ac:dyDescent="0.25"/>
    <row r="2" spans="2:3" hidden="1" x14ac:dyDescent="0.25">
      <c r="C2" s="1"/>
    </row>
    <row r="3" spans="2:3" ht="18.75" hidden="1" x14ac:dyDescent="0.3">
      <c r="B3" s="115" t="s">
        <v>0</v>
      </c>
      <c r="C3" s="115"/>
    </row>
    <row r="4" spans="2:3" ht="16.5" hidden="1" customHeight="1" x14ac:dyDescent="0.3">
      <c r="B4" s="115" t="s">
        <v>1</v>
      </c>
      <c r="C4" s="115"/>
    </row>
    <row r="5" spans="2:3" ht="36" hidden="1" customHeight="1" x14ac:dyDescent="0.3">
      <c r="B5" s="2" t="s">
        <v>2</v>
      </c>
      <c r="C5" s="3" t="s">
        <v>3</v>
      </c>
    </row>
    <row r="6" spans="2:3" ht="18.75" hidden="1" x14ac:dyDescent="0.3">
      <c r="B6" s="4" t="s">
        <v>4</v>
      </c>
      <c r="C6" s="5">
        <v>22466797391.439999</v>
      </c>
    </row>
    <row r="7" spans="2:3" ht="56.25" hidden="1" x14ac:dyDescent="0.3">
      <c r="B7" s="4" t="s">
        <v>5</v>
      </c>
      <c r="C7" s="5">
        <v>47393604745</v>
      </c>
    </row>
    <row r="8" spans="2:3" ht="18.75" hidden="1" x14ac:dyDescent="0.3">
      <c r="B8" s="4" t="s">
        <v>6</v>
      </c>
      <c r="C8" s="5">
        <v>24139455112</v>
      </c>
    </row>
    <row r="9" spans="2:3" ht="37.5" hidden="1" x14ac:dyDescent="0.3">
      <c r="B9" s="4" t="s">
        <v>7</v>
      </c>
      <c r="C9" s="5">
        <v>18074345141</v>
      </c>
    </row>
    <row r="10" spans="2:3" ht="18.75" hidden="1" x14ac:dyDescent="0.3">
      <c r="B10" s="4" t="s">
        <v>8</v>
      </c>
      <c r="C10" s="5">
        <v>29353321270</v>
      </c>
    </row>
    <row r="11" spans="2:3" ht="18.75" hidden="1" x14ac:dyDescent="0.3">
      <c r="B11" s="6" t="s">
        <v>9</v>
      </c>
      <c r="C11" s="7">
        <f>C6+C7+C8+C9+C10</f>
        <v>141427523659.44</v>
      </c>
    </row>
    <row r="12" spans="2:3" ht="18.75" hidden="1" x14ac:dyDescent="0.3">
      <c r="B12" s="6" t="s">
        <v>10</v>
      </c>
      <c r="C12" s="7">
        <v>141427523637.95999</v>
      </c>
    </row>
    <row r="13" spans="2:3" ht="18.75" hidden="1" x14ac:dyDescent="0.3">
      <c r="B13" s="6" t="s">
        <v>11</v>
      </c>
      <c r="C13" s="7">
        <f>C11-C12</f>
        <v>21.480010986328125</v>
      </c>
    </row>
    <row r="14" spans="2:3" ht="37.5" hidden="1" x14ac:dyDescent="0.3">
      <c r="B14" s="4" t="s">
        <v>12</v>
      </c>
      <c r="C14" s="8">
        <v>12034396651.790001</v>
      </c>
    </row>
    <row r="15" spans="2:3" ht="37.5" hidden="1" x14ac:dyDescent="0.3">
      <c r="B15" s="9" t="s">
        <v>13</v>
      </c>
      <c r="C15" s="7">
        <f>C13+C14</f>
        <v>12034396673.270012</v>
      </c>
    </row>
    <row r="16" spans="2:3" ht="56.25" hidden="1" x14ac:dyDescent="0.3">
      <c r="B16" s="6" t="s">
        <v>14</v>
      </c>
      <c r="C16" s="7">
        <v>6658259940.6700001</v>
      </c>
    </row>
    <row r="17" spans="2:3" ht="37.5" hidden="1" x14ac:dyDescent="0.3">
      <c r="B17" s="6" t="s">
        <v>15</v>
      </c>
      <c r="C17" s="7">
        <f>+C15-C16</f>
        <v>5376136732.6000118</v>
      </c>
    </row>
    <row r="18" spans="2:3" ht="56.25" hidden="1" x14ac:dyDescent="0.25">
      <c r="B18" s="10" t="s">
        <v>16</v>
      </c>
      <c r="C18" s="11">
        <v>32362402563</v>
      </c>
    </row>
    <row r="19" spans="2:3" ht="56.25" hidden="1" x14ac:dyDescent="0.25">
      <c r="B19" s="12" t="s">
        <v>17</v>
      </c>
      <c r="C19" s="13">
        <f>C17+C18</f>
        <v>37738539295.600014</v>
      </c>
    </row>
    <row r="20" spans="2:3" ht="37.5" hidden="1" x14ac:dyDescent="0.25">
      <c r="B20" s="10" t="s">
        <v>18</v>
      </c>
      <c r="C20" s="11">
        <v>547316588.38999999</v>
      </c>
    </row>
    <row r="21" spans="2:3" ht="56.25" hidden="1" x14ac:dyDescent="0.25">
      <c r="B21" s="12" t="s">
        <v>19</v>
      </c>
      <c r="C21" s="13">
        <f>C19+C20</f>
        <v>38285855883.990013</v>
      </c>
    </row>
    <row r="22" spans="2:3" ht="37.5" hidden="1" x14ac:dyDescent="0.25">
      <c r="B22" s="14" t="s">
        <v>20</v>
      </c>
      <c r="C22" s="15">
        <v>12759251627.42</v>
      </c>
    </row>
    <row r="23" spans="2:3" ht="37.5" hidden="1" x14ac:dyDescent="0.25">
      <c r="B23" s="12" t="s">
        <v>21</v>
      </c>
      <c r="C23" s="13">
        <f>C21-C22</f>
        <v>25526604256.570015</v>
      </c>
    </row>
    <row r="24" spans="2:3" ht="16.5" hidden="1" x14ac:dyDescent="0.25">
      <c r="B24" s="16"/>
      <c r="C24" s="1"/>
    </row>
    <row r="25" spans="2:3" hidden="1" x14ac:dyDescent="0.25">
      <c r="B25" s="1"/>
      <c r="C25" s="1"/>
    </row>
    <row r="26" spans="2:3" ht="15.75" thickBot="1" x14ac:dyDescent="0.3">
      <c r="B26" s="1"/>
      <c r="C26" s="1"/>
    </row>
    <row r="27" spans="2:3" ht="16.5" thickBot="1" x14ac:dyDescent="0.3">
      <c r="B27" s="116" t="s">
        <v>62</v>
      </c>
      <c r="C27" s="117"/>
    </row>
    <row r="28" spans="2:3" ht="11.25" customHeight="1" thickBot="1" x14ac:dyDescent="0.3">
      <c r="B28" s="112"/>
      <c r="C28" s="113"/>
    </row>
    <row r="29" spans="2:3" ht="9.75" customHeight="1" thickBot="1" x14ac:dyDescent="0.3">
      <c r="B29" s="17" t="s">
        <v>22</v>
      </c>
      <c r="C29" s="18" t="s">
        <v>23</v>
      </c>
    </row>
    <row r="30" spans="2:3" ht="15.75" thickBot="1" x14ac:dyDescent="0.3">
      <c r="B30" s="19" t="s">
        <v>54</v>
      </c>
      <c r="C30" s="20">
        <v>5715637500.3699999</v>
      </c>
    </row>
    <row r="31" spans="2:3" ht="26.25" thickBot="1" x14ac:dyDescent="0.3">
      <c r="B31" s="19" t="s">
        <v>50</v>
      </c>
      <c r="C31" s="20">
        <v>27129291927.200001</v>
      </c>
    </row>
    <row r="32" spans="2:3" ht="15.75" thickBot="1" x14ac:dyDescent="0.3">
      <c r="B32" s="19" t="s">
        <v>51</v>
      </c>
      <c r="C32" s="40">
        <v>7609068763</v>
      </c>
    </row>
    <row r="33" spans="2:5" ht="39" thickBot="1" x14ac:dyDescent="0.3">
      <c r="B33" s="19" t="s">
        <v>53</v>
      </c>
      <c r="C33" s="40">
        <v>6477548303</v>
      </c>
      <c r="E33" s="44"/>
    </row>
    <row r="34" spans="2:5" ht="15.75" thickBot="1" x14ac:dyDescent="0.3">
      <c r="B34" s="19" t="s">
        <v>55</v>
      </c>
      <c r="C34" s="40">
        <v>252816983</v>
      </c>
    </row>
    <row r="35" spans="2:5" ht="51.75" thickBot="1" x14ac:dyDescent="0.3">
      <c r="B35" s="19" t="s">
        <v>65</v>
      </c>
      <c r="C35" s="20">
        <f>1343875777+3691043065+621767538+513530216+4488504392+400000000+400000000+2569265048+13962652463+2938577592+346475227+20000000+500000000</f>
        <v>31795691318</v>
      </c>
      <c r="E35" s="43"/>
    </row>
    <row r="36" spans="2:5" ht="15.75" thickBot="1" x14ac:dyDescent="0.3">
      <c r="B36" s="19" t="s">
        <v>56</v>
      </c>
      <c r="C36" s="20">
        <v>12983177618.68</v>
      </c>
      <c r="E36" s="42"/>
    </row>
    <row r="37" spans="2:5" ht="26.25" thickBot="1" x14ac:dyDescent="0.3">
      <c r="B37" s="19" t="s">
        <v>58</v>
      </c>
      <c r="C37" s="20">
        <v>5984002295</v>
      </c>
    </row>
    <row r="38" spans="2:5" ht="26.25" thickBot="1" x14ac:dyDescent="0.3">
      <c r="B38" s="41" t="s">
        <v>153</v>
      </c>
      <c r="C38" s="40">
        <v>185151992</v>
      </c>
    </row>
    <row r="39" spans="2:5" ht="15.75" thickBot="1" x14ac:dyDescent="0.3">
      <c r="B39" s="23" t="s">
        <v>59</v>
      </c>
      <c r="C39" s="24">
        <f>C30+C31+C32+C33+C34-C35-C36-C37-C38</f>
        <v>-3763659747.1100006</v>
      </c>
    </row>
    <row r="40" spans="2:5" s="36" customFormat="1" ht="4.5" customHeight="1" thickBot="1" x14ac:dyDescent="0.3">
      <c r="B40" s="33"/>
      <c r="C40" s="34"/>
    </row>
    <row r="41" spans="2:5" ht="15.75" thickBot="1" x14ac:dyDescent="0.3">
      <c r="B41" s="112" t="s">
        <v>27</v>
      </c>
      <c r="C41" s="113"/>
    </row>
    <row r="42" spans="2:5" ht="26.25" thickBot="1" x14ac:dyDescent="0.3">
      <c r="B42" s="19" t="s">
        <v>57</v>
      </c>
      <c r="C42" s="20">
        <v>8965686029.5799999</v>
      </c>
    </row>
    <row r="43" spans="2:5" ht="15.75" thickBot="1" x14ac:dyDescent="0.3">
      <c r="B43" s="19" t="s">
        <v>154</v>
      </c>
      <c r="C43" s="20">
        <f>1951561794.3+305203278.89</f>
        <v>2256765073.1900001</v>
      </c>
      <c r="E43" s="42"/>
    </row>
    <row r="44" spans="2:5" ht="39" thickBot="1" x14ac:dyDescent="0.3">
      <c r="B44" s="19" t="s">
        <v>52</v>
      </c>
      <c r="C44" s="20">
        <f>6054552+5051110.13+5592300.5+5155661.67+4929464.99+4513074+3738200.09</f>
        <v>35034363.379999995</v>
      </c>
    </row>
    <row r="45" spans="2:5" ht="15.75" thickBot="1" x14ac:dyDescent="0.3">
      <c r="B45" s="19" t="s">
        <v>60</v>
      </c>
      <c r="C45" s="20">
        <v>0</v>
      </c>
    </row>
    <row r="46" spans="2:5" ht="26.25" thickBot="1" x14ac:dyDescent="0.3">
      <c r="B46" s="21" t="s">
        <v>28</v>
      </c>
      <c r="C46" s="22">
        <f>C42+C43-C44-C45</f>
        <v>11187416739.390001</v>
      </c>
    </row>
    <row r="47" spans="2:5" ht="7.5" customHeight="1" thickBot="1" x14ac:dyDescent="0.3">
      <c r="B47" s="27"/>
      <c r="C47" s="28"/>
    </row>
    <row r="48" spans="2:5" ht="26.25" thickBot="1" x14ac:dyDescent="0.3">
      <c r="B48" s="23" t="s">
        <v>61</v>
      </c>
      <c r="C48" s="24">
        <f>C46+C39</f>
        <v>7423756992.2800007</v>
      </c>
    </row>
    <row r="49" spans="2:3" ht="7.5" customHeight="1" thickBot="1" x14ac:dyDescent="0.3">
      <c r="B49" s="29"/>
      <c r="C49" s="29"/>
    </row>
    <row r="50" spans="2:3" ht="15.75" thickBot="1" x14ac:dyDescent="0.3">
      <c r="B50" s="112" t="s">
        <v>63</v>
      </c>
      <c r="C50" s="113"/>
    </row>
    <row r="51" spans="2:3" ht="15.75" thickBot="1" x14ac:dyDescent="0.3">
      <c r="B51" s="112" t="s">
        <v>30</v>
      </c>
      <c r="C51" s="114"/>
    </row>
    <row r="52" spans="2:3" ht="15.75" thickBot="1" x14ac:dyDescent="0.3">
      <c r="B52" s="30" t="s">
        <v>31</v>
      </c>
      <c r="C52" s="38">
        <v>11399320476</v>
      </c>
    </row>
    <row r="53" spans="2:3" ht="15.75" thickBot="1" x14ac:dyDescent="0.3">
      <c r="B53" s="19" t="s">
        <v>32</v>
      </c>
      <c r="C53" s="106">
        <v>10292640644</v>
      </c>
    </row>
    <row r="54" spans="2:3" ht="15.75" thickBot="1" x14ac:dyDescent="0.3">
      <c r="B54" s="19" t="s">
        <v>33</v>
      </c>
      <c r="C54" s="39">
        <v>1.1074999999999999</v>
      </c>
    </row>
    <row r="55" spans="2:3" ht="15.75" thickBot="1" x14ac:dyDescent="0.3">
      <c r="B55" s="19" t="s">
        <v>64</v>
      </c>
      <c r="C55" s="38">
        <v>9681956191.5200005</v>
      </c>
    </row>
  </sheetData>
  <mergeCells count="7">
    <mergeCell ref="B50:C50"/>
    <mergeCell ref="B51:C51"/>
    <mergeCell ref="B3:C3"/>
    <mergeCell ref="B4:C4"/>
    <mergeCell ref="B27:C27"/>
    <mergeCell ref="B28:C28"/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topLeftCell="A33" workbookViewId="0">
      <selection activeCell="F65" sqref="F65"/>
    </sheetView>
  </sheetViews>
  <sheetFormatPr baseColWidth="10" defaultRowHeight="15" x14ac:dyDescent="0.25"/>
  <cols>
    <col min="2" max="2" width="55.140625" customWidth="1"/>
    <col min="3" max="3" width="29.85546875" customWidth="1"/>
    <col min="6" max="6" width="20.28515625" style="1" bestFit="1" customWidth="1"/>
  </cols>
  <sheetData>
    <row r="2" spans="2:3" x14ac:dyDescent="0.25">
      <c r="C2" s="1"/>
    </row>
    <row r="3" spans="2:3" ht="18.75" hidden="1" x14ac:dyDescent="0.3">
      <c r="B3" s="115" t="s">
        <v>0</v>
      </c>
      <c r="C3" s="115"/>
    </row>
    <row r="4" spans="2:3" ht="16.5" hidden="1" customHeight="1" x14ac:dyDescent="0.3">
      <c r="B4" s="115" t="s">
        <v>1</v>
      </c>
      <c r="C4" s="115"/>
    </row>
    <row r="5" spans="2:3" ht="36" hidden="1" customHeight="1" x14ac:dyDescent="0.3">
      <c r="B5" s="2" t="s">
        <v>2</v>
      </c>
      <c r="C5" s="3" t="s">
        <v>3</v>
      </c>
    </row>
    <row r="6" spans="2:3" ht="18.75" hidden="1" x14ac:dyDescent="0.3">
      <c r="B6" s="4" t="s">
        <v>4</v>
      </c>
      <c r="C6" s="5">
        <v>22466797391.439999</v>
      </c>
    </row>
    <row r="7" spans="2:3" ht="56.25" hidden="1" x14ac:dyDescent="0.3">
      <c r="B7" s="4" t="s">
        <v>5</v>
      </c>
      <c r="C7" s="5">
        <v>47393604745</v>
      </c>
    </row>
    <row r="8" spans="2:3" ht="18.75" hidden="1" x14ac:dyDescent="0.3">
      <c r="B8" s="4" t="s">
        <v>6</v>
      </c>
      <c r="C8" s="5">
        <v>24139455112</v>
      </c>
    </row>
    <row r="9" spans="2:3" ht="37.5" hidden="1" x14ac:dyDescent="0.3">
      <c r="B9" s="4" t="s">
        <v>7</v>
      </c>
      <c r="C9" s="5">
        <v>18074345141</v>
      </c>
    </row>
    <row r="10" spans="2:3" ht="18.75" hidden="1" x14ac:dyDescent="0.3">
      <c r="B10" s="4" t="s">
        <v>8</v>
      </c>
      <c r="C10" s="5">
        <v>29353321270</v>
      </c>
    </row>
    <row r="11" spans="2:3" ht="18.75" hidden="1" x14ac:dyDescent="0.3">
      <c r="B11" s="6" t="s">
        <v>9</v>
      </c>
      <c r="C11" s="7">
        <f>C6+C7+C8+C9+C10</f>
        <v>141427523659.44</v>
      </c>
    </row>
    <row r="12" spans="2:3" ht="18.75" hidden="1" x14ac:dyDescent="0.3">
      <c r="B12" s="6" t="s">
        <v>10</v>
      </c>
      <c r="C12" s="7">
        <v>141427523637.95999</v>
      </c>
    </row>
    <row r="13" spans="2:3" ht="18.75" hidden="1" x14ac:dyDescent="0.3">
      <c r="B13" s="6" t="s">
        <v>11</v>
      </c>
      <c r="C13" s="7">
        <f>C11-C12</f>
        <v>21.480010986328125</v>
      </c>
    </row>
    <row r="14" spans="2:3" ht="37.5" hidden="1" x14ac:dyDescent="0.3">
      <c r="B14" s="4" t="s">
        <v>12</v>
      </c>
      <c r="C14" s="8">
        <v>12034396651.790001</v>
      </c>
    </row>
    <row r="15" spans="2:3" ht="37.5" hidden="1" x14ac:dyDescent="0.3">
      <c r="B15" s="9" t="s">
        <v>13</v>
      </c>
      <c r="C15" s="7">
        <f>C13+C14</f>
        <v>12034396673.270012</v>
      </c>
    </row>
    <row r="16" spans="2:3" ht="56.25" hidden="1" x14ac:dyDescent="0.3">
      <c r="B16" s="6" t="s">
        <v>14</v>
      </c>
      <c r="C16" s="7">
        <v>6658259940.6700001</v>
      </c>
    </row>
    <row r="17" spans="2:3" ht="37.5" hidden="1" x14ac:dyDescent="0.3">
      <c r="B17" s="6" t="s">
        <v>15</v>
      </c>
      <c r="C17" s="7">
        <f>+C15-C16</f>
        <v>5376136732.6000118</v>
      </c>
    </row>
    <row r="18" spans="2:3" ht="56.25" hidden="1" x14ac:dyDescent="0.25">
      <c r="B18" s="10" t="s">
        <v>16</v>
      </c>
      <c r="C18" s="11">
        <v>32362402563</v>
      </c>
    </row>
    <row r="19" spans="2:3" ht="56.25" hidden="1" x14ac:dyDescent="0.25">
      <c r="B19" s="12" t="s">
        <v>17</v>
      </c>
      <c r="C19" s="13">
        <f>C17+C18</f>
        <v>37738539295.600014</v>
      </c>
    </row>
    <row r="20" spans="2:3" ht="37.5" hidden="1" x14ac:dyDescent="0.25">
      <c r="B20" s="10" t="s">
        <v>18</v>
      </c>
      <c r="C20" s="11">
        <v>547316588.38999999</v>
      </c>
    </row>
    <row r="21" spans="2:3" ht="56.25" hidden="1" x14ac:dyDescent="0.25">
      <c r="B21" s="12" t="s">
        <v>19</v>
      </c>
      <c r="C21" s="13">
        <f>C19+C20</f>
        <v>38285855883.990013</v>
      </c>
    </row>
    <row r="22" spans="2:3" ht="37.5" hidden="1" x14ac:dyDescent="0.25">
      <c r="B22" s="14" t="s">
        <v>20</v>
      </c>
      <c r="C22" s="15">
        <v>12759251627.42</v>
      </c>
    </row>
    <row r="23" spans="2:3" ht="37.5" hidden="1" x14ac:dyDescent="0.25">
      <c r="B23" s="12" t="s">
        <v>21</v>
      </c>
      <c r="C23" s="13">
        <f>C21-C22</f>
        <v>25526604256.570015</v>
      </c>
    </row>
    <row r="24" spans="2:3" ht="16.5" x14ac:dyDescent="0.25">
      <c r="B24" s="16"/>
      <c r="C24" s="1"/>
    </row>
    <row r="25" spans="2:3" x14ac:dyDescent="0.25">
      <c r="B25" s="1"/>
      <c r="C25" s="1"/>
    </row>
    <row r="26" spans="2:3" ht="15.75" thickBot="1" x14ac:dyDescent="0.3">
      <c r="B26" s="1"/>
      <c r="C26" s="1"/>
    </row>
    <row r="27" spans="2:3" ht="16.5" thickBot="1" x14ac:dyDescent="0.3">
      <c r="B27" s="116" t="s">
        <v>49</v>
      </c>
      <c r="C27" s="117"/>
    </row>
    <row r="28" spans="2:3" ht="11.25" customHeight="1" thickBot="1" x14ac:dyDescent="0.3">
      <c r="B28" s="112" t="s">
        <v>35</v>
      </c>
      <c r="C28" s="113"/>
    </row>
    <row r="29" spans="2:3" ht="9.75" customHeight="1" thickBot="1" x14ac:dyDescent="0.3">
      <c r="B29" s="17" t="s">
        <v>22</v>
      </c>
      <c r="C29" s="18" t="s">
        <v>23</v>
      </c>
    </row>
    <row r="30" spans="2:3" ht="15.75" thickBot="1" x14ac:dyDescent="0.3">
      <c r="B30" s="19" t="s">
        <v>24</v>
      </c>
      <c r="C30" s="20">
        <v>21.48</v>
      </c>
    </row>
    <row r="31" spans="2:3" ht="26.25" thickBot="1" x14ac:dyDescent="0.3">
      <c r="B31" s="19" t="s">
        <v>16</v>
      </c>
      <c r="C31" s="20">
        <v>32362402563</v>
      </c>
    </row>
    <row r="32" spans="2:3" ht="39" thickBot="1" x14ac:dyDescent="0.3">
      <c r="B32" s="19" t="s">
        <v>25</v>
      </c>
      <c r="C32" s="20">
        <v>400000000</v>
      </c>
    </row>
    <row r="33" spans="2:6" ht="51.75" thickBot="1" x14ac:dyDescent="0.3">
      <c r="B33" s="19" t="s">
        <v>34</v>
      </c>
      <c r="C33" s="20">
        <v>1276823580</v>
      </c>
    </row>
    <row r="34" spans="2:6" ht="15.75" thickBot="1" x14ac:dyDescent="0.3">
      <c r="B34" s="19" t="s">
        <v>40</v>
      </c>
      <c r="C34" s="20">
        <v>113507389</v>
      </c>
    </row>
    <row r="35" spans="2:6" ht="15.75" thickBot="1" x14ac:dyDescent="0.3">
      <c r="B35" s="19" t="s">
        <v>41</v>
      </c>
      <c r="C35" s="20">
        <v>8310098622</v>
      </c>
    </row>
    <row r="36" spans="2:6" ht="15.75" thickBot="1" x14ac:dyDescent="0.3">
      <c r="B36" s="19" t="s">
        <v>42</v>
      </c>
      <c r="C36" s="20">
        <v>11715290840</v>
      </c>
    </row>
    <row r="37" spans="2:6" ht="26.25" thickBot="1" x14ac:dyDescent="0.3">
      <c r="B37" s="31" t="s">
        <v>26</v>
      </c>
      <c r="C37" s="32">
        <f>C30+C31+C32+C33+C35+C36+C34</f>
        <v>54178123015.479996</v>
      </c>
    </row>
    <row r="38" spans="2:6" s="36" customFormat="1" ht="4.5" customHeight="1" thickBot="1" x14ac:dyDescent="0.3">
      <c r="B38" s="33"/>
      <c r="C38" s="34"/>
      <c r="F38" s="35"/>
    </row>
    <row r="39" spans="2:6" ht="15.75" thickBot="1" x14ac:dyDescent="0.3">
      <c r="B39" s="112" t="s">
        <v>27</v>
      </c>
      <c r="C39" s="113"/>
    </row>
    <row r="40" spans="2:6" ht="26.25" thickBot="1" x14ac:dyDescent="0.3">
      <c r="B40" s="19" t="s">
        <v>45</v>
      </c>
      <c r="C40" s="20">
        <v>15272935914.73</v>
      </c>
    </row>
    <row r="41" spans="2:6" ht="39" thickBot="1" x14ac:dyDescent="0.3">
      <c r="B41" s="19" t="s">
        <v>46</v>
      </c>
      <c r="C41" s="20">
        <v>251816028.31999999</v>
      </c>
    </row>
    <row r="42" spans="2:6" ht="26.25" thickBot="1" x14ac:dyDescent="0.3">
      <c r="B42" s="19" t="s">
        <v>47</v>
      </c>
      <c r="C42" s="20">
        <v>6658261441</v>
      </c>
      <c r="D42" t="s">
        <v>36</v>
      </c>
    </row>
    <row r="43" spans="2:6" ht="26.25" thickBot="1" x14ac:dyDescent="0.3">
      <c r="B43" s="21" t="s">
        <v>28</v>
      </c>
      <c r="C43" s="22">
        <f>C40-C41-C42</f>
        <v>8362858445.4099998</v>
      </c>
    </row>
    <row r="44" spans="2:6" s="36" customFormat="1" ht="5.25" customHeight="1" thickBot="1" x14ac:dyDescent="0.3">
      <c r="B44" s="37"/>
      <c r="C44" s="34"/>
      <c r="F44" s="35"/>
    </row>
    <row r="45" spans="2:6" ht="15.75" thickBot="1" x14ac:dyDescent="0.3">
      <c r="B45" s="23" t="s">
        <v>29</v>
      </c>
      <c r="C45" s="24">
        <f>C37+C43</f>
        <v>62540981460.889999</v>
      </c>
    </row>
    <row r="46" spans="2:6" ht="15.75" thickBot="1" x14ac:dyDescent="0.3">
      <c r="B46" s="25" t="s">
        <v>20</v>
      </c>
      <c r="C46" s="26">
        <v>12759251627.42</v>
      </c>
    </row>
    <row r="47" spans="2:6" ht="15.75" thickBot="1" x14ac:dyDescent="0.3">
      <c r="B47" s="23" t="s">
        <v>44</v>
      </c>
      <c r="C47" s="24">
        <f>C45-C46</f>
        <v>49781729833.470001</v>
      </c>
    </row>
    <row r="48" spans="2:6" ht="9" customHeight="1" thickBot="1" x14ac:dyDescent="0.3">
      <c r="B48" s="27"/>
      <c r="C48" s="28"/>
    </row>
    <row r="49" spans="2:3" ht="15.75" thickBot="1" x14ac:dyDescent="0.3">
      <c r="B49" s="112" t="s">
        <v>37</v>
      </c>
      <c r="C49" s="113"/>
    </row>
    <row r="50" spans="2:3" ht="15.75" thickBot="1" x14ac:dyDescent="0.3">
      <c r="B50" s="25" t="s">
        <v>48</v>
      </c>
      <c r="C50" s="26">
        <v>35703233887.690002</v>
      </c>
    </row>
    <row r="51" spans="2:3" ht="15.75" thickBot="1" x14ac:dyDescent="0.3">
      <c r="B51" s="23" t="s">
        <v>38</v>
      </c>
      <c r="C51" s="24">
        <f>C50</f>
        <v>35703233887.690002</v>
      </c>
    </row>
    <row r="52" spans="2:3" ht="7.5" customHeight="1" thickBot="1" x14ac:dyDescent="0.3">
      <c r="B52" s="27"/>
      <c r="C52" s="28"/>
    </row>
    <row r="53" spans="2:3" ht="15.75" thickBot="1" x14ac:dyDescent="0.3">
      <c r="B53" s="23" t="s">
        <v>39</v>
      </c>
      <c r="C53" s="24">
        <f>C47-C51</f>
        <v>14078495945.779999</v>
      </c>
    </row>
    <row r="54" spans="2:3" ht="15.75" thickBot="1" x14ac:dyDescent="0.3">
      <c r="B54" s="29"/>
      <c r="C54" s="29"/>
    </row>
    <row r="55" spans="2:3" ht="15.75" thickBot="1" x14ac:dyDescent="0.3">
      <c r="B55" s="112" t="s">
        <v>43</v>
      </c>
      <c r="C55" s="113"/>
    </row>
    <row r="56" spans="2:3" ht="15.75" thickBot="1" x14ac:dyDescent="0.3">
      <c r="B56" s="112" t="s">
        <v>30</v>
      </c>
      <c r="C56" s="114"/>
    </row>
    <row r="57" spans="2:3" ht="15.75" thickBot="1" x14ac:dyDescent="0.3">
      <c r="B57" s="30" t="s">
        <v>31</v>
      </c>
      <c r="C57" s="38">
        <v>33223217555</v>
      </c>
    </row>
    <row r="58" spans="2:3" ht="15.75" thickBot="1" x14ac:dyDescent="0.3">
      <c r="B58" s="19" t="s">
        <v>32</v>
      </c>
      <c r="C58" s="38">
        <v>53842794162</v>
      </c>
    </row>
    <row r="59" spans="2:3" ht="15.75" thickBot="1" x14ac:dyDescent="0.3">
      <c r="B59" s="19" t="s">
        <v>33</v>
      </c>
      <c r="C59" s="39">
        <v>0.61699999999999999</v>
      </c>
    </row>
  </sheetData>
  <mergeCells count="8">
    <mergeCell ref="B56:C56"/>
    <mergeCell ref="B3:C3"/>
    <mergeCell ref="B4:C4"/>
    <mergeCell ref="B27:C27"/>
    <mergeCell ref="B28:C28"/>
    <mergeCell ref="B39:C39"/>
    <mergeCell ref="B55:C55"/>
    <mergeCell ref="B49:C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PROYECTOS APROBADOS</vt:lpstr>
      <vt:lpstr>SALDO A.D. DPTO</vt:lpstr>
      <vt:lpstr>A.D. DEPARTAMENTO</vt:lpstr>
      <vt:lpstr>'PROYECTOS APROBADOS'!Títulos_a_imprimir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Regalias</dc:creator>
  <cp:lastModifiedBy>Asesor Regalías 2</cp:lastModifiedBy>
  <cp:lastPrinted>2017-10-03T22:29:04Z</cp:lastPrinted>
  <dcterms:created xsi:type="dcterms:W3CDTF">2016-07-18T16:46:06Z</dcterms:created>
  <dcterms:modified xsi:type="dcterms:W3CDTF">2017-11-09T23:36:42Z</dcterms:modified>
</cp:coreProperties>
</file>