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yo.presupuesto\Documents\GOBERNACION\EBERT\EJECUCION DE LA INVERSION\EJECUCION DE LA INVERSION  2015\"/>
    </mc:Choice>
  </mc:AlternateContent>
  <bookViews>
    <workbookView xWindow="480" yWindow="960" windowWidth="14115" windowHeight="3840"/>
  </bookViews>
  <sheets>
    <sheet name="RESUMEN SOLO SECRETARIAS " sheetId="15" r:id="rId1"/>
    <sheet name="RESUMEN INCLUIDO  EL FED " sheetId="17" r:id="rId2"/>
    <sheet name="DESPACHO GOBERNADOR" sheetId="1" r:id="rId3"/>
    <sheet name="SECRETARIA DE GOBIERNO" sheetId="2" r:id="rId4"/>
    <sheet name="SECRETARIA DE HACIENDA" sheetId="3" r:id="rId5"/>
    <sheet name="SECRETARIA DE EDUCACION" sheetId="4" r:id="rId6"/>
    <sheet name="SECRETARIA DE AGRICULTURA" sheetId="5" r:id="rId7"/>
    <sheet name="SECRETARIA DE VIAS" sheetId="6" r:id="rId8"/>
    <sheet name="SECRETARIA DE CULTURA" sheetId="7" r:id="rId9"/>
    <sheet name="SECRETARIA GENERAL" sheetId="8" r:id="rId10"/>
    <sheet name="DPTO ADTIVO DE PLANEACION" sheetId="9" r:id="rId11"/>
    <sheet name="SECRETARIA DE SALUD" sheetId="10" r:id="rId12"/>
    <sheet name="FONDO EDUCATIVO DPTAL" sheetId="11" r:id="rId13"/>
  </sheets>
  <definedNames>
    <definedName name="_____TIT1">#REF!</definedName>
    <definedName name="____TIT1" localSheetId="1">#REF!</definedName>
    <definedName name="____TIT1">#REF!</definedName>
    <definedName name="__TIT1" localSheetId="1">#REF!</definedName>
    <definedName name="__TIT1">#REF!</definedName>
    <definedName name="_xlnm._FilterDatabase" localSheetId="1" hidden="1">'RESUMEN INCLUIDO  EL FED '!$A$7:$M$18</definedName>
    <definedName name="_xlnm._FilterDatabase" localSheetId="0" hidden="1">'RESUMEN SOLO SECRETARIAS '!$A$8:$M$18</definedName>
    <definedName name="_Key1" hidden="1">#REF!</definedName>
    <definedName name="_Order1" hidden="1">255</definedName>
    <definedName name="_Sort" hidden="1">#REF!</definedName>
    <definedName name="_TIT1" localSheetId="1">#REF!</definedName>
    <definedName name="_TIT1">#REF!</definedName>
    <definedName name="ABACUD_ALVAREZ" localSheetId="1">#REF!</definedName>
    <definedName name="ABACUD_ALVAREZ">#REF!</definedName>
    <definedName name="ADALY_CHARRY_CA" localSheetId="1">#REF!</definedName>
    <definedName name="ADALY_CHARRY_CA">#REF!</definedName>
    <definedName name="ADELAIDA_ROJAS_" localSheetId="1">#REF!</definedName>
    <definedName name="ADELAIDA_ROJAS_">#REF!</definedName>
    <definedName name="ADELMINO_CAICED" localSheetId="1">#REF!</definedName>
    <definedName name="ADELMINO_CAICED">#REF!</definedName>
    <definedName name="ADELMO_ERAZO_TR" localSheetId="1">#REF!</definedName>
    <definedName name="ADELMO_ERAZO_TR">#REF!</definedName>
    <definedName name="ADONAI_PULECIO_" localSheetId="1">#REF!</definedName>
    <definedName name="ADONAI_PULECIO_">#REF!</definedName>
    <definedName name="ALBENIS_CABRERA" localSheetId="1">#REF!</definedName>
    <definedName name="ALBENIS_CABRERA">#REF!</definedName>
    <definedName name="ALCIDES_POLANCO" localSheetId="1">#REF!</definedName>
    <definedName name="ALCIDES_POLANCO">#REF!</definedName>
    <definedName name="ALEJANDRO_GUTIE" localSheetId="1">#REF!</definedName>
    <definedName name="ALEJANDRO_GUTIE">#REF!</definedName>
    <definedName name="ALEXANDER_GUEPE" localSheetId="1">#REF!</definedName>
    <definedName name="ALEXANDER_GUEPE">#REF!</definedName>
    <definedName name="ALFONSO_CUELLAR" localSheetId="1">#REF!</definedName>
    <definedName name="ALFONSO_CUELLAR">#REF!</definedName>
    <definedName name="ALFONSO_HERNAND" localSheetId="1">#REF!</definedName>
    <definedName name="ALFONSO_HERNAND">#REF!</definedName>
    <definedName name="ALI_SANCHEZ" localSheetId="1">#REF!</definedName>
    <definedName name="ALI_SANCHEZ">#REF!</definedName>
    <definedName name="ALVARO_CHAVEZ_A" localSheetId="1">#REF!</definedName>
    <definedName name="ALVARO_CHAVEZ_A">#REF!</definedName>
    <definedName name="ALVARO_LOSANO_M" localSheetId="1">#REF!</definedName>
    <definedName name="ALVARO_LOSANO_M">#REF!</definedName>
    <definedName name="AMBROSIO_BARRIO" localSheetId="1">#REF!</definedName>
    <definedName name="AMBROSIO_BARRIO">#REF!</definedName>
    <definedName name="AMINTA_RAMIREZ_" localSheetId="1">#REF!</definedName>
    <definedName name="AMINTA_RAMIREZ_">#REF!</definedName>
    <definedName name="AMPARO_GOMEZ_G." localSheetId="1">#REF!</definedName>
    <definedName name="AMPARO_GOMEZ_G.">#REF!</definedName>
    <definedName name="AMPARO_RENZA_VA" localSheetId="1">#REF!</definedName>
    <definedName name="AMPARO_RENZA_VA">#REF!</definedName>
    <definedName name="ANA_LUISA_DE_PO" localSheetId="1">#REF!</definedName>
    <definedName name="ANA_LUISA_DE_PO">#REF!</definedName>
    <definedName name="ANANIAS_SANCHEZ" localSheetId="1">#REF!</definedName>
    <definedName name="ANANIAS_SANCHEZ">#REF!</definedName>
    <definedName name="ANDRES_HORTA_VA" localSheetId="1">#REF!</definedName>
    <definedName name="ANDRES_HORTA_VA">#REF!</definedName>
    <definedName name="ANGEL_ALBERTO_P" localSheetId="1">#REF!</definedName>
    <definedName name="ANGEL_ALBERTO_P">#REF!</definedName>
    <definedName name="ANGEL_LISANDRO_" localSheetId="1">#REF!</definedName>
    <definedName name="ANGEL_LISANDRO_">#REF!</definedName>
    <definedName name="ANGEL_RAMIREZ_R" localSheetId="1">#REF!</definedName>
    <definedName name="ANGEL_RAMIREZ_R">#REF!</definedName>
    <definedName name="ANGELA_M._GARCI" localSheetId="1">#REF!</definedName>
    <definedName name="ANGELA_M._GARCI">#REF!</definedName>
    <definedName name="ANGELA_MUNOZ_PI" localSheetId="1">#REF!</definedName>
    <definedName name="ANGELA_MUNOZ_PI">#REF!</definedName>
    <definedName name="ANGELA_RAMIREZ" localSheetId="1">#REF!</definedName>
    <definedName name="ANGELA_RAMIREZ">#REF!</definedName>
    <definedName name="ANGELA_ROJAS_DE" localSheetId="1">#REF!</definedName>
    <definedName name="ANGELA_ROJAS_DE">#REF!</definedName>
    <definedName name="ANGELICA_GONZAL" localSheetId="1">#REF!</definedName>
    <definedName name="ANGELICA_GONZAL">#REF!</definedName>
    <definedName name="ANIBAL_HENAO_RA" localSheetId="1">#REF!</definedName>
    <definedName name="ANIBAL_HENAO_RA">#REF!</definedName>
    <definedName name="ANIBAL_VARGAS_P" localSheetId="1">#REF!</definedName>
    <definedName name="ANIBAL_VARGAS_P">#REF!</definedName>
    <definedName name="ANTIMO_BUITRON_" localSheetId="1">#REF!</definedName>
    <definedName name="ANTIMO_BUITRON_">#REF!</definedName>
    <definedName name="ANTONIO_ARANA_M" localSheetId="1">#REF!</definedName>
    <definedName name="ANTONIO_ARANA_M">#REF!</definedName>
    <definedName name="ANTONIO_BOLIVAR" localSheetId="1">#REF!</definedName>
    <definedName name="ANTONIO_BOLIVAR">#REF!</definedName>
    <definedName name="ANTONIO_GARCIA" localSheetId="1">#REF!</definedName>
    <definedName name="ANTONIO_GARCIA">#REF!</definedName>
    <definedName name="ANTONIO_JOSE_SU" localSheetId="1">#REF!</definedName>
    <definedName name="ANTONIO_JOSE_SU">#REF!</definedName>
    <definedName name="ANTONIO_VARGAS_" localSheetId="1">#REF!</definedName>
    <definedName name="ANTONIO_VARGAS_">#REF!</definedName>
    <definedName name="ARCADIO_MONTEAL" localSheetId="1">#REF!</definedName>
    <definedName name="ARCADIO_MONTEAL">#REF!</definedName>
    <definedName name="_xlnm.Print_Area" localSheetId="1">'RESUMEN INCLUIDO  EL FED '!$A$1:$M$22</definedName>
    <definedName name="_xlnm.Print_Area" localSheetId="0">'RESUMEN SOLO SECRETARIAS '!$A$1:$M$22</definedName>
    <definedName name="ARISMENDI_BUSTO" localSheetId="1">#REF!</definedName>
    <definedName name="ARISMENDI_BUSTO">#REF!</definedName>
    <definedName name="ARISTIDES_QUINT" localSheetId="1">#REF!</definedName>
    <definedName name="ARISTIDES_QUINT">#REF!</definedName>
    <definedName name="ARMANDO_ECHEVER" localSheetId="1">#REF!</definedName>
    <definedName name="ARMANDO_ECHEVER">#REF!</definedName>
    <definedName name="ARMANDO_GUTIERR" localSheetId="1">#REF!</definedName>
    <definedName name="ARMANDO_GUTIERR">#REF!</definedName>
    <definedName name="ARNULFO_NIETO" localSheetId="1">#REF!</definedName>
    <definedName name="ARNULFO_NIETO">#REF!</definedName>
    <definedName name="AURELIANO_CABRE" localSheetId="1">#REF!</definedName>
    <definedName name="AURELIANO_CABRE">#REF!</definedName>
    <definedName name="AURORA_ANGARITA" localSheetId="1">#REF!</definedName>
    <definedName name="AURORA_ANGARITA">#REF!</definedName>
    <definedName name="AURORA_BARRERA_" localSheetId="1">#REF!</definedName>
    <definedName name="AURORA_BARRERA_">#REF!</definedName>
    <definedName name="BEATRIZ_CASTANO" localSheetId="1">#REF!</definedName>
    <definedName name="BEATRIZ_CASTANO">#REF!</definedName>
    <definedName name="BEATRIZ_DUSAN_C" localSheetId="1">#REF!</definedName>
    <definedName name="BEATRIZ_DUSAN_C">#REF!</definedName>
    <definedName name="BEATRIZ_JIMENEZ" localSheetId="1">#REF!</definedName>
    <definedName name="BEATRIZ_JIMENEZ">#REF!</definedName>
    <definedName name="BEATRIZ_PERDOMO" localSheetId="1">#REF!</definedName>
    <definedName name="BEATRIZ_PERDOMO">#REF!</definedName>
    <definedName name="BEDREIN_PARRA_P" localSheetId="1">#REF!</definedName>
    <definedName name="BEDREIN_PARRA_P">#REF!</definedName>
    <definedName name="BERNARDA_ROCHA_" localSheetId="1">#REF!</definedName>
    <definedName name="BERNARDA_ROCHA_">#REF!</definedName>
    <definedName name="BLANCA_MARIA_GR" localSheetId="1">#REF!</definedName>
    <definedName name="BLANCA_MARIA_GR">#REF!</definedName>
    <definedName name="BLASINBA_FIERRO" localSheetId="1">#REF!</definedName>
    <definedName name="BLASINBA_FIERRO">#REF!</definedName>
    <definedName name="BRAULIO_TORRES_" localSheetId="1">#REF!</definedName>
    <definedName name="BRAULIO_TORRES_">#REF!</definedName>
    <definedName name="CAMPOELIAS_OLAV" localSheetId="1">#REF!</definedName>
    <definedName name="CAMPOELIAS_OLAV">#REF!</definedName>
    <definedName name="CARLINA_ANACONA" localSheetId="1">#REF!</definedName>
    <definedName name="CARLINA_ANACONA">#REF!</definedName>
    <definedName name="CARLOS_A._AGUIR" localSheetId="1">#REF!</definedName>
    <definedName name="CARLOS_A._AGUIR">#REF!</definedName>
    <definedName name="CARLOS_ALBERTO_" localSheetId="1">#REF!</definedName>
    <definedName name="CARLOS_ALBERTO_">#REF!</definedName>
    <definedName name="CARLOS_EDUARDO_" localSheetId="1">#REF!</definedName>
    <definedName name="CARLOS_EDUARDO_">#REF!</definedName>
    <definedName name="CARLOS_ESAUC_SO" localSheetId="1">#REF!</definedName>
    <definedName name="CARLOS_ESAUC_SO">#REF!</definedName>
    <definedName name="CARLOS_FRANCISC" localSheetId="1">#REF!</definedName>
    <definedName name="CARLOS_FRANCISC">#REF!</definedName>
    <definedName name="CARLOS_HERNANDO" localSheetId="1">#REF!</definedName>
    <definedName name="CARLOS_HERNANDO">#REF!</definedName>
    <definedName name="CARLOS_JULIO_BO" localSheetId="1">#REF!</definedName>
    <definedName name="CARLOS_JULIO_BO">#REF!</definedName>
    <definedName name="CARLOS_JULIO_SA" localSheetId="1">#REF!</definedName>
    <definedName name="CARLOS_JULIO_SA">#REF!</definedName>
    <definedName name="CECILIA_CLAROS_" localSheetId="1">#REF!</definedName>
    <definedName name="CECILIA_CLAROS_">#REF!</definedName>
    <definedName name="CECILIA_LAISECA" localSheetId="1">#REF!</definedName>
    <definedName name="CECILIA_LAISECA">#REF!</definedName>
    <definedName name="CECILIA_LARA_DE" localSheetId="1">#REF!</definedName>
    <definedName name="CECILIA_LARA_DE">#REF!</definedName>
    <definedName name="CECILIA_NARVAEZ" localSheetId="1">#REF!</definedName>
    <definedName name="CECILIA_NARVAEZ">#REF!</definedName>
    <definedName name="CELESTINO_JAMIO" localSheetId="1">#REF!</definedName>
    <definedName name="CELESTINO_JAMIO">#REF!</definedName>
    <definedName name="CERBULO_ANDRADE" localSheetId="1">#REF!</definedName>
    <definedName name="CERBULO_ANDRADE">#REF!</definedName>
    <definedName name="CESAR_AUGUSTO_S" localSheetId="1">#REF!</definedName>
    <definedName name="CESAR_AUGUSTO_S">#REF!</definedName>
    <definedName name="CIRO_GASCA_" localSheetId="1">#REF!</definedName>
    <definedName name="CIRO_GASCA_">#REF!</definedName>
    <definedName name="CLARA_INES_CUSP" localSheetId="1">#REF!</definedName>
    <definedName name="CLARA_INES_CUSP">#REF!</definedName>
    <definedName name="CLARIBEL_MENDIE" localSheetId="1">#REF!</definedName>
    <definedName name="CLARIBEL_MENDIE">#REF!</definedName>
    <definedName name="CONSTANTINO_CHA" localSheetId="1">#REF!</definedName>
    <definedName name="CONSTANTINO_CHA">#REF!</definedName>
    <definedName name="CRECENCIO_POLAN" localSheetId="1">#REF!</definedName>
    <definedName name="CRECENCIO_POLAN">#REF!</definedName>
    <definedName name="DAGOBERTO_MUNOZ" localSheetId="1">#REF!</definedName>
    <definedName name="DAGOBERTO_MUNOZ">#REF!</definedName>
    <definedName name="DANIEL_ALVAREZ_" localSheetId="1">#REF!</definedName>
    <definedName name="DANIEL_ALVAREZ_">#REF!</definedName>
    <definedName name="DANIEL_YASNO_PU" localSheetId="1">#REF!</definedName>
    <definedName name="DANIEL_YASNO_PU">#REF!</definedName>
    <definedName name="DELIO_SALGADO_B" localSheetId="1">#REF!</definedName>
    <definedName name="DELIO_SALGADO_B">#REF!</definedName>
    <definedName name="DEYANIRA_MARIN_" localSheetId="1">#REF!</definedName>
    <definedName name="DEYANIRA_MARIN_">#REF!</definedName>
    <definedName name="DIDIMO_BARONA_B" localSheetId="1">#REF!</definedName>
    <definedName name="DIDIMO_BARONA_B">#REF!</definedName>
    <definedName name="DIOCIDES_CASTIL" localSheetId="1">#REF!</definedName>
    <definedName name="DIOCIDES_CASTIL">#REF!</definedName>
    <definedName name="DIOFANTE_MEDINA" localSheetId="1">#REF!</definedName>
    <definedName name="DIOFANTE_MEDINA">#REF!</definedName>
    <definedName name="DIOGENES_CASTRO" localSheetId="1">#REF!</definedName>
    <definedName name="DIOGENES_CASTRO">#REF!</definedName>
    <definedName name="DIOGENES_GUTIER" localSheetId="1">#REF!</definedName>
    <definedName name="DIOGENES_GUTIER">#REF!</definedName>
    <definedName name="DOMINGO_GALINDO" localSheetId="1">#REF!</definedName>
    <definedName name="DOMINGO_GALINDO">#REF!</definedName>
    <definedName name="DOMITILA_RAMIRE" localSheetId="1">#REF!</definedName>
    <definedName name="DOMITILA_RAMIRE">#REF!</definedName>
    <definedName name="EDGAR_ARIAS" localSheetId="1">#REF!</definedName>
    <definedName name="EDGAR_ARIAS">#REF!</definedName>
    <definedName name="EDGAR_CANDDELA" localSheetId="1">#REF!</definedName>
    <definedName name="EDGAR_CANDDELA">#REF!</definedName>
    <definedName name="EDGAR_GONZALEZ" localSheetId="1">#REF!</definedName>
    <definedName name="EDGAR_GONZALEZ">#REF!</definedName>
    <definedName name="EDIDALIA_RAMIRE" localSheetId="1">#REF!</definedName>
    <definedName name="EDIDALIA_RAMIRE">#REF!</definedName>
    <definedName name="EDILBERTO_SALDA" localSheetId="1">#REF!</definedName>
    <definedName name="EDILBERTO_SALDA">#REF!</definedName>
    <definedName name="EDUARDO_CHAVARR" localSheetId="1">#REF!</definedName>
    <definedName name="EDUARDO_CHAVARR">#REF!</definedName>
    <definedName name="EDWIN_ARIAS" localSheetId="1">#REF!</definedName>
    <definedName name="EDWIN_ARIAS">#REF!</definedName>
    <definedName name="EFRAIN_ROJAS_TO" localSheetId="1">#REF!</definedName>
    <definedName name="EFRAIN_ROJAS_TO">#REF!</definedName>
    <definedName name="EFRAIN_ROJAS_VE" localSheetId="1">#REF!</definedName>
    <definedName name="EFRAIN_ROJAS_VE">#REF!</definedName>
    <definedName name="ELCIAS_PULIDO_P" localSheetId="1">#REF!</definedName>
    <definedName name="ELCIAS_PULIDO_P">#REF!</definedName>
    <definedName name="ELISABED_OSORIO" localSheetId="1">#REF!</definedName>
    <definedName name="ELISABED_OSORIO">#REF!</definedName>
    <definedName name="ELIZABETH_RAMIR" localSheetId="1">#REF!</definedName>
    <definedName name="ELIZABETH_RAMIR">#REF!</definedName>
    <definedName name="EMIGDIO_BORRERO" localSheetId="1">#REF!</definedName>
    <definedName name="EMIGDIO_BORRERO">#REF!</definedName>
    <definedName name="EMILFE_CASTANED" localSheetId="1">#REF!</definedName>
    <definedName name="EMILFE_CASTANED">#REF!</definedName>
    <definedName name="EMILIO_BERNAL" localSheetId="1">#REF!</definedName>
    <definedName name="EMILIO_BERNAL">#REF!</definedName>
    <definedName name="EMIRO_VARGAS_VA" localSheetId="1">#REF!</definedName>
    <definedName name="EMIRO_VARGAS_VA">#REF!</definedName>
    <definedName name="ENRIQUE_ROJAS" localSheetId="1">#REF!</definedName>
    <definedName name="ENRIQUE_ROJAS">#REF!</definedName>
    <definedName name="ENRIQUE_SOTO" localSheetId="1">#REF!</definedName>
    <definedName name="ENRIQUE_SOTO">#REF!</definedName>
    <definedName name="ERDULFO_NARVAEZ" localSheetId="1">#REF!</definedName>
    <definedName name="ERDULFO_NARVAEZ">#REF!</definedName>
    <definedName name="ERNESTO_POLO_" localSheetId="1">#REF!</definedName>
    <definedName name="ERNESTO_POLO_">#REF!</definedName>
    <definedName name="ESMERALDA_TRIAN" localSheetId="1">#REF!</definedName>
    <definedName name="ESMERALDA_TRIAN">#REF!</definedName>
    <definedName name="ESPERANZA_FACUN" localSheetId="1">#REF!</definedName>
    <definedName name="ESPERANZA_FACUN">#REF!</definedName>
    <definedName name="ETELVINA_GARCIA" localSheetId="1">#REF!</definedName>
    <definedName name="ETELVINA_GARCIA">#REF!</definedName>
    <definedName name="EVERCENIO_ALDAN" localSheetId="1">#REF!</definedName>
    <definedName name="EVERCENIO_ALDAN">#REF!</definedName>
    <definedName name="FABIO_DURAN_BOR" localSheetId="1">#REF!</definedName>
    <definedName name="FABIO_DURAN_BOR">#REF!</definedName>
    <definedName name="FABIO_GARCIA_AC" localSheetId="1">#REF!</definedName>
    <definedName name="FABIO_GARCIA_AC">#REF!</definedName>
    <definedName name="FABIO_GUTIERREZ" localSheetId="1">#REF!</definedName>
    <definedName name="FABIO_GUTIERREZ">#REF!</definedName>
    <definedName name="FANY_LINSE_DE_G" localSheetId="1">#REF!</definedName>
    <definedName name="FANY_LINSE_DE_G">#REF!</definedName>
    <definedName name="FAVIO_MUNOZ" localSheetId="1">#REF!</definedName>
    <definedName name="FAVIO_MUNOZ">#REF!</definedName>
    <definedName name="FELICIANO_MURCI" localSheetId="1">#REF!</definedName>
    <definedName name="FELICIANO_MURCI">#REF!</definedName>
    <definedName name="FELIX_HERNANDO_" localSheetId="1">#REF!</definedName>
    <definedName name="FELIX_HERNANDO_">#REF!</definedName>
    <definedName name="FELIX_MARIA_FAR" localSheetId="1">#REF!</definedName>
    <definedName name="FELIX_MARIA_FAR">#REF!</definedName>
    <definedName name="FERDY_CHALA" localSheetId="1">#REF!</definedName>
    <definedName name="FERDY_CHALA">#REF!</definedName>
    <definedName name="FERNANDO_BARRER" localSheetId="1">#REF!</definedName>
    <definedName name="FERNANDO_BARRER">#REF!</definedName>
    <definedName name="FERNANDO_CUELLA" localSheetId="1">#REF!</definedName>
    <definedName name="FERNANDO_CUELLA">#REF!</definedName>
    <definedName name="FERNANDO_SANTOF" localSheetId="1">#REF!</definedName>
    <definedName name="FERNANDO_SANTOF">#REF!</definedName>
    <definedName name="FERNANDO_VILLAR" localSheetId="1">#REF!</definedName>
    <definedName name="FERNANDO_VILLAR">#REF!</definedName>
    <definedName name="FRANCISCO_A._LO" localSheetId="1">#REF!</definedName>
    <definedName name="FRANCISCO_A._LO">#REF!</definedName>
    <definedName name="FRANCISCO_LEIVA" localSheetId="1">#REF!</definedName>
    <definedName name="FRANCISCO_LEIVA">#REF!</definedName>
    <definedName name="FREDY_BERNATE" localSheetId="1">#REF!</definedName>
    <definedName name="FREDY_BERNATE">#REF!</definedName>
    <definedName name="FROILAN_ACEVEDO" localSheetId="1">#REF!</definedName>
    <definedName name="FROILAN_ACEVEDO">#REF!</definedName>
    <definedName name="GABRIEL_ANGEL_P" localSheetId="1">#REF!</definedName>
    <definedName name="GABRIEL_ANGEL_P">#REF!</definedName>
    <definedName name="GABRIEL_CASTRIL" localSheetId="1">#REF!</definedName>
    <definedName name="GABRIEL_CASTRIL">#REF!</definedName>
    <definedName name="GABY_OSORIO" localSheetId="1">#REF!</definedName>
    <definedName name="GABY_OSORIO">#REF!</definedName>
    <definedName name="GENTIL_FIERRO" localSheetId="1">#REF!</definedName>
    <definedName name="GENTIL_FIERRO">#REF!</definedName>
    <definedName name="GENTIL_QUIROGA" localSheetId="1">#REF!</definedName>
    <definedName name="GENTIL_QUIROGA">#REF!</definedName>
    <definedName name="GENTIL_SAVALA_B" localSheetId="1">#REF!</definedName>
    <definedName name="GENTIL_SAVALA_B">#REF!</definedName>
    <definedName name="GERARDO_BARRAGA" localSheetId="1">#REF!</definedName>
    <definedName name="GERARDO_BARRAGA">#REF!</definedName>
    <definedName name="GERARDO_CASTANE" localSheetId="1">#REF!</definedName>
    <definedName name="GERARDO_CASTANE">#REF!</definedName>
    <definedName name="GERMAN_PALOMO_G" localSheetId="1">#REF!</definedName>
    <definedName name="GERMAN_PALOMO_G">#REF!</definedName>
    <definedName name="GIL_GUTIERREZ" localSheetId="1">#REF!</definedName>
    <definedName name="GIL_GUTIERREZ">#REF!</definedName>
    <definedName name="GILBERTO_CASTIL" localSheetId="1">#REF!</definedName>
    <definedName name="GILBERTO_CASTIL">#REF!</definedName>
    <definedName name="GILBERTO_GOMEZ_" localSheetId="1">#REF!</definedName>
    <definedName name="GILBERTO_GOMEZ_">#REF!</definedName>
    <definedName name="GILBERTO_RAMIRE" localSheetId="1">#REF!</definedName>
    <definedName name="GILBERTO_RAMIRE">#REF!</definedName>
    <definedName name="GILDARDO_ANTONI" localSheetId="1">#REF!</definedName>
    <definedName name="GILDARDO_ANTONI">#REF!</definedName>
    <definedName name="GLADYS_BERMEO_M" localSheetId="1">#REF!</definedName>
    <definedName name="GLADYS_BERMEO_M">#REF!</definedName>
    <definedName name="GLADYS_LAGUNA_C" localSheetId="1">#REF!</definedName>
    <definedName name="GLADYS_LAGUNA_C">#REF!</definedName>
    <definedName name="GLADYS_MUNOZ_AR" localSheetId="1">#REF!</definedName>
    <definedName name="GLADYS_MUNOZ_AR">#REF!</definedName>
    <definedName name="GLORIA_ESPERANZ" localSheetId="1">#REF!</definedName>
    <definedName name="GLORIA_ESPERANZ">#REF!</definedName>
    <definedName name="GLORIA_ISABEL_G" localSheetId="1">#REF!</definedName>
    <definedName name="GLORIA_ISABEL_G">#REF!</definedName>
    <definedName name="GLORIA_RAMIREZ_" localSheetId="1">#REF!</definedName>
    <definedName name="GLORIA_RAMIREZ_">#REF!</definedName>
    <definedName name="GLORIA_STELLA_T" localSheetId="1">#REF!</definedName>
    <definedName name="GLORIA_STELLA_T">#REF!</definedName>
    <definedName name="GONZALO_GOMEZ" localSheetId="1">#REF!</definedName>
    <definedName name="GONZALO_GOMEZ">#REF!</definedName>
    <definedName name="GUILLERMO_GUTIE" localSheetId="1">#REF!</definedName>
    <definedName name="GUILLERMO_GUTIE">#REF!</definedName>
    <definedName name="GUSTAVO_HERNAND" localSheetId="1">#REF!</definedName>
    <definedName name="GUSTAVO_HERNAND">#REF!</definedName>
    <definedName name="GUSTAVO_PASTRAN" localSheetId="1">#REF!</definedName>
    <definedName name="GUSTAVO_PASTRAN">#REF!</definedName>
    <definedName name="GUSTAVO_SILVA_P" localSheetId="1">#REF!</definedName>
    <definedName name="GUSTAVO_SILVA_P">#REF!</definedName>
    <definedName name="HECTOR_ALFONSO_" localSheetId="1">#REF!</definedName>
    <definedName name="HECTOR_ALFONSO_">#REF!</definedName>
    <definedName name="HECTOR_ARIA_PAS" localSheetId="1">#REF!</definedName>
    <definedName name="HECTOR_ARIA_PAS">#REF!</definedName>
    <definedName name="HECTOR_GARZON" localSheetId="1">#REF!</definedName>
    <definedName name="HECTOR_GARZON">#REF!</definedName>
    <definedName name="HECTOR_TRUJILLO" localSheetId="1">#REF!</definedName>
    <definedName name="HECTOR_TRUJILLO">#REF!</definedName>
    <definedName name="HELIO_PAIPA" localSheetId="1">#REF!</definedName>
    <definedName name="HELIO_PAIPA">#REF!</definedName>
    <definedName name="HENRY_PARRA" localSheetId="1">#REF!</definedName>
    <definedName name="HENRY_PARRA">#REF!</definedName>
    <definedName name="HERMILA_ASTAIZA" localSheetId="1">#REF!</definedName>
    <definedName name="HERMILA_ASTAIZA">#REF!</definedName>
    <definedName name="HERMOGENES_LEYV" localSheetId="1">#REF!</definedName>
    <definedName name="HERMOGENES_LEYV">#REF!</definedName>
    <definedName name="HERMOGENES_PERE" localSheetId="1">#REF!</definedName>
    <definedName name="HERMOGENES_PERE">#REF!</definedName>
    <definedName name="HERMOGENESS_ROJ" localSheetId="1">#REF!</definedName>
    <definedName name="HERMOGENESS_ROJ">#REF!</definedName>
    <definedName name="HERNAN_VIATELA_" localSheetId="1">#REF!</definedName>
    <definedName name="HERNAN_VIATELA_">#REF!</definedName>
    <definedName name="HERNANDO_ABNER_" localSheetId="1">#REF!</definedName>
    <definedName name="HERNANDO_ABNER_">#REF!</definedName>
    <definedName name="HERNANDO_POLANI" localSheetId="1">#REF!</definedName>
    <definedName name="HERNANDO_POLANI">#REF!</definedName>
    <definedName name="HERNANDO_RIVERA" localSheetId="1">#REF!</definedName>
    <definedName name="HERNANDO_RIVERA">#REF!</definedName>
    <definedName name="HERNANDO_ROJAS_" localSheetId="1">#REF!</definedName>
    <definedName name="HERNANDO_ROJAS_">#REF!</definedName>
    <definedName name="HORACIO_MUNOZ" localSheetId="1">#REF!</definedName>
    <definedName name="HORACIO_MUNOZ">#REF!</definedName>
    <definedName name="HUGO_ALEXANDER_" localSheetId="1">#REF!</definedName>
    <definedName name="HUGO_ALEXANDER_">#REF!</definedName>
    <definedName name="HUGO_HERNAN_CAR" localSheetId="1">#REF!</definedName>
    <definedName name="HUGO_HERNAN_CAR">#REF!</definedName>
    <definedName name="HUGO_YARA" localSheetId="1">#REF!</definedName>
    <definedName name="HUGO_YARA">#REF!</definedName>
    <definedName name="HUMBERTO_CUMBE_" localSheetId="1">#REF!</definedName>
    <definedName name="HUMBERTO_CUMBE_">#REF!</definedName>
    <definedName name="HUMBERTO_JULIAN" localSheetId="1">#REF!</definedName>
    <definedName name="HUMBERTO_JULIAN">#REF!</definedName>
    <definedName name="HUMBERTO_RAMIRE" localSheetId="1">#REF!</definedName>
    <definedName name="HUMBERTO_RAMIRE">#REF!</definedName>
    <definedName name="IBETH_CHARRY_HO" localSheetId="1">#REF!</definedName>
    <definedName name="IBETH_CHARRY_HO">#REF!</definedName>
    <definedName name="INES_MEDINA_CER" localSheetId="1">#REF!</definedName>
    <definedName name="INES_MEDINA_CER">#REF!</definedName>
    <definedName name="INES_MORENO_CAV" localSheetId="1">#REF!</definedName>
    <definedName name="INES_MORENO_CAV">#REF!</definedName>
    <definedName name="INES_RIVERA" localSheetId="1">#REF!</definedName>
    <definedName name="INES_RIVERA">#REF!</definedName>
    <definedName name="INIRIDA_SUARES_" localSheetId="1">#REF!</definedName>
    <definedName name="INIRIDA_SUARES_">#REF!</definedName>
    <definedName name="IRMA_DIAZ_DE_CL" localSheetId="1">#REF!</definedName>
    <definedName name="IRMA_DIAZ_DE_CL">#REF!</definedName>
    <definedName name="ISABEL_C._ALFON" localSheetId="1">#REF!</definedName>
    <definedName name="ISABEL_C._ALFON">#REF!</definedName>
    <definedName name="ISABEL_GUARNISO" localSheetId="1">#REF!</definedName>
    <definedName name="ISABEL_GUARNISO">#REF!</definedName>
    <definedName name="ISABEL_OVIEDO_D" localSheetId="1">#REF!</definedName>
    <definedName name="ISABEL_OVIEDO_D">#REF!</definedName>
    <definedName name="IVAN_ANGEL_MOLA" localSheetId="1">#REF!</definedName>
    <definedName name="IVAN_ANGEL_MOLA">#REF!</definedName>
    <definedName name="IVAN_CALDERON_" localSheetId="1">#REF!</definedName>
    <definedName name="IVAN_CALDERON_">#REF!</definedName>
    <definedName name="IVAN_RIOS_SANCH" localSheetId="1">#REF!</definedName>
    <definedName name="IVAN_RIOS_SANCH">#REF!</definedName>
    <definedName name="JACOB_CHAVARRO_" localSheetId="1">#REF!</definedName>
    <definedName name="JACOB_CHAVARRO_">#REF!</definedName>
    <definedName name="JADEYI_GONZALEZ" localSheetId="1">#REF!</definedName>
    <definedName name="JADEYI_GONZALEZ">#REF!</definedName>
    <definedName name="JAIDI_CABRERA_C" localSheetId="1">#REF!</definedName>
    <definedName name="JAIDI_CABRERA_C">#REF!</definedName>
    <definedName name="JAIME_CABRERA_M" localSheetId="1">#REF!</definedName>
    <definedName name="JAIME_CABRERA_M">#REF!</definedName>
    <definedName name="JAIME_LOSADA_GA" localSheetId="1">#REF!</definedName>
    <definedName name="JAIME_LOSADA_GA">#REF!</definedName>
    <definedName name="JAIME_OSORIO" localSheetId="1">#REF!</definedName>
    <definedName name="JAIME_OSORIO">#REF!</definedName>
    <definedName name="JAIME_OSORIO_GI" localSheetId="1">#REF!</definedName>
    <definedName name="JAIME_OSORIO_GI">#REF!</definedName>
    <definedName name="JAIME_SOTO_FONS" localSheetId="1">#REF!</definedName>
    <definedName name="JAIME_SOTO_FONS">#REF!</definedName>
    <definedName name="JAIRO_CORTES_OS" localSheetId="1">#REF!</definedName>
    <definedName name="JAIRO_CORTES_OS">#REF!</definedName>
    <definedName name="JAIRO_CUBILLOS_" localSheetId="1">#REF!</definedName>
    <definedName name="JAIRO_CUBILLOS_">#REF!</definedName>
    <definedName name="JAIRO_GUERRERO_" localSheetId="1">#REF!</definedName>
    <definedName name="JAIRO_GUERRERO_">#REF!</definedName>
    <definedName name="JAIRO_PENA_BAST" localSheetId="1">#REF!</definedName>
    <definedName name="JAIRO_PENA_BAST">#REF!</definedName>
    <definedName name="JAIRO_PULMAN_CA" localSheetId="1">#REF!</definedName>
    <definedName name="JAIRO_PULMAN_CA">#REF!</definedName>
    <definedName name="JAIRO_VIDAL_YOS" localSheetId="1">#REF!</definedName>
    <definedName name="JAIRO_VIDAL_YOS">#REF!</definedName>
    <definedName name="JAVIER_MOTTA" localSheetId="1">#REF!</definedName>
    <definedName name="JAVIER_MOTTA">#REF!</definedName>
    <definedName name="JENARO_JOVEN" localSheetId="1">#REF!</definedName>
    <definedName name="JENARO_JOVEN">#REF!</definedName>
    <definedName name="JESUS_A._LEGUIZ" localSheetId="1">#REF!</definedName>
    <definedName name="JESUS_A._LEGUIZ">#REF!</definedName>
    <definedName name="JESUS_ALIRIO_FI" localSheetId="1">#REF!</definedName>
    <definedName name="JESUS_ALIRIO_FI">#REF!</definedName>
    <definedName name="JESUS_GOMEZ_SIL" localSheetId="1">#REF!</definedName>
    <definedName name="JESUS_GOMEZ_SIL">#REF!</definedName>
    <definedName name="JESUS_IGNACION_" localSheetId="1">#REF!</definedName>
    <definedName name="JESUS_IGNACION_">#REF!</definedName>
    <definedName name="JESUS_KENNEDY_C" localSheetId="1">#REF!</definedName>
    <definedName name="JESUS_KENNEDY_C">#REF!</definedName>
    <definedName name="JESUS_ROJAS_MUR" localSheetId="1">#REF!</definedName>
    <definedName name="JESUS_ROJAS_MUR">#REF!</definedName>
    <definedName name="JESUS_SUAZA_M." localSheetId="1">#REF!</definedName>
    <definedName name="JESUS_SUAZA_M.">#REF!</definedName>
    <definedName name="JIMENO_ROJAS_SA" localSheetId="1">#REF!</definedName>
    <definedName name="JIMENO_ROJAS_SA">#REF!</definedName>
    <definedName name="JORGE_E._SANCHE" localSheetId="1">#REF!</definedName>
    <definedName name="JORGE_E._SANCHE">#REF!</definedName>
    <definedName name="JORGE_ELIECER_A" localSheetId="1">#REF!</definedName>
    <definedName name="JORGE_ELIECER_A">#REF!</definedName>
    <definedName name="JORGE_ENRIQUE_T" localSheetId="1">#REF!</definedName>
    <definedName name="JORGE_ENRIQUE_T">#REF!</definedName>
    <definedName name="JORGE_FERNANDEZ" localSheetId="1">#REF!</definedName>
    <definedName name="JORGE_FERNANDEZ">#REF!</definedName>
    <definedName name="JORGE_GUTIERREZ" localSheetId="1">#REF!</definedName>
    <definedName name="JORGE_GUTIERREZ">#REF!</definedName>
    <definedName name="JORGE_POLO" localSheetId="1">#REF!</definedName>
    <definedName name="JORGE_POLO">#REF!</definedName>
    <definedName name="JORGE_WILIAN_CA" localSheetId="1">#REF!</definedName>
    <definedName name="JORGE_WILIAN_CA">#REF!</definedName>
    <definedName name="JOSE_ALBERDI_RE" localSheetId="1">#REF!</definedName>
    <definedName name="JOSE_ALBERDI_RE">#REF!</definedName>
    <definedName name="JOSE_ANTONIO_CA" localSheetId="1">#REF!</definedName>
    <definedName name="JOSE_ANTONIO_CA">#REF!</definedName>
    <definedName name="JOSE_APOLINAR_S" localSheetId="1">#REF!</definedName>
    <definedName name="JOSE_APOLINAR_S">#REF!</definedName>
    <definedName name="JOSE_EDGAR_BONI" localSheetId="1">#REF!</definedName>
    <definedName name="JOSE_EDGAR_BONI">#REF!</definedName>
    <definedName name="JOSE_ELIAS_LASO" localSheetId="1">#REF!</definedName>
    <definedName name="JOSE_ELIAS_LASO">#REF!</definedName>
    <definedName name="JOSE_ELIAS_TRUJ" localSheetId="1">#REF!</definedName>
    <definedName name="JOSE_ELIAS_TRUJ">#REF!</definedName>
    <definedName name="JOSE_FEDERICO_D" localSheetId="1">#REF!</definedName>
    <definedName name="JOSE_FEDERICO_D">#REF!</definedName>
    <definedName name="JOSE_FRANCISNET" localSheetId="1">#REF!</definedName>
    <definedName name="JOSE_FRANCISNET">#REF!</definedName>
    <definedName name="JOSE_GILBERTO_Q" localSheetId="1">#REF!</definedName>
    <definedName name="JOSE_GILBERTO_Q">#REF!</definedName>
    <definedName name="JOSE_IGNACIO_CA" localSheetId="1">#REF!</definedName>
    <definedName name="JOSE_IGNACIO_CA">#REF!</definedName>
    <definedName name="JOSE_IGNACIO_VA" localSheetId="1">#REF!</definedName>
    <definedName name="JOSE_IGNACIO_VA">#REF!</definedName>
    <definedName name="JOSE_IRMER_VARG" localSheetId="1">#REF!</definedName>
    <definedName name="JOSE_IRMER_VARG">#REF!</definedName>
    <definedName name="JOSE_JOAQUIN_PO" localSheetId="1">#REF!</definedName>
    <definedName name="JOSE_JOAQUIN_PO">#REF!</definedName>
    <definedName name="JOSE_LUCRECIO_V" localSheetId="1">#REF!</definedName>
    <definedName name="JOSE_LUCRECIO_V">#REF!</definedName>
    <definedName name="JOSE_MANUEL_JAR" localSheetId="1">#REF!</definedName>
    <definedName name="JOSE_MANUEL_JAR">#REF!</definedName>
    <definedName name="JOSE_MARIA_CAST" localSheetId="1">#REF!</definedName>
    <definedName name="JOSE_MARIA_CAST">#REF!</definedName>
    <definedName name="JOSE_MARIA_ORDO" localSheetId="1">#REF!</definedName>
    <definedName name="JOSE_MARIA_ORDO">#REF!</definedName>
    <definedName name="JOSE_MURCIA" localSheetId="1">#REF!</definedName>
    <definedName name="JOSE_MURCIA">#REF!</definedName>
    <definedName name="JOSE_MURCIA_GUT" localSheetId="1">#REF!</definedName>
    <definedName name="JOSE_MURCIA_GUT">#REF!</definedName>
    <definedName name="JOSE_NELSO_SALA" localSheetId="1">#REF!</definedName>
    <definedName name="JOSE_NELSO_SALA">#REF!</definedName>
    <definedName name="JOSE_NELSON_DIA" localSheetId="1">#REF!</definedName>
    <definedName name="JOSE_NELSON_DIA">#REF!</definedName>
    <definedName name="JOSE_RAMIRO_CLA" localSheetId="1">#REF!</definedName>
    <definedName name="JOSE_RAMIRO_CLA">#REF!</definedName>
    <definedName name="JOSE_RAMON_MUNO" localSheetId="1">#REF!</definedName>
    <definedName name="JOSE_RAMON_MUNO">#REF!</definedName>
    <definedName name="JOSE_RUBIEL_RUI" localSheetId="1">#REF!</definedName>
    <definedName name="JOSE_RUBIEL_RUI">#REF!</definedName>
    <definedName name="JOSE_YAMIL_GONZ" localSheetId="1">#REF!</definedName>
    <definedName name="JOSE_YAMIL_GONZ">#REF!</definedName>
    <definedName name="JUAN_DE_LA_CRUZ" localSheetId="1">#REF!</definedName>
    <definedName name="JUAN_DE_LA_CRUZ">#REF!</definedName>
    <definedName name="JUAN_PARRA_CEBA" localSheetId="1">#REF!</definedName>
    <definedName name="JUAN_PARRA_CEBA">#REF!</definedName>
    <definedName name="JUANITO_CALDERO" localSheetId="1">#REF!</definedName>
    <definedName name="JUANITO_CALDERO">#REF!</definedName>
    <definedName name="JULIO_CESAR_DIA" localSheetId="1">#REF!</definedName>
    <definedName name="JULIO_CESAR_DIA">#REF!</definedName>
    <definedName name="LEOMIRO_POLANCO" localSheetId="1">#REF!</definedName>
    <definedName name="LEOMIRO_POLANCO">#REF!</definedName>
    <definedName name="LEONARDO_SARAST" localSheetId="1">#REF!</definedName>
    <definedName name="LEONARDO_SARAST">#REF!</definedName>
    <definedName name="LEONIDAS_RODRIG" localSheetId="1">#REF!</definedName>
    <definedName name="LEONIDAS_RODRIG">#REF!</definedName>
    <definedName name="LEONOR_MENDEZ_P" localSheetId="1">#REF!</definedName>
    <definedName name="LEONOR_MENDEZ_P">#REF!</definedName>
    <definedName name="LEONOR_OSPINA_M" localSheetId="1">#REF!</definedName>
    <definedName name="LEONOR_OSPINA_M">#REF!</definedName>
    <definedName name="LEONOR_TRUJILLO" localSheetId="1">#REF!</definedName>
    <definedName name="LEONOR_TRUJILLO">#REF!</definedName>
    <definedName name="LIBARDO_BERMEO_" localSheetId="1">#REF!</definedName>
    <definedName name="LIBARDO_BERMEO_">#REF!</definedName>
    <definedName name="LIBARDO_CUELLAR" localSheetId="1">#REF!</definedName>
    <definedName name="LIBARDO_CUELLAR">#REF!</definedName>
    <definedName name="LIBARDO_VARGAS_" localSheetId="1">#REF!</definedName>
    <definedName name="LIBARDO_VARGAS_">#REF!</definedName>
    <definedName name="LIDIA_MARIA_TOR" localSheetId="1">#REF!</definedName>
    <definedName name="LIDIA_MARIA_TOR">#REF!</definedName>
    <definedName name="LIGIA_IBAGON_DE" localSheetId="1">#REF!</definedName>
    <definedName name="LIGIA_IBAGON_DE">#REF!</definedName>
    <definedName name="LUCINDA_QUINAYA" localSheetId="1">#REF!</definedName>
    <definedName name="LUCINDA_QUINAYA">#REF!</definedName>
    <definedName name="LUIS_A._PACHECO" localSheetId="1">#REF!</definedName>
    <definedName name="LUIS_A._PACHECO">#REF!</definedName>
    <definedName name="LUIS_ALBERTO_GU" localSheetId="1">#REF!</definedName>
    <definedName name="LUIS_ALBERTO_GU">#REF!</definedName>
    <definedName name="LUIS_ALBERTO_MO" localSheetId="1">#REF!</definedName>
    <definedName name="LUIS_ALBERTO_MO">#REF!</definedName>
    <definedName name="LUIS_ALFONSO_TO" localSheetId="1">#REF!</definedName>
    <definedName name="LUIS_ALFONSO_TO">#REF!</definedName>
    <definedName name="LUIS_ALFREDO_RI" localSheetId="1">#REF!</definedName>
    <definedName name="LUIS_ALFREDO_RI">#REF!</definedName>
    <definedName name="LUIS_ARMIN_VANE" localSheetId="1">#REF!</definedName>
    <definedName name="LUIS_ARMIN_VANE">#REF!</definedName>
    <definedName name="LUIS_CARLOS_PAS" localSheetId="1">#REF!</definedName>
    <definedName name="LUIS_CARLOS_PAS">#REF!</definedName>
    <definedName name="LUIS_E._ARTUNDU" localSheetId="1">#REF!</definedName>
    <definedName name="LUIS_E._ARTUNDU">#REF!</definedName>
    <definedName name="LUIS_ERNESTO_CA" localSheetId="1">#REF!</definedName>
    <definedName name="LUIS_ERNESTO_CA">#REF!</definedName>
    <definedName name="LUIS_FELIPE_GON" localSheetId="1">#REF!</definedName>
    <definedName name="LUIS_FELIPE_GON">#REF!</definedName>
    <definedName name="LUIS_GUILLERMO_" localSheetId="1">#REF!</definedName>
    <definedName name="LUIS_GUILLERMO_">#REF!</definedName>
    <definedName name="LUIS_H._MAZORRA" localSheetId="1">#REF!</definedName>
    <definedName name="LUIS_H._MAZORRA">#REF!</definedName>
    <definedName name="LUZ_AURORA_PARR" localSheetId="1">#REF!</definedName>
    <definedName name="LUZ_AURORA_PARR">#REF!</definedName>
    <definedName name="LUZ_DARY_TRUJIL" localSheetId="1">#REF!</definedName>
    <definedName name="LUZ_DARY_TRUJIL">#REF!</definedName>
    <definedName name="LUZ_HERNANDEZ" localSheetId="1">#REF!</definedName>
    <definedName name="LUZ_HERNANDEZ">#REF!</definedName>
    <definedName name="LUZ_MARINA_LOPE" localSheetId="1">#REF!</definedName>
    <definedName name="LUZ_MARINA_LOPE">#REF!</definedName>
    <definedName name="LUZ_MERY_SANCHE" localSheetId="1">#REF!</definedName>
    <definedName name="LUZ_MERY_SANCHE">#REF!</definedName>
    <definedName name="LUZ_MILA_GARCIA" localSheetId="1">#REF!</definedName>
    <definedName name="LUZ_MILA_GARCIA">#REF!</definedName>
    <definedName name="LUZ_MILA_NINCO" localSheetId="1">#REF!</definedName>
    <definedName name="LUZ_MILA_NINCO">#REF!</definedName>
    <definedName name="LUZ_YINETH_PERD" localSheetId="1">#REF!</definedName>
    <definedName name="LUZ_YINETH_PERD">#REF!</definedName>
    <definedName name="MANUEL_ANTONIO_" localSheetId="1">#REF!</definedName>
    <definedName name="MANUEL_ANTONIO_">#REF!</definedName>
    <definedName name="MANUEL_DE_JESUS" localSheetId="1">#REF!</definedName>
    <definedName name="MANUEL_DE_JESUS">#REF!</definedName>
    <definedName name="MANUEL_FELIPE_R" localSheetId="1">#REF!</definedName>
    <definedName name="MANUEL_FELIPE_R">#REF!</definedName>
    <definedName name="MANUEL_SANTOS" localSheetId="1">#REF!</definedName>
    <definedName name="MANUEL_SANTOS">#REF!</definedName>
    <definedName name="MANUEL_SILVA_CO" localSheetId="1">#REF!</definedName>
    <definedName name="MANUEL_SILVA_CO">#REF!</definedName>
    <definedName name="MANUEL_VARGAS" localSheetId="1">#REF!</definedName>
    <definedName name="MANUEL_VARGAS">#REF!</definedName>
    <definedName name="MARCO_A._AGUIRR" localSheetId="1">#REF!</definedName>
    <definedName name="MARCO_A._AGUIRR">#REF!</definedName>
    <definedName name="MARCO_ANTONIO_C" localSheetId="1">#REF!</definedName>
    <definedName name="MARCO_ANTONIO_C">#REF!</definedName>
    <definedName name="MARCO_ANTONIO_P" localSheetId="1">#REF!</definedName>
    <definedName name="MARCO_ANTONIO_P">#REF!</definedName>
    <definedName name="MARCO_TULIO_CAS" localSheetId="1">#REF!</definedName>
    <definedName name="MARCO_TULIO_CAS">#REF!</definedName>
    <definedName name="MARCO_TULIO_QUI" localSheetId="1">#REF!</definedName>
    <definedName name="MARCO_TULIO_QUI">#REF!</definedName>
    <definedName name="MARCO_TULIO_ROJ" localSheetId="1">#REF!</definedName>
    <definedName name="MARCO_TULIO_ROJ">#REF!</definedName>
    <definedName name="MARGARITA_CUENC" localSheetId="1">#REF!</definedName>
    <definedName name="MARGARITA_CUENC">#REF!</definedName>
    <definedName name="MARGERY_HELENA_" localSheetId="1">#REF!</definedName>
    <definedName name="MARGERY_HELENA_">#REF!</definedName>
    <definedName name="MARIA_ANTONIA_L" localSheetId="1">#REF!</definedName>
    <definedName name="MARIA_ANTONIA_L">#REF!</definedName>
    <definedName name="MARIA_CONSECCIO" localSheetId="1">#REF!</definedName>
    <definedName name="MARIA_CONSECCIO">#REF!</definedName>
    <definedName name="MARIA_DEL_CARME" localSheetId="1">#REF!</definedName>
    <definedName name="MARIA_DEL_CARME">#REF!</definedName>
    <definedName name="MARIA_DELFA_GAR" localSheetId="1">#REF!</definedName>
    <definedName name="MARIA_DELFA_GAR">#REF!</definedName>
    <definedName name="MARIA_DENYS_QUI" localSheetId="1">#REF!</definedName>
    <definedName name="MARIA_DENYS_QUI">#REF!</definedName>
    <definedName name="MARIA_MIRLEY_RO" localSheetId="1">#REF!</definedName>
    <definedName name="MARIA_MIRLEY_RO">#REF!</definedName>
    <definedName name="MARIA_NOIMA_FER" localSheetId="1">#REF!</definedName>
    <definedName name="MARIA_NOIMA_FER">#REF!</definedName>
    <definedName name="MARIA_OLIVA_M._" localSheetId="1">#REF!</definedName>
    <definedName name="MARIA_OLIVA_M._">#REF!</definedName>
    <definedName name="MARIA_PIEDAD_VA" localSheetId="1">#REF!</definedName>
    <definedName name="MARIA_PIEDAD_VA">#REF!</definedName>
    <definedName name="MARIA_RITSY_OSO" localSheetId="1">#REF!</definedName>
    <definedName name="MARIA_RITSY_OSO">#REF!</definedName>
    <definedName name="MARIA_SULEY_QUI" localSheetId="1">#REF!</definedName>
    <definedName name="MARIA_SULEY_QUI">#REF!</definedName>
    <definedName name="MARIA_TRUJILLO_" localSheetId="1">#REF!</definedName>
    <definedName name="MARIA_TRUJILLO_">#REF!</definedName>
    <definedName name="MARIA_VALDIVIA_" localSheetId="1">#REF!</definedName>
    <definedName name="MARIA_VALDIVIA_">#REF!</definedName>
    <definedName name="MARIA_YENSY_MAT" localSheetId="1">#REF!</definedName>
    <definedName name="MARIA_YENSY_MAT">#REF!</definedName>
    <definedName name="MARIA_YINETH_YA" localSheetId="1">#REF!</definedName>
    <definedName name="MARIA_YINETH_YA">#REF!</definedName>
    <definedName name="MARIANO_IMBACHI" localSheetId="1">#REF!</definedName>
    <definedName name="MARIANO_IMBACHI">#REF!</definedName>
    <definedName name="MARIELA_TORRES" localSheetId="1">#REF!</definedName>
    <definedName name="MARIELA_TORRES">#REF!</definedName>
    <definedName name="MARINA_AMAYA" localSheetId="1">#REF!</definedName>
    <definedName name="MARINA_AMAYA">#REF!</definedName>
    <definedName name="MARINA_DIAZ" localSheetId="1">#REF!</definedName>
    <definedName name="MARINA_DIAZ">#REF!</definedName>
    <definedName name="MARINA_OPENAGO_" localSheetId="1">#REF!</definedName>
    <definedName name="MARINA_OPENAGO_">#REF!</definedName>
    <definedName name="MARINA_PERDOMO_" localSheetId="1">#REF!</definedName>
    <definedName name="MARINA_PERDOMO_">#REF!</definedName>
    <definedName name="MARIO_RAFAEL_AM" localSheetId="1">#REF!</definedName>
    <definedName name="MARIO_RAFAEL_AM">#REF!</definedName>
    <definedName name="MARLENY_GODOY" localSheetId="1">#REF!</definedName>
    <definedName name="MARLENY_GODOY">#REF!</definedName>
    <definedName name="MARLENY_ORTIS_L" localSheetId="1">#REF!</definedName>
    <definedName name="MARLENY_ORTIS_L">#REF!</definedName>
    <definedName name="MARLENYU_BONILL" localSheetId="1">#REF!</definedName>
    <definedName name="MARLENYU_BONILL">#REF!</definedName>
    <definedName name="MARLON_ANDRADE_" localSheetId="1">#REF!</definedName>
    <definedName name="MARLON_ANDRADE_">#REF!</definedName>
    <definedName name="MARTA_CLAUDI_RU" localSheetId="1">#REF!</definedName>
    <definedName name="MARTA_CLAUDI_RU">#REF!</definedName>
    <definedName name="MARTINA_SILVA_D" localSheetId="1">#REF!</definedName>
    <definedName name="MARTINA_SILVA_D">#REF!</definedName>
    <definedName name="MARY_LUZ_GONZAL" localSheetId="1">#REF!</definedName>
    <definedName name="MARY_LUZ_GONZAL">#REF!</definedName>
    <definedName name="MARYUTH_VARGAS_" localSheetId="1">#REF!</definedName>
    <definedName name="MARYUTH_VARGAS_">#REF!</definedName>
    <definedName name="MAURICIO_PERDOM" localSheetId="1">#REF!</definedName>
    <definedName name="MAURICIO_PERDOM">#REF!</definedName>
    <definedName name="MAURO_CEMANATE_" localSheetId="1">#REF!</definedName>
    <definedName name="MAURO_CEMANATE_">#REF!</definedName>
    <definedName name="MAXIMINO_CHICAN" localSheetId="1">#REF!</definedName>
    <definedName name="MAXIMINO_CHICAN">#REF!</definedName>
    <definedName name="MELBA_GUALY_MEN" localSheetId="1">#REF!</definedName>
    <definedName name="MELBA_GUALY_MEN">#REF!</definedName>
    <definedName name="MELBA_LOZANO_GU" localSheetId="1">#REF!</definedName>
    <definedName name="MELBA_LOZANO_GU">#REF!</definedName>
    <definedName name="MELBA_PERDOMO_V" localSheetId="1">#REF!</definedName>
    <definedName name="MELBA_PERDOMO_V">#REF!</definedName>
    <definedName name="MELBA_RUTH_CHAV" localSheetId="1">#REF!</definedName>
    <definedName name="MELBA_RUTH_CHAV">#REF!</definedName>
    <definedName name="MERCEDES_C._DE_" localSheetId="1">#REF!</definedName>
    <definedName name="MERCEDES_C._DE_">#REF!</definedName>
    <definedName name="MIGUEL_ANDRADE_" localSheetId="1">#REF!</definedName>
    <definedName name="MIGUEL_ANDRADE_">#REF!</definedName>
    <definedName name="MIGUEL_ANTONIO_" localSheetId="1">#REF!</definedName>
    <definedName name="MIGUEL_ANTONIO_">#REF!</definedName>
    <definedName name="MIGUEL_BARRIOS_" localSheetId="1">#REF!</definedName>
    <definedName name="MIGUEL_BARRIOS_">#REF!</definedName>
    <definedName name="MIGUEL_CORONADO" localSheetId="1">#REF!</definedName>
    <definedName name="MIGUEL_CORONADO">#REF!</definedName>
    <definedName name="MIGUEL_PENA_PAD" localSheetId="1">#REF!</definedName>
    <definedName name="MIGUEL_PENA_PAD">#REF!</definedName>
    <definedName name="MIGUEL_PERDOMO_" localSheetId="1">#REF!</definedName>
    <definedName name="MIGUEL_PERDOMO_">#REF!</definedName>
    <definedName name="MIGUEL_REBOLLED" localSheetId="1">#REF!</definedName>
    <definedName name="MIGUEL_REBOLLED">#REF!</definedName>
    <definedName name="MILLER_CAMPOS_S" localSheetId="1">#REF!</definedName>
    <definedName name="MILLER_CAMPOS_S">#REF!</definedName>
    <definedName name="MILLER_MUNOZ_IB" localSheetId="1">#REF!</definedName>
    <definedName name="MILLER_MUNOZ_IB">#REF!</definedName>
    <definedName name="MILLER_OSPINA" localSheetId="1">#REF!</definedName>
    <definedName name="MILLER_OSPINA">#REF!</definedName>
    <definedName name="MISAEL_BASTIDAS" localSheetId="1">#REF!</definedName>
    <definedName name="MISAEL_BASTIDAS">#REF!</definedName>
    <definedName name="MOISES_MORIONES" localSheetId="1">#REF!</definedName>
    <definedName name="MOISES_MORIONES">#REF!</definedName>
    <definedName name="MOISES_PINZON_V" localSheetId="1">#REF!</definedName>
    <definedName name="MOISES_PINZON_V">#REF!</definedName>
    <definedName name="NANCY_GUTIERREZ" localSheetId="1">#REF!</definedName>
    <definedName name="NANCY_GUTIERREZ">#REF!</definedName>
    <definedName name="NAPOLEON_SALAS_" localSheetId="1">#REF!</definedName>
    <definedName name="NAPOLEON_SALAS_">#REF!</definedName>
    <definedName name="NARCEBIS_ORDONE" localSheetId="1">#REF!</definedName>
    <definedName name="NARCEBIS_ORDONE">#REF!</definedName>
    <definedName name="NELCY_Q._DE_CHI" localSheetId="1">#REF!</definedName>
    <definedName name="NELCY_Q._DE_CHI">#REF!</definedName>
    <definedName name="NELSON_ROA" localSheetId="1">#REF!</definedName>
    <definedName name="NELSON_ROA">#REF!</definedName>
    <definedName name="NIDIA_ROJAS_DE_" localSheetId="1">#REF!</definedName>
    <definedName name="NIDIA_ROJAS_DE_">#REF!</definedName>
    <definedName name="NIDYA_FAJARDO" localSheetId="1">#REF!</definedName>
    <definedName name="NIDYA_FAJARDO">#REF!</definedName>
    <definedName name="NIRZA_BAREETO_R" localSheetId="1">#REF!</definedName>
    <definedName name="NIRZA_BAREETO_R">#REF!</definedName>
    <definedName name="NOHORA_PATINO_D" localSheetId="1">#REF!</definedName>
    <definedName name="NOHORA_PATINO_D">#REF!</definedName>
    <definedName name="NORA_GARCIA_DE_" localSheetId="1">#REF!</definedName>
    <definedName name="NORA_GARCIA_DE_">#REF!</definedName>
    <definedName name="NORMA_CONSTANZA" localSheetId="1">#REF!</definedName>
    <definedName name="NORMA_CONSTANZA">#REF!</definedName>
    <definedName name="NUBIA_VALDERRAM" localSheetId="1">#REF!</definedName>
    <definedName name="NUBIA_VALDERRAM">#REF!</definedName>
    <definedName name="NUBIA_VARGAS_CA" localSheetId="1">#REF!</definedName>
    <definedName name="NUBIA_VARGAS_CA">#REF!</definedName>
    <definedName name="NUBIA_VARGAS_ME" localSheetId="1">#REF!</definedName>
    <definedName name="NUBIA_VARGAS_ME">#REF!</definedName>
    <definedName name="NURY_CABRERA_SE" localSheetId="1">#REF!</definedName>
    <definedName name="NURY_CABRERA_SE">#REF!</definedName>
    <definedName name="OCTAVIO_HERNAND" localSheetId="1">#REF!</definedName>
    <definedName name="OCTAVIO_HERNAND">#REF!</definedName>
    <definedName name="ODIL_LOSADA" localSheetId="1">#REF!</definedName>
    <definedName name="ODIL_LOSADA">#REF!</definedName>
    <definedName name="OLGA_ARANDA_STE" localSheetId="1">#REF!</definedName>
    <definedName name="OLGA_ARANDA_STE">#REF!</definedName>
    <definedName name="OLGA_INES_ROA_S" localSheetId="1">#REF!</definedName>
    <definedName name="OLGA_INES_ROA_S">#REF!</definedName>
    <definedName name="OLGA_LUCIA_TOVA" localSheetId="1">#REF!</definedName>
    <definedName name="OLGA_LUCIA_TOVA">#REF!</definedName>
    <definedName name="OMAR_SANTOS_" localSheetId="1">#REF!</definedName>
    <definedName name="OMAR_SANTOS_">#REF!</definedName>
    <definedName name="ORFALIBIA_DIAZ" localSheetId="1">#REF!</definedName>
    <definedName name="ORFALIBIA_DIAZ">#REF!</definedName>
    <definedName name="ORLANDO_CASTANE" localSheetId="1">#REF!</definedName>
    <definedName name="ORLANDO_CASTANE">#REF!</definedName>
    <definedName name="ORLANDO_CAVIEDE" localSheetId="1">#REF!</definedName>
    <definedName name="ORLANDO_CAVIEDE">#REF!</definedName>
    <definedName name="ORLANDO_MURCIA_" localSheetId="1">#REF!</definedName>
    <definedName name="ORLANDO_MURCIA_">#REF!</definedName>
    <definedName name="ORLANDO_PASTRAN" localSheetId="1">#REF!</definedName>
    <definedName name="ORLANDO_PASTRAN">#REF!</definedName>
    <definedName name="ORLANDO_SANCHEZ" localSheetId="1">#REF!</definedName>
    <definedName name="ORLANDO_SANCHEZ">#REF!</definedName>
    <definedName name="ORLANDO_ZUNIGA" localSheetId="1">#REF!</definedName>
    <definedName name="ORLANDO_ZUNIGA">#REF!</definedName>
    <definedName name="ORLINDA_RAMIREZ" localSheetId="1">#REF!</definedName>
    <definedName name="ORLINDA_RAMIREZ">#REF!</definedName>
    <definedName name="PATROCINIO_ARBO" localSheetId="1">#REF!</definedName>
    <definedName name="PATROCINIO_ARBO">#REF!</definedName>
    <definedName name="PEDRO_ANTONIO_L" localSheetId="1">#REF!</definedName>
    <definedName name="PEDRO_ANTONIO_L">#REF!</definedName>
    <definedName name="PEDRO_ARIAS_AVI" localSheetId="1">#REF!</definedName>
    <definedName name="PEDRO_ARIAS_AVI">#REF!</definedName>
    <definedName name="PIEDAD_DEL_SOCO" localSheetId="1">#REF!</definedName>
    <definedName name="PIEDAD_DEL_SOCO">#REF!</definedName>
    <definedName name="RAFAEL_GONZALEZ" localSheetId="1">#REF!</definedName>
    <definedName name="RAFAEL_GONZALEZ">#REF!</definedName>
    <definedName name="RAFAEL_PARRA_VA" localSheetId="1">#REF!</definedName>
    <definedName name="RAFAEL_PARRA_VA">#REF!</definedName>
    <definedName name="RAFAEL_REINA_BA" localSheetId="1">#REF!</definedName>
    <definedName name="RAFAEL_REINA_BA">#REF!</definedName>
    <definedName name="RAMIRO_ABRAHAM_" localSheetId="1">#REF!</definedName>
    <definedName name="RAMIRO_ABRAHAM_">#REF!</definedName>
    <definedName name="RAMIRO_CARDOSO_" localSheetId="1">#REF!</definedName>
    <definedName name="RAMIRO_CARDOSO_">#REF!</definedName>
    <definedName name="RAMIRO_JOVEN" localSheetId="1">#REF!</definedName>
    <definedName name="RAMIRO_JOVEN">#REF!</definedName>
    <definedName name="RAMON_DARIO_PER" localSheetId="1">#REF!</definedName>
    <definedName name="RAMON_DARIO_PER">#REF!</definedName>
    <definedName name="REBECA_MOTTA" localSheetId="1">#REF!</definedName>
    <definedName name="REBECA_MOTTA">#REF!</definedName>
    <definedName name="REFAEL_RUBIANO" localSheetId="1">#REF!</definedName>
    <definedName name="REFAEL_RUBIANO">#REF!</definedName>
    <definedName name="REINALDO_POLANI" localSheetId="1">#REF!</definedName>
    <definedName name="REINALDO_POLANI">#REF!</definedName>
    <definedName name="REMIGIO_CLAROS_" localSheetId="1">#REF!</definedName>
    <definedName name="REMIGIO_CLAROS_">#REF!</definedName>
    <definedName name="REYNALDO_RAMIRE" localSheetId="1">#REF!</definedName>
    <definedName name="REYNALDO_RAMIRE">#REF!</definedName>
    <definedName name="RICARDO_MENDEZ" localSheetId="1">#REF!</definedName>
    <definedName name="RICARDO_MENDEZ">#REF!</definedName>
    <definedName name="RICARDO_MOSQUER" localSheetId="1">#REF!</definedName>
    <definedName name="RICARDO_MOSQUER">#REF!</definedName>
    <definedName name="RICARDO_OTALORA" localSheetId="1">#REF!</definedName>
    <definedName name="RICARDO_OTALORA">#REF!</definedName>
    <definedName name="RICARDO_SANCHEZ" localSheetId="1">#REF!</definedName>
    <definedName name="RICARDO_SANCHEZ">#REF!</definedName>
    <definedName name="RITA_HURTADO_DE" localSheetId="1">#REF!</definedName>
    <definedName name="RITA_HURTADO_DE">#REF!</definedName>
    <definedName name="RITO_CACIANO_GU" localSheetId="1">#REF!</definedName>
    <definedName name="RITO_CACIANO_GU">#REF!</definedName>
    <definedName name="ROBERTO_ANTONIO" localSheetId="1">#REF!</definedName>
    <definedName name="ROBERTO_ANTONIO">#REF!</definedName>
    <definedName name="ROBERTO_CHALA_B" localSheetId="1">#REF!</definedName>
    <definedName name="ROBERTO_CHALA_B">#REF!</definedName>
    <definedName name="ROBERTO_HERNAND" localSheetId="1">#REF!</definedName>
    <definedName name="ROBERTO_HERNAND">#REF!</definedName>
    <definedName name="ROCIO_QUIMBAYA" localSheetId="1">#REF!</definedName>
    <definedName name="ROCIO_QUIMBAYA">#REF!</definedName>
    <definedName name="RODOLFO_POLO" localSheetId="1">#REF!</definedName>
    <definedName name="RODOLFO_POLO">#REF!</definedName>
    <definedName name="RODRIGO_ARIAS_M" localSheetId="1">#REF!</definedName>
    <definedName name="RODRIGO_ARIAS_M">#REF!</definedName>
    <definedName name="ROSA_CRISTINA_C" localSheetId="1">#REF!</definedName>
    <definedName name="ROSA_CRISTINA_C">#REF!</definedName>
    <definedName name="ROSALBA_FIGUERO" localSheetId="1">#REF!</definedName>
    <definedName name="ROSALBA_FIGUERO">#REF!</definedName>
    <definedName name="ROSALBA_POSADA_" localSheetId="1">#REF!</definedName>
    <definedName name="ROSALBA_POSADA_">#REF!</definedName>
    <definedName name="ROSALBA_VARONA_" localSheetId="1">#REF!</definedName>
    <definedName name="ROSALBA_VARONA_">#REF!</definedName>
    <definedName name="ROSALBINA_OSORI" localSheetId="1">#REF!</definedName>
    <definedName name="ROSALBINA_OSORI">#REF!</definedName>
    <definedName name="ROSARIO_PEREZ_D" localSheetId="1">#REF!</definedName>
    <definedName name="ROSARIO_PEREZ_D">#REF!</definedName>
    <definedName name="RUBEN_VAZQUEZ_A" localSheetId="1">#REF!</definedName>
    <definedName name="RUBEN_VAZQUEZ_A">#REF!</definedName>
    <definedName name="RUBIELA_AVILA" localSheetId="1">#REF!</definedName>
    <definedName name="RUBIELA_AVILA">#REF!</definedName>
    <definedName name="RUBIELA_CASTRO" localSheetId="1">#REF!</definedName>
    <definedName name="RUBIELA_CASTRO">#REF!</definedName>
    <definedName name="RUBIELA_VARGAS" localSheetId="1">#REF!</definedName>
    <definedName name="RUBIELA_VARGAS">#REF!</definedName>
    <definedName name="RUBY_ROCHA" localSheetId="1">#REF!</definedName>
    <definedName name="RUBY_ROCHA">#REF!</definedName>
    <definedName name="SABINO_MARROQUI" localSheetId="1">#REF!</definedName>
    <definedName name="SABINO_MARROQUI">#REF!</definedName>
    <definedName name="SAMUEL_BRAND_CE" localSheetId="1">#REF!</definedName>
    <definedName name="SAMUEL_BRAND_CE">#REF!</definedName>
    <definedName name="SAMUEL_PERDOMO_" localSheetId="1">#REF!</definedName>
    <definedName name="SAMUEL_PERDOMO_">#REF!</definedName>
    <definedName name="SAMUEL_RAMIREZ" localSheetId="1">#REF!</definedName>
    <definedName name="SAMUEL_RAMIREZ">#REF!</definedName>
    <definedName name="SAUL_CRUZ_SILVA" localSheetId="1">#REF!</definedName>
    <definedName name="SAUL_CRUZ_SILVA">#REF!</definedName>
    <definedName name="SEGUNDO_BRAVO_M" localSheetId="1">#REF!</definedName>
    <definedName name="SEGUNDO_BRAVO_M">#REF!</definedName>
    <definedName name="SOFIA_A._VILLAR" localSheetId="1">#REF!</definedName>
    <definedName name="SOFIA_A._VILLAR">#REF!</definedName>
    <definedName name="SONIA_ESCALANTE" localSheetId="1">#REF!</definedName>
    <definedName name="SONIA_ESCALANTE">#REF!</definedName>
    <definedName name="SPOBRAS1" hidden="1">#REF!</definedName>
    <definedName name="STELLA_PICO_ROM" localSheetId="1">#REF!</definedName>
    <definedName name="STELLA_PICO_ROM">#REF!</definedName>
    <definedName name="TEODISELO_SANCH" localSheetId="1">#REF!</definedName>
    <definedName name="TEODISELO_SANCH">#REF!</definedName>
    <definedName name="TERESA_CLEVES_D" localSheetId="1">#REF!</definedName>
    <definedName name="TERESA_CLEVES_D">#REF!</definedName>
    <definedName name="TERESA_MURCIA_F" localSheetId="1">#REF!</definedName>
    <definedName name="TERESA_MURCIA_F">#REF!</definedName>
    <definedName name="TERESA_ROJAS" localSheetId="1">#REF!</definedName>
    <definedName name="TERESA_ROJAS">#REF!</definedName>
    <definedName name="TIRSO_RODRIGUEZ" localSheetId="1">#REF!</definedName>
    <definedName name="TIRSO_RODRIGUEZ">#REF!</definedName>
    <definedName name="ULDARICO_LOZANO" localSheetId="1">#REF!</definedName>
    <definedName name="ULDARICO_LOZANO">#REF!</definedName>
    <definedName name="URBANO_LOPEZ_A." localSheetId="1">#REF!</definedName>
    <definedName name="URBANO_LOPEZ_A.">#REF!</definedName>
    <definedName name="VICENCIO_VARGAS" localSheetId="1">#REF!</definedName>
    <definedName name="VICENCIO_VARGAS">#REF!</definedName>
    <definedName name="VICTOR_JULIO_PE" localSheetId="1">#REF!</definedName>
    <definedName name="VICTOR_JULIO_PE">#REF!</definedName>
    <definedName name="VICTOR_MANUEL_M" localSheetId="1">#REF!</definedName>
    <definedName name="VICTOR_MANUEL_M">#REF!</definedName>
    <definedName name="VICTOR_MANUEL_O" localSheetId="1">#REF!</definedName>
    <definedName name="VICTOR_MANUEL_O">#REF!</definedName>
    <definedName name="VILMA_TELLO" localSheetId="1">#REF!</definedName>
    <definedName name="VILMA_TELLO">#REF!</definedName>
    <definedName name="VLANDIMIR_MUNOZ" localSheetId="1">#REF!</definedName>
    <definedName name="VLANDIMIR_MUNOZ">#REF!</definedName>
    <definedName name="WILBERTH_HUGO_B" localSheetId="1">#REF!</definedName>
    <definedName name="WILBERTH_HUGO_B">#REF!</definedName>
    <definedName name="YAMILETH_SERRAN" localSheetId="1">#REF!</definedName>
    <definedName name="YAMILETH_SERRAN">#REF!</definedName>
    <definedName name="YANID_QUIROGA" localSheetId="1">#REF!</definedName>
    <definedName name="YANID_QUIROGA">#REF!</definedName>
    <definedName name="YESID_JAIME" localSheetId="1">#REF!</definedName>
    <definedName name="YESID_JAIME">#REF!</definedName>
    <definedName name="YESID_MUNOZ_SAE" localSheetId="1">#REF!</definedName>
    <definedName name="YESID_MUNOZ_SAE">#REF!</definedName>
    <definedName name="YINETH_ORTIZ_RA" localSheetId="1">#REF!</definedName>
    <definedName name="YINETH_ORTIZ_RA">#REF!</definedName>
    <definedName name="YOLANDA_FAJARDO" localSheetId="1">#REF!</definedName>
    <definedName name="YOLANDA_FAJARDO">#REF!</definedName>
    <definedName name="ZOILA_TORRES" localSheetId="1">#REF!</definedName>
    <definedName name="ZOILA_TORRES">#REF!</definedName>
  </definedNames>
  <calcPr calcId="152511"/>
</workbook>
</file>

<file path=xl/calcChain.xml><?xml version="1.0" encoding="utf-8"?>
<calcChain xmlns="http://schemas.openxmlformats.org/spreadsheetml/2006/main">
  <c r="AP13" i="11" l="1"/>
  <c r="AP10" i="11"/>
  <c r="AT10" i="11"/>
  <c r="AU10" i="11"/>
  <c r="AV10" i="11"/>
  <c r="AS10" i="11"/>
  <c r="AR10" i="11"/>
  <c r="AR12" i="11"/>
  <c r="AO10" i="11"/>
  <c r="AQ10" i="11"/>
  <c r="AN10" i="11"/>
  <c r="AS108" i="10"/>
  <c r="AT85" i="10"/>
  <c r="AU85" i="10"/>
  <c r="AV85" i="10"/>
  <c r="AS85" i="10"/>
  <c r="AO85" i="10"/>
  <c r="AP85" i="10"/>
  <c r="AQ85" i="10"/>
  <c r="AN85" i="10"/>
  <c r="AV90" i="10"/>
  <c r="AX90" i="10"/>
  <c r="AU90" i="10"/>
  <c r="AW90" i="10"/>
  <c r="AR90" i="10"/>
  <c r="AS33" i="10"/>
  <c r="AQ32" i="9"/>
  <c r="AQ16" i="9"/>
  <c r="AS11" i="8"/>
  <c r="AS8" i="8"/>
  <c r="AU8" i="8" s="1"/>
  <c r="AQ8" i="8"/>
  <c r="AR8" i="8"/>
  <c r="AS22" i="8"/>
  <c r="AS25" i="8"/>
  <c r="AS29" i="8"/>
  <c r="AS35" i="8"/>
  <c r="AV33" i="8"/>
  <c r="AV34" i="8"/>
  <c r="AU36" i="8"/>
  <c r="AV36" i="8"/>
  <c r="AU38" i="8"/>
  <c r="AV38" i="8"/>
  <c r="AV18" i="8"/>
  <c r="AV9" i="8"/>
  <c r="AS18" i="8"/>
  <c r="AS14" i="8"/>
  <c r="AS9" i="8"/>
  <c r="AW38" i="8"/>
  <c r="AX38" i="8"/>
  <c r="AR38" i="8"/>
  <c r="AQ65" i="7"/>
  <c r="AQ62" i="7"/>
  <c r="AQ58" i="7"/>
  <c r="AQ52" i="7"/>
  <c r="AQ49" i="7"/>
  <c r="AU67" i="7"/>
  <c r="AV67" i="7"/>
  <c r="AX67" i="7"/>
  <c r="AW67" i="7"/>
  <c r="AR67" i="7"/>
  <c r="AV35" i="7"/>
  <c r="AX35" i="7"/>
  <c r="AW35" i="7"/>
  <c r="AR35" i="7"/>
  <c r="AU35" i="7" s="1"/>
  <c r="AP33" i="7"/>
  <c r="AV39" i="6"/>
  <c r="AX39" i="6"/>
  <c r="AU39" i="6"/>
  <c r="AW39" i="6"/>
  <c r="AR39" i="6"/>
  <c r="AS41" i="6"/>
  <c r="AP41" i="6"/>
  <c r="AW46" i="6"/>
  <c r="AV46" i="6"/>
  <c r="AX46" i="6"/>
  <c r="AU46" i="6"/>
  <c r="AR46" i="6"/>
  <c r="AT29" i="6"/>
  <c r="AS29" i="6"/>
  <c r="AR29" i="6"/>
  <c r="AP29" i="6"/>
  <c r="AO29" i="6"/>
  <c r="AN29" i="6"/>
  <c r="AV33" i="6"/>
  <c r="AU33" i="6"/>
  <c r="AR33" i="6"/>
  <c r="AX33" i="6"/>
  <c r="AW33" i="6"/>
  <c r="AT42" i="5"/>
  <c r="AS42" i="5"/>
  <c r="AR42" i="5"/>
  <c r="AS9" i="5"/>
  <c r="AS59" i="5"/>
  <c r="AS54" i="5"/>
  <c r="AS52" i="5"/>
  <c r="AS48" i="5"/>
  <c r="AS39" i="5"/>
  <c r="AS35" i="5"/>
  <c r="AS32" i="5"/>
  <c r="AS28" i="5"/>
  <c r="AS23" i="5"/>
  <c r="AV9" i="4"/>
  <c r="AU9" i="4"/>
  <c r="AV10" i="4"/>
  <c r="AU10" i="4"/>
  <c r="AV17" i="4"/>
  <c r="AU17" i="4"/>
  <c r="AV22" i="4"/>
  <c r="AU22" i="4"/>
  <c r="AU41" i="4"/>
  <c r="AU44" i="4"/>
  <c r="AU46" i="4"/>
  <c r="AU51" i="4"/>
  <c r="AU55" i="4"/>
  <c r="AU60" i="4"/>
  <c r="AV38" i="4"/>
  <c r="AU38" i="4"/>
  <c r="AT38" i="4"/>
  <c r="AS38" i="4"/>
  <c r="AS9" i="4" s="1"/>
  <c r="AO38" i="4"/>
  <c r="AN38" i="4"/>
  <c r="AR9" i="4"/>
  <c r="AQ9" i="4"/>
  <c r="AP9" i="4"/>
  <c r="AO9" i="4"/>
  <c r="AR76" i="4"/>
  <c r="AQ76" i="4"/>
  <c r="AT80" i="4"/>
  <c r="AS80" i="4"/>
  <c r="AO80" i="4"/>
  <c r="AP80" i="4"/>
  <c r="AQ80" i="4"/>
  <c r="AN80" i="4"/>
  <c r="AR81" i="4"/>
  <c r="AX81" i="4" s="1"/>
  <c r="AX79" i="4"/>
  <c r="AW79" i="4"/>
  <c r="AV79" i="4"/>
  <c r="AV78" i="4" s="1"/>
  <c r="AU79" i="4"/>
  <c r="AU78" i="4" s="1"/>
  <c r="AR79" i="4"/>
  <c r="AX76" i="4"/>
  <c r="AW76" i="4"/>
  <c r="AX74" i="4"/>
  <c r="AW74" i="4"/>
  <c r="AW72" i="4"/>
  <c r="AW77" i="4"/>
  <c r="AT78" i="4"/>
  <c r="AS78" i="4"/>
  <c r="AO78" i="4"/>
  <c r="AP78" i="4"/>
  <c r="AQ78" i="4"/>
  <c r="AN78" i="4"/>
  <c r="AT60" i="4"/>
  <c r="AS60" i="4"/>
  <c r="AO60" i="4"/>
  <c r="AP60" i="4"/>
  <c r="AQ60" i="4"/>
  <c r="AN60" i="4"/>
  <c r="AR63" i="4"/>
  <c r="AU63" i="4" s="1"/>
  <c r="AS55" i="4"/>
  <c r="AO55" i="4"/>
  <c r="AP55" i="4"/>
  <c r="AQ55" i="4"/>
  <c r="AN55" i="4"/>
  <c r="AR55" i="4" s="1"/>
  <c r="AR57" i="4"/>
  <c r="AV57" i="4" s="1"/>
  <c r="AR25" i="4"/>
  <c r="AX25" i="4" s="1"/>
  <c r="AN22" i="4"/>
  <c r="AO22" i="4"/>
  <c r="AP13" i="2"/>
  <c r="AU37" i="2"/>
  <c r="AV37" i="2"/>
  <c r="AX37" i="2"/>
  <c r="AW37" i="2"/>
  <c r="AO35" i="2"/>
  <c r="AR37" i="2"/>
  <c r="AX15" i="2"/>
  <c r="AW15" i="2"/>
  <c r="AX14" i="2"/>
  <c r="AW14" i="2"/>
  <c r="AU18" i="2"/>
  <c r="AV16" i="2"/>
  <c r="AU16" i="2"/>
  <c r="AR18" i="2"/>
  <c r="AW18" i="2" s="1"/>
  <c r="AR17" i="2"/>
  <c r="AV17" i="2" s="1"/>
  <c r="AR16" i="2"/>
  <c r="AX16" i="2" s="1"/>
  <c r="AR15" i="2"/>
  <c r="AV15" i="2" s="1"/>
  <c r="AR14" i="2"/>
  <c r="AT13" i="2"/>
  <c r="AS13" i="2"/>
  <c r="AR9" i="2"/>
  <c r="AO13" i="2"/>
  <c r="AQ13" i="2"/>
  <c r="AN13" i="2"/>
  <c r="AR19" i="1"/>
  <c r="AS7" i="8" l="1"/>
  <c r="AR80" i="4"/>
  <c r="AW80" i="4"/>
  <c r="AU81" i="4"/>
  <c r="AU80" i="4" s="1"/>
  <c r="AW81" i="4"/>
  <c r="AX80" i="4"/>
  <c r="AV81" i="4"/>
  <c r="AV80" i="4" s="1"/>
  <c r="AR78" i="4"/>
  <c r="AX78" i="4"/>
  <c r="AW78" i="4"/>
  <c r="AV63" i="4"/>
  <c r="AW63" i="4"/>
  <c r="AX63" i="4"/>
  <c r="AX57" i="4"/>
  <c r="AU57" i="4"/>
  <c r="AW25" i="4"/>
  <c r="AW57" i="4"/>
  <c r="AV25" i="4"/>
  <c r="AU25" i="4"/>
  <c r="AW17" i="2"/>
  <c r="AU15" i="2"/>
  <c r="AU17" i="2"/>
  <c r="AW16" i="2"/>
  <c r="AX18" i="2"/>
  <c r="AV18" i="2"/>
  <c r="AX17" i="2"/>
  <c r="AR13" i="2"/>
  <c r="AW13" i="2" s="1"/>
  <c r="AT121" i="10"/>
  <c r="AS121" i="10"/>
  <c r="AO121" i="10"/>
  <c r="AP121" i="10"/>
  <c r="AQ121" i="10"/>
  <c r="AN121" i="10"/>
  <c r="AV126" i="10"/>
  <c r="AX126" i="10"/>
  <c r="AU126" i="10"/>
  <c r="AW126" i="10"/>
  <c r="AR126" i="10"/>
  <c r="AX123" i="10"/>
  <c r="AR123" i="10"/>
  <c r="AU123" i="10" s="1"/>
  <c r="AO28" i="9"/>
  <c r="AU30" i="9"/>
  <c r="AV30" i="9"/>
  <c r="AW30" i="9"/>
  <c r="AX30" i="9"/>
  <c r="AR30" i="9"/>
  <c r="AX23" i="9"/>
  <c r="AU23" i="9"/>
  <c r="AW23" i="9"/>
  <c r="AR23" i="9"/>
  <c r="AV23" i="9" s="1"/>
  <c r="AT16" i="9"/>
  <c r="AS16" i="9"/>
  <c r="AO16" i="9"/>
  <c r="AP16" i="9"/>
  <c r="AN16" i="9"/>
  <c r="AX20" i="9"/>
  <c r="AR20" i="9"/>
  <c r="AV20" i="9" s="1"/>
  <c r="AR18" i="9"/>
  <c r="AU18" i="9" s="1"/>
  <c r="AO35" i="8"/>
  <c r="AP35" i="8"/>
  <c r="AN35" i="8"/>
  <c r="AR37" i="8"/>
  <c r="AX37" i="8" s="1"/>
  <c r="AT29" i="8"/>
  <c r="AQ29" i="8"/>
  <c r="AO29" i="8"/>
  <c r="AP29" i="8"/>
  <c r="AN29" i="8"/>
  <c r="AX34" i="8"/>
  <c r="AU34" i="8"/>
  <c r="AW34" i="8"/>
  <c r="AR34" i="8"/>
  <c r="AR33" i="8"/>
  <c r="AT14" i="8"/>
  <c r="AO14" i="8"/>
  <c r="AP14" i="8"/>
  <c r="AQ14" i="8"/>
  <c r="AN14" i="8"/>
  <c r="AR17" i="8"/>
  <c r="AT11" i="8"/>
  <c r="AT8" i="8" s="1"/>
  <c r="AV8" i="8" s="1"/>
  <c r="AO11" i="8"/>
  <c r="AP11" i="8"/>
  <c r="AQ11" i="8"/>
  <c r="AN11" i="8"/>
  <c r="AR13" i="8"/>
  <c r="AU13" i="8" s="1"/>
  <c r="AT35" i="6"/>
  <c r="AS35" i="6"/>
  <c r="AO35" i="6"/>
  <c r="AP35" i="6"/>
  <c r="AQ35" i="6"/>
  <c r="AN35" i="6"/>
  <c r="AX40" i="6"/>
  <c r="AR40" i="6"/>
  <c r="AW40" i="6" s="1"/>
  <c r="AT20" i="6"/>
  <c r="AS20" i="6"/>
  <c r="AO20" i="6"/>
  <c r="AP20" i="6"/>
  <c r="AQ20" i="6"/>
  <c r="AN20" i="6"/>
  <c r="AR24" i="6"/>
  <c r="AV24" i="6" s="1"/>
  <c r="AR23" i="6"/>
  <c r="AV23" i="6" s="1"/>
  <c r="AO54" i="5"/>
  <c r="AP54" i="5"/>
  <c r="AQ54" i="5"/>
  <c r="AN54" i="5"/>
  <c r="AV58" i="5"/>
  <c r="AX58" i="5"/>
  <c r="AU58" i="5"/>
  <c r="AW58" i="5"/>
  <c r="AR58" i="5"/>
  <c r="AV56" i="5"/>
  <c r="AW56" i="5"/>
  <c r="AX56" i="5"/>
  <c r="AR56" i="5"/>
  <c r="AU56" i="5" s="1"/>
  <c r="AP42" i="5"/>
  <c r="AQ42" i="5"/>
  <c r="AO42" i="5"/>
  <c r="AN42" i="5"/>
  <c r="AU46" i="5"/>
  <c r="AR46" i="5"/>
  <c r="AV46" i="5" s="1"/>
  <c r="AT13" i="5"/>
  <c r="AS13" i="5"/>
  <c r="AQ13" i="5"/>
  <c r="AO13" i="5"/>
  <c r="AP13" i="5"/>
  <c r="AN13" i="5"/>
  <c r="AR18" i="5"/>
  <c r="AW18" i="5" s="1"/>
  <c r="AR16" i="5"/>
  <c r="AV16" i="5" s="1"/>
  <c r="AR17" i="5"/>
  <c r="AU17" i="5" s="1"/>
  <c r="AT10" i="5"/>
  <c r="AS10" i="5"/>
  <c r="AO10" i="5"/>
  <c r="AP10" i="5"/>
  <c r="AQ10" i="5"/>
  <c r="AN10" i="5"/>
  <c r="AV12" i="5"/>
  <c r="AV10" i="5" s="1"/>
  <c r="AU12" i="5"/>
  <c r="AU10" i="5" s="1"/>
  <c r="AR12" i="5"/>
  <c r="AT51" i="4"/>
  <c r="AS51" i="4"/>
  <c r="AO51" i="4"/>
  <c r="AP51" i="4"/>
  <c r="AQ51" i="4"/>
  <c r="AN51" i="4"/>
  <c r="AR54" i="4"/>
  <c r="AV54" i="4" s="1"/>
  <c r="AT32" i="4"/>
  <c r="AS32" i="4"/>
  <c r="AO32" i="4"/>
  <c r="AP32" i="4"/>
  <c r="AQ32" i="4"/>
  <c r="AN32" i="4"/>
  <c r="AR35" i="4"/>
  <c r="AV35" i="4" s="1"/>
  <c r="AT25" i="2"/>
  <c r="AS25" i="2"/>
  <c r="AO25" i="2"/>
  <c r="AP25" i="2"/>
  <c r="AQ25" i="2"/>
  <c r="AN25" i="2"/>
  <c r="AR27" i="2"/>
  <c r="AV27" i="2" s="1"/>
  <c r="AP8" i="2"/>
  <c r="AR10" i="2"/>
  <c r="AV10" i="2" s="1"/>
  <c r="AR11" i="2"/>
  <c r="AU11" i="2" s="1"/>
  <c r="AT9" i="2"/>
  <c r="AS9" i="2"/>
  <c r="AO9" i="2"/>
  <c r="AP9" i="2"/>
  <c r="AQ9" i="2"/>
  <c r="AN9" i="2"/>
  <c r="AW17" i="1"/>
  <c r="AX17" i="1"/>
  <c r="AU17" i="1"/>
  <c r="AV17" i="1"/>
  <c r="AR17" i="1"/>
  <c r="AT16" i="1"/>
  <c r="AV16" i="1"/>
  <c r="AS16" i="1"/>
  <c r="AO16" i="1"/>
  <c r="AP16" i="1"/>
  <c r="AQ16" i="1"/>
  <c r="AN16" i="1"/>
  <c r="AW37" i="8" l="1"/>
  <c r="AV37" i="8"/>
  <c r="AU37" i="8"/>
  <c r="AX23" i="6"/>
  <c r="AU40" i="6"/>
  <c r="AW23" i="6"/>
  <c r="AV40" i="6"/>
  <c r="AU23" i="6"/>
  <c r="AU54" i="4"/>
  <c r="AX54" i="4"/>
  <c r="AW54" i="4"/>
  <c r="AX13" i="2"/>
  <c r="AU27" i="2"/>
  <c r="AW27" i="2"/>
  <c r="AX27" i="2"/>
  <c r="AV123" i="10"/>
  <c r="AW123" i="10"/>
  <c r="AU20" i="9"/>
  <c r="AW18" i="9"/>
  <c r="AW20" i="9"/>
  <c r="AX18" i="9"/>
  <c r="AV18" i="9"/>
  <c r="AW33" i="8"/>
  <c r="AU33" i="8"/>
  <c r="AX33" i="8"/>
  <c r="AV17" i="8"/>
  <c r="AW13" i="8"/>
  <c r="AU17" i="8"/>
  <c r="AX13" i="8"/>
  <c r="AV13" i="8"/>
  <c r="AU24" i="6"/>
  <c r="AX24" i="6"/>
  <c r="AW24" i="6"/>
  <c r="AU18" i="5"/>
  <c r="AR13" i="5"/>
  <c r="AX18" i="5"/>
  <c r="AW46" i="5"/>
  <c r="AX46" i="5"/>
  <c r="AV18" i="5"/>
  <c r="AU16" i="5"/>
  <c r="AX16" i="5"/>
  <c r="AW16" i="5"/>
  <c r="AX17" i="5"/>
  <c r="AW17" i="5"/>
  <c r="AV17" i="5"/>
  <c r="AU35" i="4"/>
  <c r="AU14" i="2"/>
  <c r="AU13" i="2" s="1"/>
  <c r="AV14" i="2"/>
  <c r="AV13" i="2" s="1"/>
  <c r="AU10" i="2"/>
  <c r="AW10" i="2"/>
  <c r="AX10" i="2"/>
  <c r="AW11" i="2"/>
  <c r="AV11" i="2"/>
  <c r="AX11" i="2"/>
  <c r="AR16" i="1"/>
  <c r="AT74" i="10"/>
  <c r="AT66" i="10"/>
  <c r="AS66" i="10"/>
  <c r="AS25" i="6"/>
  <c r="AS18" i="6"/>
  <c r="AS13" i="6"/>
  <c r="AS9" i="6"/>
  <c r="AT35" i="5"/>
  <c r="AR32" i="4" l="1"/>
  <c r="AW32" i="4" s="1"/>
  <c r="AR34" i="4"/>
  <c r="AU34" i="4" s="1"/>
  <c r="AT29" i="4"/>
  <c r="AS29" i="4"/>
  <c r="AO29" i="4"/>
  <c r="AP29" i="4"/>
  <c r="AQ29" i="4"/>
  <c r="AN29" i="4"/>
  <c r="AR29" i="4" s="1"/>
  <c r="AR31" i="4"/>
  <c r="AU31" i="4" s="1"/>
  <c r="AS10" i="3"/>
  <c r="AW29" i="4" l="1"/>
  <c r="AV34" i="4"/>
  <c r="AV31" i="4"/>
  <c r="AX34" i="4"/>
  <c r="AW34" i="4"/>
  <c r="AT108" i="10"/>
  <c r="AT103" i="10"/>
  <c r="AT100" i="10"/>
  <c r="AT91" i="10"/>
  <c r="AT79" i="10"/>
  <c r="AT71" i="10"/>
  <c r="AO96" i="10"/>
  <c r="AP96" i="10"/>
  <c r="AR98" i="10"/>
  <c r="AX98" i="10" s="1"/>
  <c r="AR82" i="10"/>
  <c r="AR81" i="10"/>
  <c r="AR18" i="10"/>
  <c r="AU18" i="10" s="1"/>
  <c r="AR31" i="8"/>
  <c r="AX31" i="8" s="1"/>
  <c r="AT22" i="8"/>
  <c r="AO22" i="8"/>
  <c r="AP22" i="8"/>
  <c r="AQ22" i="8"/>
  <c r="AN22" i="8"/>
  <c r="AR24" i="8"/>
  <c r="AX24" i="8" s="1"/>
  <c r="AT18" i="8"/>
  <c r="AO18" i="8"/>
  <c r="AP18" i="8"/>
  <c r="AQ18" i="8"/>
  <c r="AN18" i="8"/>
  <c r="AR21" i="8"/>
  <c r="AW21" i="8" s="1"/>
  <c r="AR20" i="8"/>
  <c r="AW20" i="8" s="1"/>
  <c r="AT73" i="7"/>
  <c r="AT69" i="7"/>
  <c r="AT65" i="7"/>
  <c r="AT55" i="7"/>
  <c r="AT18" i="7"/>
  <c r="AO58" i="7"/>
  <c r="AR60" i="7"/>
  <c r="AV60" i="7" s="1"/>
  <c r="AS37" i="7"/>
  <c r="AO37" i="7"/>
  <c r="AP37" i="7"/>
  <c r="AQ37" i="7"/>
  <c r="AN37" i="7"/>
  <c r="AR42" i="7"/>
  <c r="AW42" i="7" s="1"/>
  <c r="AR38" i="6"/>
  <c r="AU38" i="6" s="1"/>
  <c r="AR22" i="6"/>
  <c r="AU22" i="6" s="1"/>
  <c r="AO23" i="3"/>
  <c r="AN26" i="3"/>
  <c r="AO26" i="3"/>
  <c r="AS26" i="3"/>
  <c r="AT17" i="3"/>
  <c r="AO62" i="2"/>
  <c r="AN62" i="2"/>
  <c r="AR64" i="2"/>
  <c r="AU64" i="2" s="1"/>
  <c r="AR65" i="2"/>
  <c r="AW65" i="2" s="1"/>
  <c r="AT32" i="2"/>
  <c r="AS32" i="2"/>
  <c r="AO32" i="2"/>
  <c r="AP32" i="2"/>
  <c r="AQ32" i="2"/>
  <c r="AN32" i="2"/>
  <c r="AR34" i="2"/>
  <c r="AX34" i="2" s="1"/>
  <c r="AR33" i="2"/>
  <c r="AV33" i="2" s="1"/>
  <c r="AR12" i="2"/>
  <c r="AT24" i="1"/>
  <c r="AS24" i="1"/>
  <c r="AO24" i="1"/>
  <c r="AP24" i="1"/>
  <c r="AQ24" i="1"/>
  <c r="AN24" i="1"/>
  <c r="AV26" i="1"/>
  <c r="AX26" i="1"/>
  <c r="AR26" i="1"/>
  <c r="AW26" i="1" s="1"/>
  <c r="AW19" i="1"/>
  <c r="AX16" i="1"/>
  <c r="AU19" i="1"/>
  <c r="AU16" i="1" s="1"/>
  <c r="AX19" i="1"/>
  <c r="AU42" i="7" l="1"/>
  <c r="AU31" i="8"/>
  <c r="AX38" i="6"/>
  <c r="AW22" i="6"/>
  <c r="AX64" i="2"/>
  <c r="AV12" i="2"/>
  <c r="AV9" i="2" s="1"/>
  <c r="AX12" i="2"/>
  <c r="AW12" i="2"/>
  <c r="AR24" i="1"/>
  <c r="AU60" i="7"/>
  <c r="AV19" i="1"/>
  <c r="AU26" i="1"/>
  <c r="AV64" i="2"/>
  <c r="AV22" i="6"/>
  <c r="AV38" i="6"/>
  <c r="AX42" i="7"/>
  <c r="AV31" i="8"/>
  <c r="AW98" i="10"/>
  <c r="AV98" i="10"/>
  <c r="AV65" i="2"/>
  <c r="AW64" i="2"/>
  <c r="AW38" i="6"/>
  <c r="AW31" i="8"/>
  <c r="AU98" i="10"/>
  <c r="AU65" i="2"/>
  <c r="AX22" i="6"/>
  <c r="AV18" i="10"/>
  <c r="AW18" i="10"/>
  <c r="AX18" i="10"/>
  <c r="AV24" i="8"/>
  <c r="AV21" i="8"/>
  <c r="AW24" i="8"/>
  <c r="AU24" i="8"/>
  <c r="AV20" i="8"/>
  <c r="AU21" i="8"/>
  <c r="AU20" i="8"/>
  <c r="AX21" i="8"/>
  <c r="AX20" i="8"/>
  <c r="AV42" i="7"/>
  <c r="AX65" i="2"/>
  <c r="AX33" i="2"/>
  <c r="AU33" i="2"/>
  <c r="AR32" i="2"/>
  <c r="AX32" i="2" s="1"/>
  <c r="AU34" i="2"/>
  <c r="AW34" i="2"/>
  <c r="AV34" i="2"/>
  <c r="AV32" i="2" s="1"/>
  <c r="AX9" i="2"/>
  <c r="AW33" i="2"/>
  <c r="AU12" i="2"/>
  <c r="AU9" i="2" s="1"/>
  <c r="AW16" i="1"/>
  <c r="AT18" i="11"/>
  <c r="AT15" i="11"/>
  <c r="AT13" i="11"/>
  <c r="AS18" i="11"/>
  <c r="AP18" i="11"/>
  <c r="AQ18" i="11"/>
  <c r="AO18" i="11"/>
  <c r="AR21" i="11"/>
  <c r="AU21" i="11" s="1"/>
  <c r="AR20" i="11"/>
  <c r="AV20" i="11" s="1"/>
  <c r="AS15" i="11"/>
  <c r="AP15" i="11"/>
  <c r="AQ15" i="11"/>
  <c r="AO15" i="11"/>
  <c r="AR17" i="11"/>
  <c r="AX17" i="11" s="1"/>
  <c r="AT134" i="10"/>
  <c r="AS134" i="10"/>
  <c r="AP134" i="10"/>
  <c r="AQ134" i="10"/>
  <c r="AO134" i="10"/>
  <c r="AR136" i="10"/>
  <c r="AU136" i="10" s="1"/>
  <c r="AT130" i="10"/>
  <c r="AS130" i="10"/>
  <c r="AP130" i="10"/>
  <c r="AQ130" i="10"/>
  <c r="AO130" i="10"/>
  <c r="AR133" i="10"/>
  <c r="AX133" i="10" s="1"/>
  <c r="AR131" i="10"/>
  <c r="AX131" i="10" s="1"/>
  <c r="AT127" i="10"/>
  <c r="AS127" i="10"/>
  <c r="AP127" i="10"/>
  <c r="AQ127" i="10"/>
  <c r="AO127" i="10"/>
  <c r="AR129" i="10"/>
  <c r="AW129" i="10" s="1"/>
  <c r="AR125" i="10"/>
  <c r="AX125" i="10" s="1"/>
  <c r="AT117" i="10"/>
  <c r="AS117" i="10"/>
  <c r="AP117" i="10"/>
  <c r="AQ117" i="10"/>
  <c r="AO117" i="10"/>
  <c r="AR119" i="10"/>
  <c r="AX119" i="10" s="1"/>
  <c r="AR120" i="10"/>
  <c r="AU120" i="10" s="1"/>
  <c r="AS74" i="10"/>
  <c r="AP74" i="10"/>
  <c r="AQ74" i="10"/>
  <c r="AO74" i="10"/>
  <c r="AO71" i="10"/>
  <c r="AO66" i="10"/>
  <c r="AO108" i="10"/>
  <c r="AR110" i="10"/>
  <c r="AU110" i="10" s="1"/>
  <c r="AS103" i="10"/>
  <c r="AP103" i="10"/>
  <c r="AQ103" i="10"/>
  <c r="AO103" i="10"/>
  <c r="AR107" i="10"/>
  <c r="AX107" i="10" s="1"/>
  <c r="AR106" i="10"/>
  <c r="AV106" i="10" s="1"/>
  <c r="AS100" i="10"/>
  <c r="AP100" i="10"/>
  <c r="AQ100" i="10"/>
  <c r="AO100" i="10"/>
  <c r="AR102" i="10"/>
  <c r="AV102" i="10" s="1"/>
  <c r="AT96" i="10"/>
  <c r="AS96" i="10"/>
  <c r="AQ96" i="10"/>
  <c r="AR99" i="10"/>
  <c r="AX99" i="10" s="1"/>
  <c r="AS91" i="10"/>
  <c r="AP91" i="10"/>
  <c r="AQ91" i="10"/>
  <c r="AO91" i="10"/>
  <c r="AR95" i="10"/>
  <c r="AW95" i="10" s="1"/>
  <c r="AR87" i="10"/>
  <c r="AV87" i="10" s="1"/>
  <c r="AU82" i="10"/>
  <c r="AX81" i="10"/>
  <c r="AU20" i="11" l="1"/>
  <c r="AW17" i="11"/>
  <c r="AX20" i="11"/>
  <c r="AX21" i="11"/>
  <c r="AV17" i="11"/>
  <c r="AW20" i="11"/>
  <c r="AV136" i="10"/>
  <c r="AX129" i="10"/>
  <c r="AU17" i="11"/>
  <c r="AW32" i="2"/>
  <c r="AW9" i="2"/>
  <c r="AU32" i="2"/>
  <c r="AW21" i="11"/>
  <c r="AV21" i="11"/>
  <c r="AV133" i="10"/>
  <c r="AW119" i="10"/>
  <c r="AW133" i="10"/>
  <c r="AU133" i="10"/>
  <c r="AW131" i="10"/>
  <c r="AV131" i="10"/>
  <c r="AU131" i="10"/>
  <c r="AU129" i="10"/>
  <c r="AV129" i="10"/>
  <c r="AW125" i="10"/>
  <c r="AV125" i="10"/>
  <c r="AU125" i="10"/>
  <c r="AU119" i="10"/>
  <c r="AV119" i="10"/>
  <c r="AX120" i="10"/>
  <c r="AW120" i="10"/>
  <c r="AV120" i="10"/>
  <c r="AX110" i="10"/>
  <c r="AV110" i="10"/>
  <c r="AW110" i="10"/>
  <c r="AV107" i="10"/>
  <c r="AW107" i="10"/>
  <c r="AU107" i="10"/>
  <c r="AW106" i="10"/>
  <c r="AU106" i="10"/>
  <c r="AX106" i="10"/>
  <c r="AU102" i="10"/>
  <c r="AX102" i="10"/>
  <c r="AU99" i="10"/>
  <c r="AW102" i="10"/>
  <c r="AV99" i="10"/>
  <c r="AW99" i="10"/>
  <c r="AX95" i="10"/>
  <c r="AV95" i="10"/>
  <c r="AU95" i="10"/>
  <c r="AU87" i="10"/>
  <c r="AW87" i="10"/>
  <c r="AX82" i="10"/>
  <c r="AX87" i="10"/>
  <c r="AV81" i="10"/>
  <c r="AW81" i="10"/>
  <c r="AV82" i="10"/>
  <c r="AU81" i="10"/>
  <c r="AW82" i="10"/>
  <c r="AR78" i="10"/>
  <c r="AV78" i="10" s="1"/>
  <c r="AR77" i="10"/>
  <c r="AW77" i="10" s="1"/>
  <c r="AS71" i="10"/>
  <c r="AP71" i="10"/>
  <c r="AQ71" i="10"/>
  <c r="AR73" i="10"/>
  <c r="AV73" i="10" s="1"/>
  <c r="AP66" i="10"/>
  <c r="AQ66" i="10"/>
  <c r="AR69" i="10"/>
  <c r="AU69" i="10" s="1"/>
  <c r="AR70" i="10"/>
  <c r="AU70" i="10" s="1"/>
  <c r="AT59" i="10"/>
  <c r="AS59" i="10"/>
  <c r="AP59" i="10"/>
  <c r="AQ59" i="10"/>
  <c r="AO59" i="10"/>
  <c r="AO52" i="10"/>
  <c r="AO49" i="10"/>
  <c r="AO37" i="10"/>
  <c r="AO33" i="10"/>
  <c r="AR60" i="10"/>
  <c r="AW60" i="10" s="1"/>
  <c r="AT52" i="10"/>
  <c r="AS52" i="10"/>
  <c r="AP52" i="10"/>
  <c r="AQ52" i="10"/>
  <c r="AX56" i="10"/>
  <c r="AR56" i="10"/>
  <c r="AV56" i="10" s="1"/>
  <c r="AT49" i="10"/>
  <c r="AS49" i="10"/>
  <c r="AP49" i="10"/>
  <c r="AQ49" i="10"/>
  <c r="AR51" i="10"/>
  <c r="AV51" i="10" s="1"/>
  <c r="AR47" i="10"/>
  <c r="AU47" i="10" s="1"/>
  <c r="AR46" i="10"/>
  <c r="AU46" i="10" s="1"/>
  <c r="AR43" i="10"/>
  <c r="AW43" i="10" s="1"/>
  <c r="AR44" i="10"/>
  <c r="AW44" i="10" s="1"/>
  <c r="AR42" i="10"/>
  <c r="AW42" i="10" s="1"/>
  <c r="AR41" i="10"/>
  <c r="AU41" i="10" s="1"/>
  <c r="AT33" i="10"/>
  <c r="AP33" i="10"/>
  <c r="AQ33" i="10"/>
  <c r="AR36" i="10"/>
  <c r="AX36" i="10" s="1"/>
  <c r="AQ13" i="10"/>
  <c r="AP13" i="10"/>
  <c r="AO13" i="10"/>
  <c r="AN13" i="10"/>
  <c r="AR27" i="10"/>
  <c r="AX27" i="10" s="1"/>
  <c r="AR26" i="10"/>
  <c r="AU26" i="10" s="1"/>
  <c r="AR25" i="10"/>
  <c r="AX25" i="10" s="1"/>
  <c r="AR22" i="10"/>
  <c r="AW22" i="10" s="1"/>
  <c r="AR21" i="10"/>
  <c r="AU21" i="10" s="1"/>
  <c r="AR20" i="10"/>
  <c r="AU20" i="10" s="1"/>
  <c r="AR19" i="10"/>
  <c r="AU19" i="10" s="1"/>
  <c r="AT25" i="9"/>
  <c r="AS25" i="9"/>
  <c r="AP25" i="9"/>
  <c r="AQ25" i="9"/>
  <c r="AO25" i="9"/>
  <c r="AR27" i="9"/>
  <c r="AX27" i="9" s="1"/>
  <c r="AT24" i="7"/>
  <c r="AS24" i="7"/>
  <c r="AP24" i="7"/>
  <c r="AQ24" i="7"/>
  <c r="AO24" i="7"/>
  <c r="AO15" i="7"/>
  <c r="AO11" i="7"/>
  <c r="AO73" i="7"/>
  <c r="AS52" i="7"/>
  <c r="AP52" i="7"/>
  <c r="AO52" i="7"/>
  <c r="AT49" i="7"/>
  <c r="AS49" i="7"/>
  <c r="AP49" i="7"/>
  <c r="AO49" i="7"/>
  <c r="AR41" i="7"/>
  <c r="AW41" i="7" s="1"/>
  <c r="AR40" i="7"/>
  <c r="AX40" i="7" s="1"/>
  <c r="AS18" i="7"/>
  <c r="AP18" i="7"/>
  <c r="AQ18" i="7"/>
  <c r="AO18" i="7"/>
  <c r="AR20" i="7"/>
  <c r="AX20" i="7" s="1"/>
  <c r="AT13" i="6"/>
  <c r="AP13" i="6"/>
  <c r="AQ13" i="6"/>
  <c r="AO13" i="6"/>
  <c r="AQ41" i="6"/>
  <c r="AR41" i="6" s="1"/>
  <c r="AO41" i="6"/>
  <c r="AT41" i="6"/>
  <c r="AV45" i="6"/>
  <c r="AR45" i="6"/>
  <c r="AR47" i="6"/>
  <c r="AR42" i="6"/>
  <c r="AR32" i="6"/>
  <c r="AX32" i="6" s="1"/>
  <c r="AR31" i="6"/>
  <c r="AX31" i="6" s="1"/>
  <c r="AT25" i="6"/>
  <c r="AP25" i="6"/>
  <c r="AQ25" i="6"/>
  <c r="AO25" i="6"/>
  <c r="AR28" i="6"/>
  <c r="AR17" i="6"/>
  <c r="AR16" i="6"/>
  <c r="AR15" i="6"/>
  <c r="AR57" i="5"/>
  <c r="AV57" i="5" s="1"/>
  <c r="AT48" i="5"/>
  <c r="AP48" i="5"/>
  <c r="AQ48" i="5"/>
  <c r="AO48" i="5"/>
  <c r="AX51" i="5"/>
  <c r="AR51" i="5"/>
  <c r="AW51" i="5" s="1"/>
  <c r="AR50" i="5"/>
  <c r="AV50" i="5" s="1"/>
  <c r="AR47" i="5"/>
  <c r="AW47" i="5" s="1"/>
  <c r="AR45" i="5"/>
  <c r="AU45" i="5" s="1"/>
  <c r="AO35" i="5"/>
  <c r="AR37" i="5"/>
  <c r="AU37" i="5" s="1"/>
  <c r="AT23" i="5"/>
  <c r="AQ23" i="5"/>
  <c r="AP23" i="5"/>
  <c r="AO23" i="5"/>
  <c r="AR27" i="5"/>
  <c r="AW27" i="5" s="1"/>
  <c r="AT69" i="4"/>
  <c r="AS69" i="4"/>
  <c r="AQ69" i="4"/>
  <c r="AP69" i="4"/>
  <c r="AO69" i="4"/>
  <c r="AR71" i="4"/>
  <c r="AV71" i="4" s="1"/>
  <c r="AT66" i="4"/>
  <c r="AS66" i="4"/>
  <c r="AQ66" i="4"/>
  <c r="AP66" i="4"/>
  <c r="AO66" i="4"/>
  <c r="AR68" i="4"/>
  <c r="AX68" i="4" s="1"/>
  <c r="AR62" i="4"/>
  <c r="AV62" i="4" s="1"/>
  <c r="AS46" i="4"/>
  <c r="AQ46" i="4"/>
  <c r="AP46" i="4"/>
  <c r="AO46" i="4"/>
  <c r="AR48" i="4"/>
  <c r="AV48" i="4" s="1"/>
  <c r="AT46" i="4"/>
  <c r="AQ17" i="4"/>
  <c r="AP17" i="4"/>
  <c r="AO17" i="4"/>
  <c r="AT14" i="4"/>
  <c r="AS14" i="4"/>
  <c r="AQ14" i="4"/>
  <c r="AP14" i="4"/>
  <c r="AO14" i="4"/>
  <c r="AR16" i="4"/>
  <c r="AX16" i="4" s="1"/>
  <c r="AT26" i="3"/>
  <c r="AQ26" i="3"/>
  <c r="AP26" i="3"/>
  <c r="AR26" i="3" s="1"/>
  <c r="AW26" i="3" s="1"/>
  <c r="AR31" i="3"/>
  <c r="AR30" i="3"/>
  <c r="AS20" i="3"/>
  <c r="AP20" i="3"/>
  <c r="AQ20" i="3"/>
  <c r="AO20" i="3"/>
  <c r="AN20" i="3"/>
  <c r="AR22" i="3"/>
  <c r="AX22" i="3" s="1"/>
  <c r="AR13" i="3"/>
  <c r="AT35" i="2"/>
  <c r="AS35" i="2"/>
  <c r="AO8" i="2"/>
  <c r="AR30" i="2"/>
  <c r="AW30" i="2" s="1"/>
  <c r="AR29" i="2"/>
  <c r="AX71" i="4" l="1"/>
  <c r="AV27" i="9"/>
  <c r="AW57" i="5"/>
  <c r="AW47" i="6"/>
  <c r="AX47" i="6"/>
  <c r="AV68" i="4"/>
  <c r="AW71" i="4"/>
  <c r="AX45" i="6"/>
  <c r="AW45" i="6"/>
  <c r="AW56" i="10"/>
  <c r="AU30" i="3"/>
  <c r="AW30" i="3"/>
  <c r="AX30" i="3"/>
  <c r="AX26" i="3"/>
  <c r="AW13" i="3"/>
  <c r="AX13" i="3"/>
  <c r="AU31" i="3"/>
  <c r="AX31" i="3"/>
  <c r="AW31" i="3"/>
  <c r="AX57" i="5"/>
  <c r="AV42" i="6"/>
  <c r="AX42" i="6"/>
  <c r="AW42" i="6"/>
  <c r="AR13" i="10"/>
  <c r="AW40" i="7"/>
  <c r="AU40" i="7"/>
  <c r="AX41" i="7"/>
  <c r="AV40" i="7"/>
  <c r="AX16" i="6"/>
  <c r="AW16" i="6"/>
  <c r="AX17" i="6"/>
  <c r="AW17" i="6"/>
  <c r="AU28" i="6"/>
  <c r="AW32" i="6"/>
  <c r="AX15" i="6"/>
  <c r="AW15" i="6"/>
  <c r="AV32" i="6"/>
  <c r="AX30" i="2"/>
  <c r="AX77" i="10"/>
  <c r="AU77" i="10"/>
  <c r="AW68" i="4"/>
  <c r="AU71" i="4"/>
  <c r="AX50" i="5"/>
  <c r="AU51" i="5"/>
  <c r="AU57" i="5"/>
  <c r="AU42" i="6"/>
  <c r="AV41" i="7"/>
  <c r="AW27" i="9"/>
  <c r="AU56" i="10"/>
  <c r="AU50" i="5"/>
  <c r="AV51" i="5"/>
  <c r="AU47" i="6"/>
  <c r="AU45" i="6"/>
  <c r="AU27" i="9"/>
  <c r="AW50" i="5"/>
  <c r="AV47" i="6"/>
  <c r="AW31" i="6"/>
  <c r="AU41" i="7"/>
  <c r="AW78" i="10"/>
  <c r="AU78" i="10"/>
  <c r="AX73" i="10"/>
  <c r="AX78" i="10"/>
  <c r="AW69" i="10"/>
  <c r="AW73" i="10"/>
  <c r="AV77" i="10"/>
  <c r="AV69" i="10"/>
  <c r="AU73" i="10"/>
  <c r="AV60" i="10"/>
  <c r="AX69" i="10"/>
  <c r="AV70" i="10"/>
  <c r="AX70" i="10"/>
  <c r="AW70" i="10"/>
  <c r="AU60" i="10"/>
  <c r="AW51" i="10"/>
  <c r="AX60" i="10"/>
  <c r="AU51" i="10"/>
  <c r="AX51" i="10"/>
  <c r="AX47" i="10"/>
  <c r="AX46" i="10"/>
  <c r="AV46" i="10"/>
  <c r="AV47" i="10"/>
  <c r="AU43" i="10"/>
  <c r="AW46" i="10"/>
  <c r="AW47" i="10"/>
  <c r="AX43" i="10"/>
  <c r="AU44" i="10"/>
  <c r="AX44" i="10"/>
  <c r="AV43" i="10"/>
  <c r="AV44" i="10"/>
  <c r="AX42" i="10"/>
  <c r="AX41" i="10"/>
  <c r="AU42" i="10"/>
  <c r="AV41" i="10"/>
  <c r="AW36" i="10"/>
  <c r="AW41" i="10"/>
  <c r="AV42" i="10"/>
  <c r="AV36" i="10"/>
  <c r="AW27" i="10"/>
  <c r="AU36" i="10"/>
  <c r="AU27" i="10"/>
  <c r="AX26" i="10"/>
  <c r="AV27" i="10"/>
  <c r="AX22" i="10"/>
  <c r="AW26" i="10"/>
  <c r="AV26" i="10"/>
  <c r="AW25" i="10"/>
  <c r="AU25" i="10"/>
  <c r="AV25" i="10"/>
  <c r="AU22" i="10"/>
  <c r="AX21" i="10"/>
  <c r="AV22" i="10"/>
  <c r="AX20" i="10"/>
  <c r="AV21" i="10"/>
  <c r="AX19" i="10"/>
  <c r="AW21" i="10"/>
  <c r="AV20" i="10"/>
  <c r="AW20" i="10"/>
  <c r="AV19" i="10"/>
  <c r="AW19" i="10"/>
  <c r="AW20" i="7"/>
  <c r="AV20" i="7"/>
  <c r="AU20" i="7"/>
  <c r="AV31" i="6"/>
  <c r="AU32" i="6"/>
  <c r="AU31" i="6"/>
  <c r="AV28" i="6"/>
  <c r="AV15" i="6"/>
  <c r="AU16" i="6"/>
  <c r="AV17" i="6"/>
  <c r="AU17" i="6"/>
  <c r="AV16" i="6"/>
  <c r="AU15" i="6"/>
  <c r="AU47" i="5"/>
  <c r="AX47" i="5"/>
  <c r="AX45" i="5"/>
  <c r="AW45" i="5"/>
  <c r="AV47" i="5"/>
  <c r="AV45" i="5"/>
  <c r="AX27" i="5"/>
  <c r="AX37" i="5"/>
  <c r="AV37" i="5"/>
  <c r="AU27" i="5"/>
  <c r="AW37" i="5"/>
  <c r="AV27" i="5"/>
  <c r="AU68" i="4"/>
  <c r="AU62" i="4"/>
  <c r="AX62" i="4"/>
  <c r="AW62" i="4"/>
  <c r="AU48" i="4"/>
  <c r="AX48" i="4"/>
  <c r="AW48" i="4"/>
  <c r="AV22" i="3"/>
  <c r="AV30" i="3"/>
  <c r="AV30" i="2"/>
  <c r="AR20" i="3"/>
  <c r="AW20" i="3" s="1"/>
  <c r="AV13" i="3"/>
  <c r="AV31" i="3"/>
  <c r="AU30" i="2"/>
  <c r="AW16" i="4"/>
  <c r="AU16" i="4"/>
  <c r="AV16" i="4"/>
  <c r="AW22" i="3"/>
  <c r="AU22" i="3"/>
  <c r="AU13" i="3"/>
  <c r="AT138" i="10"/>
  <c r="AS138" i="10"/>
  <c r="AO138" i="10"/>
  <c r="AP138" i="10"/>
  <c r="AQ138" i="10"/>
  <c r="AN138" i="10"/>
  <c r="AR139" i="10"/>
  <c r="AS79" i="10"/>
  <c r="AN100" i="10"/>
  <c r="AN96" i="10"/>
  <c r="AN91" i="10"/>
  <c r="AN79" i="10"/>
  <c r="AR105" i="10"/>
  <c r="AR89" i="10"/>
  <c r="AW89" i="10" s="1"/>
  <c r="AR48" i="10"/>
  <c r="AN33" i="10"/>
  <c r="AR35" i="10"/>
  <c r="AX35" i="10" s="1"/>
  <c r="AR37" i="9"/>
  <c r="AR36" i="9"/>
  <c r="AX36" i="9" s="1"/>
  <c r="AT35" i="9"/>
  <c r="AS35" i="9"/>
  <c r="AQ35" i="9"/>
  <c r="AP35" i="9"/>
  <c r="AO35" i="9"/>
  <c r="AN35" i="9"/>
  <c r="AN32" i="9"/>
  <c r="AN28" i="9"/>
  <c r="AN25" i="9"/>
  <c r="AN21" i="9"/>
  <c r="AN13" i="9"/>
  <c r="AN9" i="9"/>
  <c r="AT25" i="8"/>
  <c r="AO25" i="8"/>
  <c r="AP25" i="8"/>
  <c r="AQ25" i="8"/>
  <c r="AN25" i="8"/>
  <c r="AR28" i="8"/>
  <c r="AX28" i="8" s="1"/>
  <c r="AR27" i="8"/>
  <c r="AV27" i="8" s="1"/>
  <c r="AR75" i="7"/>
  <c r="AR74" i="7"/>
  <c r="AW74" i="7" s="1"/>
  <c r="AS73" i="7"/>
  <c r="AQ73" i="7"/>
  <c r="AP73" i="7"/>
  <c r="AN73" i="7"/>
  <c r="AR72" i="7"/>
  <c r="AW72" i="7" s="1"/>
  <c r="AT71" i="7"/>
  <c r="AS71" i="7"/>
  <c r="AQ71" i="7"/>
  <c r="AP71" i="7"/>
  <c r="AO71" i="7"/>
  <c r="AN71" i="7"/>
  <c r="AR70" i="7"/>
  <c r="AX70" i="7" s="1"/>
  <c r="AS69" i="7"/>
  <c r="AQ69" i="7"/>
  <c r="AP69" i="7"/>
  <c r="AO69" i="7"/>
  <c r="AN69" i="7"/>
  <c r="AR54" i="7"/>
  <c r="AR51" i="7"/>
  <c r="AR39" i="7"/>
  <c r="AX39" i="7" s="1"/>
  <c r="AR26" i="7"/>
  <c r="AT21" i="7"/>
  <c r="AS21" i="7"/>
  <c r="AO21" i="7"/>
  <c r="AP21" i="7"/>
  <c r="AQ21" i="7"/>
  <c r="AN21" i="7"/>
  <c r="AR23" i="7"/>
  <c r="AX23" i="7" s="1"/>
  <c r="AN11" i="7"/>
  <c r="AP11" i="7"/>
  <c r="AQ11" i="7"/>
  <c r="AS11" i="7"/>
  <c r="AT11" i="7"/>
  <c r="AR12" i="7"/>
  <c r="AV12" i="7" s="1"/>
  <c r="AN41" i="6"/>
  <c r="AR44" i="6"/>
  <c r="AR43" i="6"/>
  <c r="AU43" i="6" s="1"/>
  <c r="AT18" i="6"/>
  <c r="AO18" i="6"/>
  <c r="AP18" i="6"/>
  <c r="AQ18" i="6"/>
  <c r="AN18" i="6"/>
  <c r="AN52" i="5"/>
  <c r="AN48" i="5"/>
  <c r="AN39" i="5"/>
  <c r="AN35" i="5"/>
  <c r="AN32" i="5"/>
  <c r="AN28" i="5"/>
  <c r="AN23" i="5"/>
  <c r="AN19" i="5"/>
  <c r="AT59" i="5"/>
  <c r="AR60" i="5"/>
  <c r="AQ59" i="5"/>
  <c r="AP59" i="5"/>
  <c r="AO59" i="5"/>
  <c r="AN59" i="5"/>
  <c r="AR15" i="5"/>
  <c r="AX15" i="5" s="1"/>
  <c r="AS44" i="4"/>
  <c r="AS41" i="4"/>
  <c r="AS27" i="4"/>
  <c r="AS22" i="4"/>
  <c r="AS20" i="4"/>
  <c r="AS17" i="4"/>
  <c r="AS10" i="4"/>
  <c r="AN72" i="4"/>
  <c r="AN66" i="4"/>
  <c r="AR66" i="4" s="1"/>
  <c r="AN64" i="4"/>
  <c r="AR60" i="4"/>
  <c r="AW60" i="4" s="1"/>
  <c r="AN58" i="4"/>
  <c r="AN49" i="4"/>
  <c r="AN46" i="4"/>
  <c r="AR46" i="4" s="1"/>
  <c r="AN44" i="4"/>
  <c r="AN41" i="4"/>
  <c r="AP38" i="4"/>
  <c r="AQ38" i="4"/>
  <c r="AN27" i="4"/>
  <c r="AN20" i="4"/>
  <c r="AN17" i="4"/>
  <c r="AN14" i="4"/>
  <c r="AR14" i="4" s="1"/>
  <c r="AW14" i="4" s="1"/>
  <c r="AT10" i="4"/>
  <c r="AT9" i="4" s="1"/>
  <c r="AQ10" i="4"/>
  <c r="AO10" i="4"/>
  <c r="AP10" i="4"/>
  <c r="AN10" i="4"/>
  <c r="AR77" i="4"/>
  <c r="AT76" i="4"/>
  <c r="AS76" i="4"/>
  <c r="AP76" i="4"/>
  <c r="AO76" i="4"/>
  <c r="AN76" i="4"/>
  <c r="AR75" i="4"/>
  <c r="AT74" i="4"/>
  <c r="AS74" i="4"/>
  <c r="AQ74" i="4"/>
  <c r="AP74" i="4"/>
  <c r="AO74" i="4"/>
  <c r="AN74" i="4"/>
  <c r="AR73" i="4"/>
  <c r="AU73" i="4" s="1"/>
  <c r="AU72" i="4" s="1"/>
  <c r="AT72" i="4"/>
  <c r="AS72" i="4"/>
  <c r="AQ72" i="4"/>
  <c r="AP72" i="4"/>
  <c r="AO72" i="4"/>
  <c r="AR70" i="4"/>
  <c r="AU70" i="4" s="1"/>
  <c r="AU69" i="4" s="1"/>
  <c r="AN69" i="4"/>
  <c r="AR69" i="4" s="1"/>
  <c r="AT49" i="4"/>
  <c r="AS49" i="4"/>
  <c r="AO49" i="4"/>
  <c r="AP49" i="4"/>
  <c r="AQ49" i="4"/>
  <c r="AR40" i="4"/>
  <c r="AT17" i="4"/>
  <c r="AR11" i="4"/>
  <c r="AV11" i="4" s="1"/>
  <c r="AR12" i="4"/>
  <c r="AT21" i="3"/>
  <c r="AT20" i="3" s="1"/>
  <c r="AN23" i="3"/>
  <c r="AN17" i="3"/>
  <c r="AN10" i="3"/>
  <c r="AR29" i="3"/>
  <c r="AR28" i="3"/>
  <c r="AU28" i="3" s="1"/>
  <c r="AN19" i="2"/>
  <c r="AT19" i="2"/>
  <c r="AS19" i="2"/>
  <c r="AQ19" i="2"/>
  <c r="AT28" i="2"/>
  <c r="AS28" i="2"/>
  <c r="AO28" i="2"/>
  <c r="AN28" i="2"/>
  <c r="AN35" i="2"/>
  <c r="AN8" i="2" s="1"/>
  <c r="AO39" i="2"/>
  <c r="AP39" i="2"/>
  <c r="AP42" i="2"/>
  <c r="AN42" i="2"/>
  <c r="AN44" i="2"/>
  <c r="AO44" i="2"/>
  <c r="AP44" i="2"/>
  <c r="AS44" i="2"/>
  <c r="AS47" i="2"/>
  <c r="AS49" i="2"/>
  <c r="AQ49" i="2"/>
  <c r="AQ8" i="2" s="1"/>
  <c r="AQ52" i="2"/>
  <c r="AS52" i="2"/>
  <c r="AS55" i="2"/>
  <c r="AQ55" i="2"/>
  <c r="AQ58" i="2"/>
  <c r="AP58" i="2"/>
  <c r="AN58" i="2"/>
  <c r="AQ62" i="2"/>
  <c r="AS62" i="2"/>
  <c r="AT62" i="2"/>
  <c r="AT66" i="2"/>
  <c r="AS66" i="2"/>
  <c r="AQ66" i="2"/>
  <c r="AP66" i="2"/>
  <c r="AO66" i="2"/>
  <c r="AN66" i="2"/>
  <c r="AT69" i="2"/>
  <c r="AS69" i="2"/>
  <c r="AQ69" i="2"/>
  <c r="AP69" i="2"/>
  <c r="AO69" i="2"/>
  <c r="AN69" i="2"/>
  <c r="AT71" i="2"/>
  <c r="AS71" i="2"/>
  <c r="AO71" i="2"/>
  <c r="AP71" i="2"/>
  <c r="AQ71" i="2"/>
  <c r="AN71" i="2"/>
  <c r="AR60" i="2"/>
  <c r="AX60" i="2" s="1"/>
  <c r="AR61" i="2"/>
  <c r="AR8" i="2" l="1"/>
  <c r="AV139" i="10"/>
  <c r="AV138" i="10" s="1"/>
  <c r="AW139" i="10"/>
  <c r="AX139" i="10"/>
  <c r="AR59" i="5"/>
  <c r="AX59" i="5" s="1"/>
  <c r="AU44" i="6"/>
  <c r="AW44" i="6"/>
  <c r="AX44" i="6"/>
  <c r="AX29" i="3"/>
  <c r="AW29" i="3"/>
  <c r="AR69" i="2"/>
  <c r="AU54" i="7"/>
  <c r="AV37" i="9"/>
  <c r="AW37" i="9"/>
  <c r="AX37" i="9"/>
  <c r="AR71" i="2"/>
  <c r="AV77" i="4"/>
  <c r="AV76" i="4" s="1"/>
  <c r="AX77" i="4"/>
  <c r="AV75" i="7"/>
  <c r="AX75" i="7"/>
  <c r="AW75" i="7"/>
  <c r="AV75" i="4"/>
  <c r="AV74" i="4" s="1"/>
  <c r="AX75" i="4"/>
  <c r="AW75" i="4"/>
  <c r="AU51" i="7"/>
  <c r="AX51" i="7"/>
  <c r="AW51" i="7"/>
  <c r="AU41" i="6"/>
  <c r="AV26" i="7"/>
  <c r="AW26" i="7"/>
  <c r="AX26" i="7"/>
  <c r="AV44" i="6"/>
  <c r="AR74" i="4"/>
  <c r="AN8" i="9"/>
  <c r="AU29" i="3"/>
  <c r="AW69" i="4"/>
  <c r="AU27" i="8"/>
  <c r="AV28" i="8"/>
  <c r="AR138" i="10"/>
  <c r="AX138" i="10" s="1"/>
  <c r="AW61" i="2"/>
  <c r="AX61" i="2"/>
  <c r="AX28" i="3"/>
  <c r="AN9" i="3"/>
  <c r="AW28" i="8"/>
  <c r="AU36" i="9"/>
  <c r="AU40" i="4"/>
  <c r="AX40" i="4"/>
  <c r="AW40" i="4"/>
  <c r="AR10" i="4"/>
  <c r="AW71" i="2"/>
  <c r="AR66" i="2"/>
  <c r="AW60" i="2"/>
  <c r="AV60" i="2"/>
  <c r="AZ60" i="2" s="1"/>
  <c r="BD60" i="2" s="1"/>
  <c r="AU60" i="2"/>
  <c r="AY60" i="2" s="1"/>
  <c r="BC60" i="2" s="1"/>
  <c r="AU139" i="10"/>
  <c r="AU138" i="10" s="1"/>
  <c r="AU89" i="10"/>
  <c r="AX89" i="10"/>
  <c r="AV89" i="10"/>
  <c r="AV35" i="10"/>
  <c r="AW35" i="10"/>
  <c r="AU35" i="10"/>
  <c r="AR35" i="9"/>
  <c r="AW35" i="9" s="1"/>
  <c r="AV36" i="9"/>
  <c r="AW36" i="9"/>
  <c r="AU37" i="9"/>
  <c r="AU28" i="8"/>
  <c r="AR73" i="7"/>
  <c r="AX73" i="7" s="1"/>
  <c r="AX74" i="7"/>
  <c r="AU74" i="7"/>
  <c r="AV74" i="7"/>
  <c r="AV73" i="7" s="1"/>
  <c r="AU75" i="7"/>
  <c r="AR71" i="7"/>
  <c r="AX71" i="7" s="1"/>
  <c r="AV72" i="7"/>
  <c r="AV71" i="7" s="1"/>
  <c r="AX72" i="7"/>
  <c r="AU72" i="7"/>
  <c r="AU71" i="7" s="1"/>
  <c r="AU70" i="7"/>
  <c r="AU69" i="7" s="1"/>
  <c r="AR69" i="7"/>
  <c r="AW69" i="7" s="1"/>
  <c r="AW70" i="7"/>
  <c r="AV70" i="7"/>
  <c r="AV69" i="7" s="1"/>
  <c r="AV54" i="7"/>
  <c r="AW39" i="7"/>
  <c r="AV51" i="7"/>
  <c r="AV39" i="7"/>
  <c r="AU39" i="7"/>
  <c r="AU26" i="7"/>
  <c r="AR21" i="7"/>
  <c r="AV23" i="7"/>
  <c r="AU23" i="7"/>
  <c r="AW23" i="7"/>
  <c r="AU12" i="7"/>
  <c r="AX12" i="7"/>
  <c r="AW12" i="7"/>
  <c r="AR11" i="7"/>
  <c r="AW11" i="7" s="1"/>
  <c r="AW41" i="6"/>
  <c r="AV43" i="6"/>
  <c r="AV41" i="6" s="1"/>
  <c r="AW43" i="6"/>
  <c r="AX43" i="6"/>
  <c r="AV60" i="5"/>
  <c r="AV59" i="5" s="1"/>
  <c r="AW60" i="5"/>
  <c r="AX60" i="5"/>
  <c r="AU60" i="5"/>
  <c r="AU59" i="5" s="1"/>
  <c r="AW15" i="5"/>
  <c r="AV15" i="5"/>
  <c r="AU15" i="5"/>
  <c r="AV73" i="4"/>
  <c r="AV72" i="4" s="1"/>
  <c r="AR72" i="4"/>
  <c r="AW73" i="4"/>
  <c r="AU77" i="4"/>
  <c r="AU76" i="4" s="1"/>
  <c r="AU75" i="4"/>
  <c r="AU74" i="4" s="1"/>
  <c r="AV70" i="4"/>
  <c r="AV69" i="4" s="1"/>
  <c r="AW70" i="4"/>
  <c r="AX73" i="4"/>
  <c r="AX69" i="4"/>
  <c r="AX70" i="4"/>
  <c r="AV40" i="4"/>
  <c r="AU11" i="4"/>
  <c r="AX11" i="4"/>
  <c r="AW11" i="4"/>
  <c r="AU12" i="4"/>
  <c r="AV12" i="4"/>
  <c r="AW28" i="3"/>
  <c r="AV28" i="3"/>
  <c r="AV29" i="3"/>
  <c r="AU61" i="2"/>
  <c r="AV61" i="2"/>
  <c r="AO19" i="2"/>
  <c r="AP19" i="2"/>
  <c r="AR22" i="2"/>
  <c r="AR23" i="2"/>
  <c r="AR24" i="2"/>
  <c r="AT20" i="1"/>
  <c r="AS20" i="1"/>
  <c r="AO20" i="1"/>
  <c r="AP20" i="1"/>
  <c r="AQ20" i="1"/>
  <c r="AN20" i="1"/>
  <c r="AT11" i="1"/>
  <c r="AS11" i="1"/>
  <c r="AO11" i="1"/>
  <c r="AP11" i="1"/>
  <c r="AQ11" i="1"/>
  <c r="AN11" i="1"/>
  <c r="AR15" i="1"/>
  <c r="AV15" i="1" s="1"/>
  <c r="AV24" i="2" l="1"/>
  <c r="AX24" i="2"/>
  <c r="AW24" i="2"/>
  <c r="AV23" i="2"/>
  <c r="AU22" i="2"/>
  <c r="AW59" i="5"/>
  <c r="AW20" i="1"/>
  <c r="AW73" i="7"/>
  <c r="AV35" i="9"/>
  <c r="AX72" i="4"/>
  <c r="AU35" i="9"/>
  <c r="AW138" i="10"/>
  <c r="AU73" i="7"/>
  <c r="BA60" i="2"/>
  <c r="BE60" i="2" s="1"/>
  <c r="BI60" i="2" s="1"/>
  <c r="BB60" i="2"/>
  <c r="BG60" i="2" s="1"/>
  <c r="AR19" i="2"/>
  <c r="AR20" i="1"/>
  <c r="AX20" i="1" s="1"/>
  <c r="AX35" i="9"/>
  <c r="AX69" i="7"/>
  <c r="AW71" i="7"/>
  <c r="AX41" i="6"/>
  <c r="AU23" i="2"/>
  <c r="AU24" i="2"/>
  <c r="AV22" i="2"/>
  <c r="AR11" i="1"/>
  <c r="AW11" i="1" s="1"/>
  <c r="AX15" i="1"/>
  <c r="AW15" i="1"/>
  <c r="AU15" i="1"/>
  <c r="AR13" i="1"/>
  <c r="AW13" i="1" s="1"/>
  <c r="AR14" i="1"/>
  <c r="AR12" i="1"/>
  <c r="AW12" i="1" s="1"/>
  <c r="AS9" i="1"/>
  <c r="AQ9" i="1"/>
  <c r="AP9" i="1"/>
  <c r="AO9" i="1"/>
  <c r="AN9" i="1"/>
  <c r="AP22" i="1"/>
  <c r="AN22" i="1"/>
  <c r="AO22" i="1"/>
  <c r="AO8" i="1" s="1"/>
  <c r="AT22" i="1"/>
  <c r="AS22" i="1"/>
  <c r="AQ22" i="1"/>
  <c r="AV14" i="1" l="1"/>
  <c r="AX14" i="1"/>
  <c r="AW14" i="1"/>
  <c r="AQ8" i="1"/>
  <c r="AX22" i="1"/>
  <c r="AN8" i="1"/>
  <c r="AP8" i="1"/>
  <c r="AS8" i="1"/>
  <c r="AU12" i="1"/>
  <c r="BH60" i="2"/>
  <c r="BF60" i="2"/>
  <c r="BJ60" i="2" s="1"/>
  <c r="AR9" i="1"/>
  <c r="AW9" i="1" s="1"/>
  <c r="AV13" i="1"/>
  <c r="AR22" i="1"/>
  <c r="AW22" i="1" s="1"/>
  <c r="AU13" i="1"/>
  <c r="AX13" i="1"/>
  <c r="AU14" i="1"/>
  <c r="AW24" i="1"/>
  <c r="AR8" i="1" l="1"/>
  <c r="AW8" i="1" s="1"/>
  <c r="BL60" i="2"/>
  <c r="BP60" i="2" s="1"/>
  <c r="BM60" i="2"/>
  <c r="BN60" i="2"/>
  <c r="BK60" i="2"/>
  <c r="BO60" i="2" s="1"/>
  <c r="AU11" i="1"/>
  <c r="AX11" i="1"/>
  <c r="AX24" i="1"/>
  <c r="AT44" i="2"/>
  <c r="AT47" i="2"/>
  <c r="AT49" i="2"/>
  <c r="AT52" i="2"/>
  <c r="AT58" i="2"/>
  <c r="BS60" i="2" l="1"/>
  <c r="BQ60" i="2"/>
  <c r="BU60" i="2" s="1"/>
  <c r="BR60" i="2"/>
  <c r="BV60" i="2" s="1"/>
  <c r="BT60" i="2"/>
  <c r="AO79" i="10"/>
  <c r="AS15" i="7"/>
  <c r="AT9" i="6"/>
  <c r="AO9" i="6"/>
  <c r="AT52" i="5"/>
  <c r="AT39" i="5"/>
  <c r="AT32" i="5"/>
  <c r="AT19" i="5"/>
  <c r="AS19" i="5"/>
  <c r="AO52" i="5"/>
  <c r="AO39" i="5"/>
  <c r="AO32" i="5"/>
  <c r="AO28" i="5"/>
  <c r="AO19" i="5"/>
  <c r="AQ52" i="5"/>
  <c r="AP52" i="5"/>
  <c r="BW60" i="2" l="1"/>
  <c r="CA60" i="2" s="1"/>
  <c r="AO8" i="6"/>
  <c r="BX60" i="2"/>
  <c r="CB60" i="2" s="1"/>
  <c r="AS8" i="6"/>
  <c r="BY60" i="2"/>
  <c r="BZ60" i="2"/>
  <c r="AR14" i="8"/>
  <c r="AR20" i="6"/>
  <c r="AW20" i="6" s="1"/>
  <c r="AP41" i="4"/>
  <c r="AP22" i="4"/>
  <c r="AR67" i="4"/>
  <c r="AV67" i="4" s="1"/>
  <c r="AV66" i="4" s="1"/>
  <c r="AO64" i="4"/>
  <c r="AO58" i="4"/>
  <c r="AO44" i="4"/>
  <c r="AO27" i="4"/>
  <c r="AO20" i="4"/>
  <c r="CC60" i="2" l="1"/>
  <c r="CG60" i="2" s="1"/>
  <c r="CD60" i="2"/>
  <c r="CH60" i="2" s="1"/>
  <c r="CE60" i="2"/>
  <c r="CF60" i="2"/>
  <c r="AW67" i="4"/>
  <c r="AW66" i="4"/>
  <c r="AX67" i="4"/>
  <c r="AU67" i="4"/>
  <c r="AU66" i="4" s="1"/>
  <c r="AR19" i="4"/>
  <c r="AR27" i="3"/>
  <c r="AO17" i="3"/>
  <c r="AO10" i="3"/>
  <c r="AO52" i="2"/>
  <c r="AR72" i="2"/>
  <c r="AW72" i="2" s="1"/>
  <c r="AR73" i="2"/>
  <c r="AU27" i="3" l="1"/>
  <c r="AU26" i="3" s="1"/>
  <c r="CI60" i="2"/>
  <c r="CM60" i="2" s="1"/>
  <c r="CJ60" i="2"/>
  <c r="CN60" i="2" s="1"/>
  <c r="AW73" i="2"/>
  <c r="AX73" i="2"/>
  <c r="AU19" i="4"/>
  <c r="AW19" i="4"/>
  <c r="AX19" i="4"/>
  <c r="CL60" i="2"/>
  <c r="CK60" i="2"/>
  <c r="AO9" i="3"/>
  <c r="AU73" i="2"/>
  <c r="AX72" i="2"/>
  <c r="AU72" i="2"/>
  <c r="AV72" i="2"/>
  <c r="AX66" i="4"/>
  <c r="AV19" i="4"/>
  <c r="AX27" i="3"/>
  <c r="AV27" i="3"/>
  <c r="AV26" i="3" s="1"/>
  <c r="AW27" i="3"/>
  <c r="AV73" i="2"/>
  <c r="AR54" i="10"/>
  <c r="AX54" i="10" s="1"/>
  <c r="AT15" i="7"/>
  <c r="AT61" i="7"/>
  <c r="AT53" i="7"/>
  <c r="AT52" i="7" s="1"/>
  <c r="AT37" i="7"/>
  <c r="AT39" i="4"/>
  <c r="AT55" i="2"/>
  <c r="AT39" i="2"/>
  <c r="AT8" i="2" s="1"/>
  <c r="CQ60" i="2" l="1"/>
  <c r="CO60" i="2"/>
  <c r="CS60" i="2" s="1"/>
  <c r="CP60" i="2"/>
  <c r="CT60" i="2" s="1"/>
  <c r="CR60" i="2"/>
  <c r="AV71" i="2"/>
  <c r="AU71" i="2"/>
  <c r="AX71" i="2"/>
  <c r="AU54" i="10"/>
  <c r="AV54" i="10"/>
  <c r="AW54" i="10"/>
  <c r="CV60" i="2" l="1"/>
  <c r="CZ60" i="2" s="1"/>
  <c r="CU60" i="2"/>
  <c r="CY60" i="2" s="1"/>
  <c r="CX60" i="2"/>
  <c r="CW60" i="2"/>
  <c r="AS57" i="10"/>
  <c r="AS37" i="10"/>
  <c r="AT41" i="4"/>
  <c r="AQ41" i="4"/>
  <c r="AO41" i="4"/>
  <c r="AR88" i="10"/>
  <c r="AR43" i="4"/>
  <c r="AR24" i="3"/>
  <c r="DA60" i="2" l="1"/>
  <c r="DE60" i="2" s="1"/>
  <c r="DB60" i="2"/>
  <c r="DF60" i="2" s="1"/>
  <c r="DC60" i="2"/>
  <c r="AW43" i="4"/>
  <c r="AX43" i="4"/>
  <c r="DD60" i="2"/>
  <c r="AR41" i="4"/>
  <c r="AW41" i="4" s="1"/>
  <c r="AR49" i="4"/>
  <c r="AU43" i="4"/>
  <c r="AV43" i="4"/>
  <c r="AU24" i="3"/>
  <c r="DI60" i="2" l="1"/>
  <c r="DJ60" i="2"/>
  <c r="DH60" i="2"/>
  <c r="DL60" i="2" s="1"/>
  <c r="DG60" i="2"/>
  <c r="DK60" i="2" s="1"/>
  <c r="DP60" i="2" l="1"/>
  <c r="DO60" i="2"/>
  <c r="DN60" i="2"/>
  <c r="DR60" i="2" s="1"/>
  <c r="DM60" i="2"/>
  <c r="DQ60" i="2" s="1"/>
  <c r="AT28" i="9"/>
  <c r="AS28" i="9"/>
  <c r="AQ28" i="9"/>
  <c r="AP28" i="9"/>
  <c r="AR31" i="9"/>
  <c r="AR29" i="7"/>
  <c r="AW29" i="7" s="1"/>
  <c r="AT54" i="5"/>
  <c r="AT28" i="5"/>
  <c r="DS60" i="2" l="1"/>
  <c r="AW31" i="9"/>
  <c r="AX31" i="9"/>
  <c r="AX29" i="7"/>
  <c r="AV29" i="7"/>
  <c r="AU31" i="9"/>
  <c r="AV31" i="9"/>
  <c r="AU29" i="7"/>
  <c r="AR18" i="1"/>
  <c r="AW18" i="1" l="1"/>
  <c r="AX18" i="1"/>
  <c r="AU18" i="1"/>
  <c r="AR93" i="10" l="1"/>
  <c r="AW93" i="10" s="1"/>
  <c r="AR11" i="8"/>
  <c r="AN13" i="6"/>
  <c r="AT8" i="6"/>
  <c r="AP9" i="6"/>
  <c r="AN9" i="6"/>
  <c r="AR19" i="6"/>
  <c r="AR11" i="6"/>
  <c r="AU11" i="6" s="1"/>
  <c r="AR30" i="5"/>
  <c r="AR44" i="5"/>
  <c r="AR25" i="5"/>
  <c r="AW25" i="5" s="1"/>
  <c r="AR23" i="1"/>
  <c r="AU23" i="1" l="1"/>
  <c r="AU22" i="1" s="1"/>
  <c r="AX23" i="1"/>
  <c r="AW23" i="1"/>
  <c r="AU30" i="5"/>
  <c r="AX30" i="5"/>
  <c r="AW30" i="5"/>
  <c r="AU19" i="6"/>
  <c r="AU18" i="6" s="1"/>
  <c r="AW19" i="6"/>
  <c r="AX19" i="6"/>
  <c r="AV44" i="5"/>
  <c r="AX44" i="5"/>
  <c r="AW44" i="5"/>
  <c r="AV23" i="1"/>
  <c r="AV22" i="1" s="1"/>
  <c r="AX25" i="5"/>
  <c r="AX93" i="10"/>
  <c r="AU93" i="10"/>
  <c r="AV93" i="10"/>
  <c r="AX11" i="8"/>
  <c r="AW11" i="8"/>
  <c r="AV19" i="6"/>
  <c r="AV18" i="6" s="1"/>
  <c r="AV11" i="6"/>
  <c r="AW11" i="6"/>
  <c r="AX11" i="6"/>
  <c r="AV30" i="5"/>
  <c r="AU25" i="5"/>
  <c r="AU44" i="5"/>
  <c r="AV25" i="5"/>
  <c r="AR55" i="10" l="1"/>
  <c r="AT56" i="4" l="1"/>
  <c r="AT55" i="4" s="1"/>
  <c r="AT42" i="2"/>
  <c r="AR45" i="7" l="1"/>
  <c r="AQ29" i="6"/>
  <c r="AN25" i="6"/>
  <c r="AR24" i="4"/>
  <c r="AV24" i="4" s="1"/>
  <c r="AW29" i="6" l="1"/>
  <c r="AX45" i="7"/>
  <c r="AW45" i="7"/>
  <c r="AN8" i="6"/>
  <c r="AN7" i="6" s="1"/>
  <c r="AW24" i="4"/>
  <c r="AX24" i="4"/>
  <c r="AU24" i="4"/>
  <c r="AR19" i="3"/>
  <c r="AS17" i="3"/>
  <c r="AQ17" i="3"/>
  <c r="AP17" i="3"/>
  <c r="AW19" i="3" l="1"/>
  <c r="AX19" i="3"/>
  <c r="AV19" i="3"/>
  <c r="AU19" i="3"/>
  <c r="AV18" i="1"/>
  <c r="AV12" i="1"/>
  <c r="AV11" i="1" s="1"/>
  <c r="AX12" i="1"/>
  <c r="AN18" i="11"/>
  <c r="AN15" i="11"/>
  <c r="AN134" i="10"/>
  <c r="AR137" i="10"/>
  <c r="AU137" i="10" s="1"/>
  <c r="AN127" i="10"/>
  <c r="AR124" i="10"/>
  <c r="AV124" i="10" s="1"/>
  <c r="AN117" i="10"/>
  <c r="AR109" i="10"/>
  <c r="AW109" i="10" s="1"/>
  <c r="AQ108" i="10"/>
  <c r="AP108" i="10"/>
  <c r="AN108" i="10"/>
  <c r="AR111" i="10"/>
  <c r="AU111" i="10" s="1"/>
  <c r="AN103" i="10"/>
  <c r="AR104" i="10"/>
  <c r="AW104" i="10" s="1"/>
  <c r="AR94" i="10"/>
  <c r="AU94" i="10" s="1"/>
  <c r="AV88" i="10"/>
  <c r="AR83" i="10"/>
  <c r="AU83" i="10" s="1"/>
  <c r="AN74" i="10"/>
  <c r="AR76" i="10"/>
  <c r="AX76" i="10" s="1"/>
  <c r="AR68" i="10"/>
  <c r="AN52" i="10"/>
  <c r="AW55" i="10"/>
  <c r="AR53" i="10"/>
  <c r="AR50" i="10"/>
  <c r="AU50" i="10" s="1"/>
  <c r="AU49" i="10" s="1"/>
  <c r="AN49" i="10"/>
  <c r="AT37" i="10"/>
  <c r="AQ37" i="10"/>
  <c r="AP37" i="10"/>
  <c r="AN37" i="10"/>
  <c r="AR38" i="10"/>
  <c r="AV48" i="10"/>
  <c r="AR45" i="10"/>
  <c r="AU45" i="10" s="1"/>
  <c r="AR40" i="10"/>
  <c r="AX40" i="10" s="1"/>
  <c r="AT24" i="10"/>
  <c r="AT13" i="10" s="1"/>
  <c r="AS13" i="10"/>
  <c r="AR28" i="10"/>
  <c r="AW28" i="10" s="1"/>
  <c r="AT10" i="10"/>
  <c r="AS10" i="10"/>
  <c r="AR12" i="10"/>
  <c r="AQ10" i="10"/>
  <c r="AP10" i="10"/>
  <c r="AO10" i="10"/>
  <c r="AN10" i="10"/>
  <c r="AT32" i="9"/>
  <c r="AS32" i="9"/>
  <c r="AP32" i="9"/>
  <c r="AO32" i="9"/>
  <c r="AR34" i="9"/>
  <c r="AR24" i="9"/>
  <c r="AT21" i="9"/>
  <c r="AS21" i="9"/>
  <c r="AQ21" i="9"/>
  <c r="AP21" i="9"/>
  <c r="AO21" i="9"/>
  <c r="AR33" i="9"/>
  <c r="AR29" i="9"/>
  <c r="AR26" i="9"/>
  <c r="AR22" i="9"/>
  <c r="AR19" i="9"/>
  <c r="AR17" i="9"/>
  <c r="AR15" i="9"/>
  <c r="AU15" i="9" s="1"/>
  <c r="AR14" i="9"/>
  <c r="AT13" i="9"/>
  <c r="AS13" i="9"/>
  <c r="AQ13" i="9"/>
  <c r="AP13" i="9"/>
  <c r="AO13" i="9"/>
  <c r="AR12" i="9"/>
  <c r="AR11" i="9"/>
  <c r="AR10" i="9"/>
  <c r="AT9" i="9"/>
  <c r="AS9" i="9"/>
  <c r="AQ9" i="9"/>
  <c r="AP9" i="9"/>
  <c r="AO9" i="9"/>
  <c r="AT35" i="8"/>
  <c r="AQ35" i="8"/>
  <c r="AR39" i="8"/>
  <c r="AR32" i="8"/>
  <c r="AR16" i="8"/>
  <c r="AT9" i="8"/>
  <c r="AQ9" i="8"/>
  <c r="AP9" i="8"/>
  <c r="AO9" i="8"/>
  <c r="AN9" i="8"/>
  <c r="AT33" i="7"/>
  <c r="AS33" i="7"/>
  <c r="AQ33" i="7"/>
  <c r="AO33" i="7"/>
  <c r="AN33" i="7"/>
  <c r="AS65" i="7"/>
  <c r="AP65" i="7"/>
  <c r="AO65" i="7"/>
  <c r="AN65" i="7"/>
  <c r="AR68" i="7"/>
  <c r="AR64" i="7"/>
  <c r="AT62" i="7"/>
  <c r="AS62" i="7"/>
  <c r="AP62" i="7"/>
  <c r="AO62" i="7"/>
  <c r="AN62" i="7"/>
  <c r="AT58" i="7"/>
  <c r="AS58" i="7"/>
  <c r="AP58" i="7"/>
  <c r="AR61" i="7"/>
  <c r="AN58" i="7"/>
  <c r="AR57" i="7"/>
  <c r="AS55" i="7"/>
  <c r="AQ55" i="7"/>
  <c r="AP55" i="7"/>
  <c r="AO55" i="7"/>
  <c r="AN55" i="7"/>
  <c r="AR48" i="7"/>
  <c r="AT46" i="7"/>
  <c r="AS46" i="7"/>
  <c r="AQ46" i="7"/>
  <c r="AP46" i="7"/>
  <c r="AO46" i="7"/>
  <c r="AN46" i="7"/>
  <c r="AT43" i="7"/>
  <c r="AS43" i="7"/>
  <c r="AQ43" i="7"/>
  <c r="AP43" i="7"/>
  <c r="AO43" i="7"/>
  <c r="AN43" i="7"/>
  <c r="AT30" i="7"/>
  <c r="AS30" i="7"/>
  <c r="AQ30" i="7"/>
  <c r="AP30" i="7"/>
  <c r="AO30" i="7"/>
  <c r="AN30" i="7"/>
  <c r="AT27" i="7"/>
  <c r="AS27" i="7"/>
  <c r="AQ27" i="7"/>
  <c r="AP27" i="7"/>
  <c r="AO27" i="7"/>
  <c r="AN27" i="7"/>
  <c r="AR17" i="7"/>
  <c r="AQ15" i="7"/>
  <c r="AP15" i="7"/>
  <c r="AN15" i="7"/>
  <c r="AR14" i="7"/>
  <c r="AX17" i="7" l="1"/>
  <c r="AW17" i="7"/>
  <c r="AX32" i="8"/>
  <c r="AW32" i="8"/>
  <c r="AV57" i="7"/>
  <c r="AX57" i="7"/>
  <c r="AW57" i="7"/>
  <c r="AX48" i="7"/>
  <c r="AW48" i="7"/>
  <c r="AU34" i="9"/>
  <c r="AW34" i="9"/>
  <c r="AX34" i="9"/>
  <c r="AU61" i="7"/>
  <c r="AV16" i="8"/>
  <c r="AW16" i="8"/>
  <c r="AX16" i="8"/>
  <c r="AV39" i="8"/>
  <c r="AX39" i="8"/>
  <c r="AW39" i="8"/>
  <c r="AU68" i="7"/>
  <c r="AW68" i="7"/>
  <c r="AX68" i="7"/>
  <c r="AU32" i="8"/>
  <c r="AU68" i="10"/>
  <c r="AW68" i="10"/>
  <c r="AX68" i="10"/>
  <c r="AW53" i="10"/>
  <c r="AX53" i="10"/>
  <c r="AU38" i="10"/>
  <c r="AX38" i="10"/>
  <c r="AW38" i="10"/>
  <c r="AW12" i="10"/>
  <c r="AX12" i="10"/>
  <c r="AW12" i="9"/>
  <c r="AX12" i="9"/>
  <c r="AW24" i="9"/>
  <c r="AX24" i="9"/>
  <c r="AU19" i="9"/>
  <c r="AX19" i="9"/>
  <c r="AW19" i="9"/>
  <c r="AO8" i="8"/>
  <c r="AU14" i="7"/>
  <c r="AW14" i="7"/>
  <c r="AX14" i="7"/>
  <c r="AN8" i="8"/>
  <c r="AP8" i="8"/>
  <c r="AR18" i="11"/>
  <c r="AR91" i="10"/>
  <c r="AR13" i="9"/>
  <c r="AR16" i="9"/>
  <c r="AR9" i="9"/>
  <c r="AU64" i="7"/>
  <c r="AV64" i="7"/>
  <c r="AR21" i="9"/>
  <c r="AU48" i="7"/>
  <c r="AV48" i="7"/>
  <c r="AR32" i="9"/>
  <c r="AV137" i="10"/>
  <c r="AW124" i="10"/>
  <c r="AX124" i="10"/>
  <c r="AU124" i="10"/>
  <c r="AU121" i="10" s="1"/>
  <c r="AX109" i="10"/>
  <c r="AV109" i="10"/>
  <c r="AU109" i="10"/>
  <c r="AV111" i="10"/>
  <c r="AW111" i="10"/>
  <c r="AX111" i="10"/>
  <c r="AX104" i="10"/>
  <c r="AU104" i="10"/>
  <c r="AV104" i="10"/>
  <c r="AW88" i="10"/>
  <c r="AV94" i="10"/>
  <c r="AX88" i="10"/>
  <c r="AU88" i="10"/>
  <c r="AV83" i="10"/>
  <c r="AW83" i="10"/>
  <c r="AX83" i="10"/>
  <c r="AV68" i="10"/>
  <c r="AW76" i="10"/>
  <c r="AU76" i="10"/>
  <c r="AV76" i="10"/>
  <c r="AU55" i="10"/>
  <c r="AV55" i="10"/>
  <c r="AX55" i="10"/>
  <c r="AU53" i="10"/>
  <c r="AU52" i="10" s="1"/>
  <c r="AV53" i="10"/>
  <c r="AV12" i="10"/>
  <c r="AV50" i="10"/>
  <c r="AV49" i="10" s="1"/>
  <c r="AW50" i="10"/>
  <c r="AX50" i="10"/>
  <c r="AV38" i="10"/>
  <c r="AU12" i="10"/>
  <c r="AV28" i="10"/>
  <c r="AW40" i="10"/>
  <c r="AU28" i="10"/>
  <c r="AW48" i="10"/>
  <c r="AU40" i="10"/>
  <c r="AV40" i="10"/>
  <c r="AX48" i="10"/>
  <c r="AV45" i="10"/>
  <c r="AU48" i="10"/>
  <c r="AW45" i="10"/>
  <c r="AX45" i="10"/>
  <c r="AX28" i="10"/>
  <c r="AU24" i="9"/>
  <c r="AV34" i="9"/>
  <c r="AV24" i="9"/>
  <c r="AV19" i="9"/>
  <c r="AV15" i="9"/>
  <c r="AU12" i="9"/>
  <c r="AV12" i="9"/>
  <c r="AU39" i="8"/>
  <c r="AV32" i="8"/>
  <c r="AU16" i="8"/>
  <c r="AV68" i="7"/>
  <c r="AV61" i="7"/>
  <c r="AU57" i="7"/>
  <c r="AU17" i="7"/>
  <c r="AV17" i="7"/>
  <c r="AV14" i="7"/>
  <c r="AR37" i="6"/>
  <c r="AR36" i="6"/>
  <c r="AR34" i="6"/>
  <c r="AR30" i="6"/>
  <c r="AR27" i="6"/>
  <c r="AR26" i="6"/>
  <c r="AR25" i="6"/>
  <c r="AR21" i="6"/>
  <c r="AR14" i="6"/>
  <c r="AP8" i="6"/>
  <c r="AR12" i="6"/>
  <c r="AR10" i="6"/>
  <c r="AQ9" i="6"/>
  <c r="AR52" i="5"/>
  <c r="AW52" i="5" s="1"/>
  <c r="AQ39" i="5"/>
  <c r="AP39" i="5"/>
  <c r="AR41" i="5"/>
  <c r="AR38" i="5"/>
  <c r="AQ35" i="5"/>
  <c r="AP35" i="5"/>
  <c r="AQ32" i="5"/>
  <c r="AP32" i="5"/>
  <c r="AR34" i="5"/>
  <c r="AR31" i="5"/>
  <c r="AQ28" i="5"/>
  <c r="AP28" i="5"/>
  <c r="AR26" i="5"/>
  <c r="AV26" i="5" s="1"/>
  <c r="AQ19" i="5"/>
  <c r="AP19" i="5"/>
  <c r="AR65" i="4"/>
  <c r="AU65" i="4" s="1"/>
  <c r="AU64" i="4" s="1"/>
  <c r="AT64" i="4"/>
  <c r="AS64" i="4"/>
  <c r="AQ64" i="4"/>
  <c r="AP64" i="4"/>
  <c r="AT58" i="4"/>
  <c r="AS58" i="4"/>
  <c r="AQ58" i="4"/>
  <c r="AP58" i="4"/>
  <c r="AR53" i="4"/>
  <c r="AT44" i="4"/>
  <c r="AQ44" i="4"/>
  <c r="AP44" i="4"/>
  <c r="AT27" i="4"/>
  <c r="AQ27" i="4"/>
  <c r="AP27" i="4"/>
  <c r="AR26" i="4"/>
  <c r="AU26" i="4" s="1"/>
  <c r="AQ22" i="4"/>
  <c r="AR18" i="4"/>
  <c r="AR15" i="4"/>
  <c r="AU15" i="4" s="1"/>
  <c r="AU14" i="4" s="1"/>
  <c r="AR13" i="4"/>
  <c r="AU13" i="4" s="1"/>
  <c r="AS23" i="3"/>
  <c r="AQ23" i="3"/>
  <c r="AP23" i="3"/>
  <c r="AR25" i="3"/>
  <c r="AT10" i="3"/>
  <c r="AQ10" i="3"/>
  <c r="AP10" i="3"/>
  <c r="AR16" i="3"/>
  <c r="AR15" i="3"/>
  <c r="AR14" i="3"/>
  <c r="AR12" i="3"/>
  <c r="AW12" i="3" s="1"/>
  <c r="AQ9" i="3" l="1"/>
  <c r="AV52" i="10"/>
  <c r="AX15" i="3"/>
  <c r="AW15" i="3"/>
  <c r="AW25" i="3"/>
  <c r="AX25" i="3"/>
  <c r="AW16" i="3"/>
  <c r="AX16" i="3"/>
  <c r="AW10" i="6"/>
  <c r="AX10" i="6"/>
  <c r="AU34" i="5"/>
  <c r="AX34" i="5"/>
  <c r="AW34" i="5"/>
  <c r="AW41" i="5"/>
  <c r="AX41" i="5"/>
  <c r="AU34" i="6"/>
  <c r="AX34" i="6"/>
  <c r="AW34" i="6"/>
  <c r="AW26" i="6"/>
  <c r="AX26" i="6"/>
  <c r="AV27" i="6"/>
  <c r="AU12" i="6"/>
  <c r="AW12" i="6"/>
  <c r="AX12" i="6"/>
  <c r="AV38" i="5"/>
  <c r="AW38" i="5"/>
  <c r="AX38" i="5"/>
  <c r="AX31" i="5"/>
  <c r="AW31" i="5"/>
  <c r="AU53" i="4"/>
  <c r="AW53" i="4"/>
  <c r="AX53" i="4"/>
  <c r="AP9" i="3"/>
  <c r="AU25" i="3"/>
  <c r="AU23" i="3" s="1"/>
  <c r="AR9" i="6"/>
  <c r="AW9" i="6" s="1"/>
  <c r="AQ8" i="6"/>
  <c r="AS9" i="3"/>
  <c r="AU18" i="4"/>
  <c r="AW18" i="4"/>
  <c r="AX14" i="3"/>
  <c r="AW14" i="3"/>
  <c r="AU108" i="10"/>
  <c r="AR35" i="5"/>
  <c r="AR17" i="4"/>
  <c r="AU16" i="3"/>
  <c r="AV16" i="3"/>
  <c r="AR23" i="5"/>
  <c r="AX23" i="5" s="1"/>
  <c r="AV37" i="6"/>
  <c r="AX37" i="6"/>
  <c r="AR13" i="6"/>
  <c r="AR18" i="6"/>
  <c r="AV15" i="3"/>
  <c r="AV65" i="4"/>
  <c r="AV64" i="4" s="1"/>
  <c r="AV14" i="3"/>
  <c r="AU15" i="3"/>
  <c r="AU14" i="3"/>
  <c r="AX10" i="4"/>
  <c r="AW37" i="6"/>
  <c r="AU37" i="6"/>
  <c r="AV53" i="4"/>
  <c r="AV108" i="10"/>
  <c r="AR35" i="6"/>
  <c r="AW35" i="6" s="1"/>
  <c r="AV34" i="6"/>
  <c r="AU27" i="6"/>
  <c r="AV12" i="6"/>
  <c r="AV34" i="5"/>
  <c r="AU41" i="5"/>
  <c r="AV41" i="5"/>
  <c r="AU38" i="5"/>
  <c r="AU31" i="5"/>
  <c r="AV31" i="5"/>
  <c r="AW26" i="5"/>
  <c r="AU26" i="5"/>
  <c r="AX26" i="5"/>
  <c r="AR64" i="4"/>
  <c r="AW64" i="4" s="1"/>
  <c r="AW65" i="4"/>
  <c r="AX65" i="4"/>
  <c r="AV26" i="4"/>
  <c r="AW26" i="4"/>
  <c r="AX26" i="4"/>
  <c r="AV18" i="4"/>
  <c r="AX18" i="4"/>
  <c r="AV15" i="4"/>
  <c r="AV14" i="4" s="1"/>
  <c r="AW15" i="4"/>
  <c r="AW13" i="4"/>
  <c r="AV13" i="4"/>
  <c r="AX13" i="4"/>
  <c r="AX15" i="4"/>
  <c r="AV25" i="3"/>
  <c r="AX12" i="3"/>
  <c r="AU12" i="3"/>
  <c r="AV12" i="3"/>
  <c r="AQ28" i="2"/>
  <c r="AP28" i="2"/>
  <c r="AQ35" i="2"/>
  <c r="AP35" i="2"/>
  <c r="AR38" i="2"/>
  <c r="AR31" i="2"/>
  <c r="AR68" i="2"/>
  <c r="AP62" i="2"/>
  <c r="AS58" i="2"/>
  <c r="AO58" i="2"/>
  <c r="AR58" i="2" s="1"/>
  <c r="AR57" i="2"/>
  <c r="AP55" i="2"/>
  <c r="AO55" i="2"/>
  <c r="AN55" i="2"/>
  <c r="AR54" i="2"/>
  <c r="AP52" i="2"/>
  <c r="AN52" i="2"/>
  <c r="AX18" i="6" l="1"/>
  <c r="AW18" i="6"/>
  <c r="AR25" i="2"/>
  <c r="AR52" i="2"/>
  <c r="AU31" i="2"/>
  <c r="AX31" i="2"/>
  <c r="AW31" i="2"/>
  <c r="AV54" i="2"/>
  <c r="AX54" i="2"/>
  <c r="AW54" i="2"/>
  <c r="AU68" i="2"/>
  <c r="AW68" i="2"/>
  <c r="AX68" i="2"/>
  <c r="AW57" i="2"/>
  <c r="AX57" i="2"/>
  <c r="AR35" i="2"/>
  <c r="AV38" i="2"/>
  <c r="AW38" i="2"/>
  <c r="AX38" i="2"/>
  <c r="AR55" i="2"/>
  <c r="AR28" i="2"/>
  <c r="AW23" i="5"/>
  <c r="AW10" i="4"/>
  <c r="AR62" i="2"/>
  <c r="AX64" i="4"/>
  <c r="AX14" i="4"/>
  <c r="AU38" i="2"/>
  <c r="AV31" i="2"/>
  <c r="AV68" i="2"/>
  <c r="AU57" i="2"/>
  <c r="AV57" i="2"/>
  <c r="AU54" i="2"/>
  <c r="AP49" i="2"/>
  <c r="AO49" i="2"/>
  <c r="AN49" i="2"/>
  <c r="AR51" i="2"/>
  <c r="AQ47" i="2"/>
  <c r="AP47" i="2"/>
  <c r="AO47" i="2"/>
  <c r="AN47" i="2"/>
  <c r="AQ44" i="2"/>
  <c r="AR44" i="2" s="1"/>
  <c r="AR46" i="2"/>
  <c r="AS42" i="2"/>
  <c r="AQ42" i="2"/>
  <c r="AO42" i="2"/>
  <c r="AS39" i="2"/>
  <c r="AS8" i="2" s="1"/>
  <c r="AW8" i="2" s="1"/>
  <c r="AR41" i="2"/>
  <c r="AQ39" i="2"/>
  <c r="AN39" i="2"/>
  <c r="AR39" i="2" s="1"/>
  <c r="AR21" i="2"/>
  <c r="AU21" i="2" l="1"/>
  <c r="AX21" i="2"/>
  <c r="AW21" i="2"/>
  <c r="AU51" i="2"/>
  <c r="AW51" i="2"/>
  <c r="AX51" i="2"/>
  <c r="AU41" i="2"/>
  <c r="AX41" i="2"/>
  <c r="AW41" i="2"/>
  <c r="AU46" i="2"/>
  <c r="AX46" i="2"/>
  <c r="AW46" i="2"/>
  <c r="AX35" i="2"/>
  <c r="AW35" i="2"/>
  <c r="AR49" i="2"/>
  <c r="AV21" i="2"/>
  <c r="AV41" i="2"/>
  <c r="AV51" i="2"/>
  <c r="AV46" i="2"/>
  <c r="AR25" i="1"/>
  <c r="AW25" i="1" s="1"/>
  <c r="AR21" i="1"/>
  <c r="AW21" i="1" l="1"/>
  <c r="AX21" i="1"/>
  <c r="AR7" i="2"/>
  <c r="AU21" i="1"/>
  <c r="AU20" i="1" s="1"/>
  <c r="AV21" i="1"/>
  <c r="AV20" i="1" s="1"/>
  <c r="AX25" i="1"/>
  <c r="AU25" i="1"/>
  <c r="AU24" i="1" s="1"/>
  <c r="AV25" i="1"/>
  <c r="AV24" i="1" s="1"/>
  <c r="AX8" i="2" l="1"/>
  <c r="AT22" i="4"/>
  <c r="AT23" i="3" l="1"/>
  <c r="AV24" i="3"/>
  <c r="AV23" i="3" s="1"/>
  <c r="AR19" i="11"/>
  <c r="AR16" i="11"/>
  <c r="AU16" i="11" s="1"/>
  <c r="AU15" i="11" s="1"/>
  <c r="AR14" i="11"/>
  <c r="AV14" i="11" s="1"/>
  <c r="AV13" i="11" s="1"/>
  <c r="AR11" i="11"/>
  <c r="AU11" i="11" s="1"/>
  <c r="AS9" i="7"/>
  <c r="AR66" i="7"/>
  <c r="AR63" i="7"/>
  <c r="AR59" i="7"/>
  <c r="AV59" i="7" s="1"/>
  <c r="AV58" i="7" s="1"/>
  <c r="AR56" i="7"/>
  <c r="AV56" i="7" s="1"/>
  <c r="AV55" i="7" s="1"/>
  <c r="AR53" i="7"/>
  <c r="AV53" i="7" s="1"/>
  <c r="AV52" i="7" s="1"/>
  <c r="AR50" i="7"/>
  <c r="AV50" i="7" s="1"/>
  <c r="AV49" i="7" s="1"/>
  <c r="AR47" i="7"/>
  <c r="AV47" i="7" s="1"/>
  <c r="AV46" i="7" s="1"/>
  <c r="AR46" i="7"/>
  <c r="AW46" i="7" s="1"/>
  <c r="AR44" i="7"/>
  <c r="AV44" i="7" s="1"/>
  <c r="AV43" i="7" s="1"/>
  <c r="AR43" i="7"/>
  <c r="AR38" i="7"/>
  <c r="AV38" i="7" s="1"/>
  <c r="AV37" i="7" s="1"/>
  <c r="AR36" i="7"/>
  <c r="AR34" i="7"/>
  <c r="AW34" i="7" s="1"/>
  <c r="AR32" i="7"/>
  <c r="AR31" i="7"/>
  <c r="AV31" i="7" s="1"/>
  <c r="AR30" i="7"/>
  <c r="AW30" i="7" s="1"/>
  <c r="AR28" i="7"/>
  <c r="AW28" i="7" s="1"/>
  <c r="AR27" i="7"/>
  <c r="AW27" i="7" s="1"/>
  <c r="AR25" i="7"/>
  <c r="AR22" i="7"/>
  <c r="AV22" i="7" s="1"/>
  <c r="AV21" i="7" s="1"/>
  <c r="AR19" i="7"/>
  <c r="AU19" i="7" s="1"/>
  <c r="AU18" i="7" s="1"/>
  <c r="AR16" i="7"/>
  <c r="AR15" i="7"/>
  <c r="AR13" i="7"/>
  <c r="AV13" i="7" s="1"/>
  <c r="AV11" i="7" s="1"/>
  <c r="AR10" i="7"/>
  <c r="AU10" i="7" s="1"/>
  <c r="AU9" i="7" s="1"/>
  <c r="AV25" i="7" l="1"/>
  <c r="AV24" i="7" s="1"/>
  <c r="AW25" i="7"/>
  <c r="AU19" i="11"/>
  <c r="AU18" i="11" s="1"/>
  <c r="AV19" i="11"/>
  <c r="AV18" i="11" s="1"/>
  <c r="AV36" i="7"/>
  <c r="AX36" i="7"/>
  <c r="AW36" i="7"/>
  <c r="AV32" i="7"/>
  <c r="AV30" i="7" s="1"/>
  <c r="AW32" i="7"/>
  <c r="AX32" i="7"/>
  <c r="AV34" i="7"/>
  <c r="AX34" i="7"/>
  <c r="AV16" i="7"/>
  <c r="AV15" i="7" s="1"/>
  <c r="AU16" i="7"/>
  <c r="AU15" i="7" s="1"/>
  <c r="AV28" i="7"/>
  <c r="AV27" i="7" s="1"/>
  <c r="AX28" i="7"/>
  <c r="AX27" i="7"/>
  <c r="AV63" i="7"/>
  <c r="AV62" i="7" s="1"/>
  <c r="AX63" i="7"/>
  <c r="AV66" i="7"/>
  <c r="AU66" i="7"/>
  <c r="AU65" i="7" s="1"/>
  <c r="AV11" i="11"/>
  <c r="AU14" i="11"/>
  <c r="AU13" i="11" s="1"/>
  <c r="AT9" i="7"/>
  <c r="AT8" i="7" s="1"/>
  <c r="AU38" i="7"/>
  <c r="AU37" i="7" s="1"/>
  <c r="AU22" i="7"/>
  <c r="AU21" i="7" s="1"/>
  <c r="AU50" i="7"/>
  <c r="AU49" i="7" s="1"/>
  <c r="AU28" i="7"/>
  <c r="AU27" i="7" s="1"/>
  <c r="AU56" i="7"/>
  <c r="AU55" i="7" s="1"/>
  <c r="AU63" i="7"/>
  <c r="AU62" i="7" s="1"/>
  <c r="AV19" i="7"/>
  <c r="AV18" i="7" s="1"/>
  <c r="AU32" i="7"/>
  <c r="AU36" i="7"/>
  <c r="AU44" i="7"/>
  <c r="AU47" i="7"/>
  <c r="AU46" i="7" s="1"/>
  <c r="AU53" i="7"/>
  <c r="AU52" i="7" s="1"/>
  <c r="AU59" i="7"/>
  <c r="AU58" i="7" s="1"/>
  <c r="AU13" i="7"/>
  <c r="AU11" i="7" s="1"/>
  <c r="AU25" i="7"/>
  <c r="AU24" i="7" s="1"/>
  <c r="AU31" i="7"/>
  <c r="AU30" i="7" s="1"/>
  <c r="AU34" i="7"/>
  <c r="AT20" i="4"/>
  <c r="AT9" i="3"/>
  <c r="AR20" i="2"/>
  <c r="AU20" i="2" s="1"/>
  <c r="AU19" i="2" s="1"/>
  <c r="AV33" i="7" l="1"/>
  <c r="AU33" i="7"/>
  <c r="AU43" i="7"/>
  <c r="AV20" i="2"/>
  <c r="AV19" i="2" s="1"/>
  <c r="AW19" i="2"/>
  <c r="AW20" i="2"/>
  <c r="AX20" i="2"/>
  <c r="AT9" i="11"/>
  <c r="AS13" i="11"/>
  <c r="AS9" i="11" s="1"/>
  <c r="AQ13" i="11"/>
  <c r="AQ9" i="11" s="1"/>
  <c r="AP9" i="11"/>
  <c r="AO13" i="11"/>
  <c r="AO9" i="11" s="1"/>
  <c r="AN13" i="11"/>
  <c r="AN9" i="11" s="1"/>
  <c r="AV16" i="11"/>
  <c r="AV15" i="11" s="1"/>
  <c r="AX19" i="11"/>
  <c r="AW19" i="11"/>
  <c r="AX16" i="11"/>
  <c r="AW16" i="11"/>
  <c r="AX14" i="11"/>
  <c r="AW14" i="11"/>
  <c r="AX11" i="11"/>
  <c r="AW11" i="11"/>
  <c r="AT116" i="10"/>
  <c r="AS116" i="10"/>
  <c r="AQ116" i="10"/>
  <c r="AP116" i="10"/>
  <c r="AO116" i="10"/>
  <c r="AN130" i="10"/>
  <c r="AN116" i="10" s="1"/>
  <c r="AR135" i="10"/>
  <c r="AU135" i="10" s="1"/>
  <c r="AU134" i="10" s="1"/>
  <c r="AR132" i="10"/>
  <c r="AW132" i="10" s="1"/>
  <c r="AR128" i="10"/>
  <c r="AX128" i="10" s="1"/>
  <c r="AR122" i="10"/>
  <c r="AR118" i="10"/>
  <c r="AQ79" i="10"/>
  <c r="AP79" i="10"/>
  <c r="AN71" i="10"/>
  <c r="AU105" i="10"/>
  <c r="AU103" i="10" s="1"/>
  <c r="AR101" i="10"/>
  <c r="AV101" i="10" s="1"/>
  <c r="AV100" i="10" s="1"/>
  <c r="AR97" i="10"/>
  <c r="AV97" i="10" s="1"/>
  <c r="AV96" i="10" s="1"/>
  <c r="AR92" i="10"/>
  <c r="AV92" i="10" s="1"/>
  <c r="AV91" i="10" s="1"/>
  <c r="AR86" i="10"/>
  <c r="AV86" i="10" s="1"/>
  <c r="AR84" i="10"/>
  <c r="AX84" i="10" s="1"/>
  <c r="AR80" i="10"/>
  <c r="AX80" i="10" s="1"/>
  <c r="AR75" i="10"/>
  <c r="AW75" i="10" s="1"/>
  <c r="AR72" i="10"/>
  <c r="AV72" i="10" s="1"/>
  <c r="AV71" i="10" s="1"/>
  <c r="AR67" i="10"/>
  <c r="AW67" i="10" s="1"/>
  <c r="AN66" i="10"/>
  <c r="AN65" i="10" s="1"/>
  <c r="AN59" i="10"/>
  <c r="AT57" i="10"/>
  <c r="AQ57" i="10"/>
  <c r="AP57" i="10"/>
  <c r="AO57" i="10"/>
  <c r="AN57" i="10"/>
  <c r="AR61" i="10"/>
  <c r="AX61" i="10" s="1"/>
  <c r="AR58" i="10"/>
  <c r="AW58" i="10" s="1"/>
  <c r="AR39" i="10"/>
  <c r="AV39" i="10" s="1"/>
  <c r="AV37" i="10" s="1"/>
  <c r="AR34" i="10"/>
  <c r="AR24" i="10"/>
  <c r="AR23" i="10"/>
  <c r="AR17" i="10"/>
  <c r="AR16" i="10"/>
  <c r="AR15" i="10"/>
  <c r="AR14" i="10"/>
  <c r="AR11" i="10"/>
  <c r="AR10" i="10"/>
  <c r="AX10" i="10" s="1"/>
  <c r="AX32" i="9"/>
  <c r="AT8" i="9"/>
  <c r="AS8" i="9"/>
  <c r="AQ8" i="9"/>
  <c r="AP8" i="9"/>
  <c r="AO8" i="9"/>
  <c r="AX16" i="9"/>
  <c r="AV33" i="9"/>
  <c r="AV32" i="9" s="1"/>
  <c r="AU33" i="9"/>
  <c r="AU32" i="9" s="1"/>
  <c r="AV29" i="9"/>
  <c r="AV28" i="9" s="1"/>
  <c r="AU29" i="9"/>
  <c r="AU28" i="9" s="1"/>
  <c r="AV26" i="9"/>
  <c r="AV25" i="9" s="1"/>
  <c r="AU26" i="9"/>
  <c r="AU25" i="9" s="1"/>
  <c r="AV22" i="9"/>
  <c r="AV21" i="9" s="1"/>
  <c r="AU22" i="9"/>
  <c r="AU21" i="9" s="1"/>
  <c r="AV17" i="9"/>
  <c r="AV16" i="9" s="1"/>
  <c r="AU17" i="9"/>
  <c r="AU16" i="9" s="1"/>
  <c r="AV14" i="9"/>
  <c r="AV13" i="9" s="1"/>
  <c r="AU14" i="9"/>
  <c r="AU13" i="9" s="1"/>
  <c r="AV11" i="9"/>
  <c r="AU11" i="9"/>
  <c r="AV10" i="9"/>
  <c r="AU10" i="9"/>
  <c r="AX33" i="9"/>
  <c r="AW33" i="9"/>
  <c r="AW32" i="9"/>
  <c r="AX29" i="9"/>
  <c r="AW29" i="9"/>
  <c r="AX26" i="9"/>
  <c r="AW26" i="9"/>
  <c r="AX22" i="9"/>
  <c r="AW22" i="9"/>
  <c r="AX21" i="9"/>
  <c r="AW21" i="9"/>
  <c r="AX17" i="9"/>
  <c r="AW17" i="9"/>
  <c r="AW16" i="9"/>
  <c r="AX14" i="9"/>
  <c r="AW14" i="9"/>
  <c r="AX13" i="9"/>
  <c r="AW13" i="9"/>
  <c r="AX11" i="9"/>
  <c r="AW11" i="9"/>
  <c r="AX10" i="9"/>
  <c r="AW10" i="9"/>
  <c r="AX9" i="9"/>
  <c r="AW9" i="9"/>
  <c r="AR29" i="8"/>
  <c r="AW29" i="8" s="1"/>
  <c r="AR22" i="8"/>
  <c r="AW22" i="8" s="1"/>
  <c r="AR36" i="8"/>
  <c r="AX36" i="8" s="1"/>
  <c r="AR30" i="8"/>
  <c r="AX30" i="8" s="1"/>
  <c r="AR26" i="8"/>
  <c r="AR23" i="8"/>
  <c r="AW23" i="8" s="1"/>
  <c r="AR19" i="8"/>
  <c r="AX19" i="8" s="1"/>
  <c r="AR15" i="8"/>
  <c r="AX15" i="8" s="1"/>
  <c r="AR12" i="8"/>
  <c r="AR10" i="8"/>
  <c r="AX10" i="8" s="1"/>
  <c r="AR9" i="8"/>
  <c r="AX9" i="8" s="1"/>
  <c r="AR65" i="7"/>
  <c r="AX65" i="7" s="1"/>
  <c r="AR58" i="7"/>
  <c r="AN52" i="7"/>
  <c r="AN49" i="7"/>
  <c r="AR49" i="7" s="1"/>
  <c r="AX43" i="7"/>
  <c r="AX30" i="7"/>
  <c r="AN24" i="7"/>
  <c r="AN18" i="7"/>
  <c r="AX15" i="7"/>
  <c r="AX11" i="7"/>
  <c r="AQ9" i="7"/>
  <c r="AP9" i="7"/>
  <c r="AO9" i="7"/>
  <c r="AN9" i="7"/>
  <c r="AV10" i="7"/>
  <c r="AV9" i="7" s="1"/>
  <c r="AX66" i="7"/>
  <c r="AW66" i="7"/>
  <c r="AW63" i="7"/>
  <c r="AX56" i="7"/>
  <c r="AW56" i="7"/>
  <c r="AX53" i="7"/>
  <c r="AW53" i="7"/>
  <c r="AX47" i="7"/>
  <c r="AW47" i="7"/>
  <c r="AX46" i="7"/>
  <c r="AX44" i="7"/>
  <c r="AW44" i="7"/>
  <c r="AW43" i="7"/>
  <c r="AX38" i="7"/>
  <c r="AW38" i="7"/>
  <c r="AX31" i="7"/>
  <c r="AW31" i="7"/>
  <c r="AX25" i="7"/>
  <c r="AX22" i="7"/>
  <c r="AW22" i="7"/>
  <c r="AX19" i="7"/>
  <c r="AW19" i="7"/>
  <c r="AX16" i="7"/>
  <c r="AW16" i="7"/>
  <c r="AW15" i="7"/>
  <c r="AX13" i="7"/>
  <c r="AW13" i="7"/>
  <c r="AX10" i="7"/>
  <c r="AW10" i="7"/>
  <c r="AX35" i="6"/>
  <c r="AX29" i="6"/>
  <c r="AX25" i="6"/>
  <c r="AX20" i="6"/>
  <c r="AX13" i="6"/>
  <c r="AV36" i="6"/>
  <c r="AV35" i="6" s="1"/>
  <c r="AU36" i="6"/>
  <c r="AU35" i="6" s="1"/>
  <c r="AV30" i="6"/>
  <c r="AV29" i="6" s="1"/>
  <c r="AU30" i="6"/>
  <c r="AU29" i="6" s="1"/>
  <c r="AV26" i="6"/>
  <c r="AV25" i="6" s="1"/>
  <c r="AU26" i="6"/>
  <c r="AU25" i="6" s="1"/>
  <c r="AV21" i="6"/>
  <c r="AV20" i="6" s="1"/>
  <c r="AU21" i="6"/>
  <c r="AU20" i="6" s="1"/>
  <c r="AV14" i="6"/>
  <c r="AV13" i="6" s="1"/>
  <c r="AU14" i="6"/>
  <c r="AU13" i="6" s="1"/>
  <c r="AV10" i="6"/>
  <c r="AV9" i="6" s="1"/>
  <c r="AU10" i="6"/>
  <c r="AU9" i="6" s="1"/>
  <c r="AX9" i="6"/>
  <c r="AX36" i="6"/>
  <c r="AW36" i="6"/>
  <c r="AX30" i="6"/>
  <c r="AW30" i="6"/>
  <c r="AW25" i="6"/>
  <c r="AX21" i="6"/>
  <c r="AW21" i="6"/>
  <c r="AX14" i="6"/>
  <c r="AW14" i="6"/>
  <c r="AN9" i="5"/>
  <c r="AR55" i="5"/>
  <c r="AU55" i="5" s="1"/>
  <c r="AU54" i="5" s="1"/>
  <c r="AR53" i="5"/>
  <c r="AW53" i="5" s="1"/>
  <c r="AR49" i="5"/>
  <c r="AU49" i="5" s="1"/>
  <c r="AU48" i="5" s="1"/>
  <c r="AR43" i="5"/>
  <c r="AV43" i="5" s="1"/>
  <c r="AV42" i="5" s="1"/>
  <c r="AR40" i="5"/>
  <c r="AU40" i="5" s="1"/>
  <c r="AU39" i="5" s="1"/>
  <c r="AR36" i="5"/>
  <c r="AW36" i="5" s="1"/>
  <c r="AR33" i="5"/>
  <c r="AU33" i="5" s="1"/>
  <c r="AU32" i="5" s="1"/>
  <c r="AR29" i="5"/>
  <c r="AV29" i="5" s="1"/>
  <c r="AV28" i="5" s="1"/>
  <c r="AR24" i="5"/>
  <c r="AU24" i="5" s="1"/>
  <c r="AU23" i="5" s="1"/>
  <c r="AR22" i="5"/>
  <c r="AW22" i="5" s="1"/>
  <c r="AR21" i="5"/>
  <c r="AV21" i="5" s="1"/>
  <c r="AR20" i="5"/>
  <c r="AV20" i="5" s="1"/>
  <c r="AR14" i="5"/>
  <c r="AU14" i="5" s="1"/>
  <c r="AU13" i="5" s="1"/>
  <c r="AR11" i="5"/>
  <c r="AP9" i="5"/>
  <c r="AR58" i="4"/>
  <c r="AR51" i="4"/>
  <c r="AT36" i="4"/>
  <c r="AS36" i="4"/>
  <c r="AQ36" i="4"/>
  <c r="AP36" i="4"/>
  <c r="AO36" i="4"/>
  <c r="AN36" i="4"/>
  <c r="AN9" i="4" s="1"/>
  <c r="AR61" i="4"/>
  <c r="AW61" i="4" s="1"/>
  <c r="AR59" i="4"/>
  <c r="AR56" i="4"/>
  <c r="AW56" i="4" s="1"/>
  <c r="AR52" i="4"/>
  <c r="AR50" i="4"/>
  <c r="AR47" i="4"/>
  <c r="AR45" i="4"/>
  <c r="AW45" i="4" s="1"/>
  <c r="AR42" i="4"/>
  <c r="AR39" i="4"/>
  <c r="AW39" i="4" s="1"/>
  <c r="AR37" i="4"/>
  <c r="AR33" i="4"/>
  <c r="AW33" i="4" s="1"/>
  <c r="AR30" i="4"/>
  <c r="AR28" i="4"/>
  <c r="AR23" i="4"/>
  <c r="AR21" i="4"/>
  <c r="AQ20" i="4"/>
  <c r="AP20" i="4"/>
  <c r="AW24" i="3"/>
  <c r="AR23" i="3"/>
  <c r="AR21" i="3"/>
  <c r="AW21" i="3" s="1"/>
  <c r="AR18" i="3"/>
  <c r="AV18" i="3" s="1"/>
  <c r="AV17" i="3" s="1"/>
  <c r="AR17" i="3"/>
  <c r="AX24" i="3"/>
  <c r="AR11" i="3"/>
  <c r="AV11" i="3" s="1"/>
  <c r="AV10" i="3" s="1"/>
  <c r="AR10" i="3"/>
  <c r="AW10" i="3" s="1"/>
  <c r="AR70" i="2"/>
  <c r="AV70" i="2" s="1"/>
  <c r="AV69" i="2" s="1"/>
  <c r="AR67" i="2"/>
  <c r="AX67" i="2" s="1"/>
  <c r="AR63" i="2"/>
  <c r="AV63" i="2" s="1"/>
  <c r="AV62" i="2" s="1"/>
  <c r="AR59" i="2"/>
  <c r="AX59" i="2" s="1"/>
  <c r="AR56" i="2"/>
  <c r="AV56" i="2" s="1"/>
  <c r="AV55" i="2" s="1"/>
  <c r="AR53" i="2"/>
  <c r="AX53" i="2" s="1"/>
  <c r="AR50" i="2"/>
  <c r="AV50" i="2" s="1"/>
  <c r="AV49" i="2" s="1"/>
  <c r="AR48" i="2"/>
  <c r="AV48" i="2" s="1"/>
  <c r="AR45" i="2"/>
  <c r="AX45" i="2" s="1"/>
  <c r="AR43" i="2"/>
  <c r="AR40" i="2"/>
  <c r="AX40" i="2" s="1"/>
  <c r="AR36" i="2"/>
  <c r="AV36" i="2" s="1"/>
  <c r="AV35" i="2" s="1"/>
  <c r="AU29" i="2"/>
  <c r="AU28" i="2" s="1"/>
  <c r="AR26" i="2"/>
  <c r="AU26" i="2" s="1"/>
  <c r="AU25" i="2" s="1"/>
  <c r="AT9" i="1"/>
  <c r="AT8" i="1" s="1"/>
  <c r="AX8" i="1" s="1"/>
  <c r="AR10" i="1"/>
  <c r="AX10" i="1" s="1"/>
  <c r="AW49" i="7" l="1"/>
  <c r="AX49" i="7"/>
  <c r="AX118" i="10"/>
  <c r="AW118" i="10"/>
  <c r="AX122" i="10"/>
  <c r="AW122" i="10"/>
  <c r="AU9" i="9"/>
  <c r="AN8" i="7"/>
  <c r="AO9" i="5"/>
  <c r="AO8" i="7"/>
  <c r="AP8" i="4"/>
  <c r="AV43" i="2"/>
  <c r="AV42" i="2" s="1"/>
  <c r="AW43" i="2"/>
  <c r="AP8" i="7"/>
  <c r="AS8" i="7"/>
  <c r="AQ9" i="5"/>
  <c r="AT9" i="5"/>
  <c r="AU8" i="6"/>
  <c r="AQ8" i="7"/>
  <c r="AX37" i="4"/>
  <c r="AW37" i="4"/>
  <c r="AU9" i="11"/>
  <c r="AV9" i="11"/>
  <c r="AT65" i="10"/>
  <c r="AU86" i="10"/>
  <c r="AX34" i="10"/>
  <c r="AW34" i="10"/>
  <c r="AX12" i="8"/>
  <c r="AV12" i="8"/>
  <c r="AV11" i="8" s="1"/>
  <c r="AV8" i="6"/>
  <c r="AU11" i="5"/>
  <c r="AN8" i="4"/>
  <c r="AR9" i="7"/>
  <c r="AN7" i="1"/>
  <c r="G12" i="15"/>
  <c r="AR10" i="5"/>
  <c r="AV11" i="5"/>
  <c r="AR25" i="9"/>
  <c r="H11" i="17"/>
  <c r="AR38" i="4"/>
  <c r="AX38" i="4" s="1"/>
  <c r="AR18" i="7"/>
  <c r="AR24" i="7"/>
  <c r="AW24" i="7" s="1"/>
  <c r="AW10" i="8"/>
  <c r="AV10" i="8"/>
  <c r="AU10" i="8"/>
  <c r="AU9" i="8" s="1"/>
  <c r="AR28" i="9"/>
  <c r="AW28" i="9" s="1"/>
  <c r="AR20" i="4"/>
  <c r="AX20" i="4" s="1"/>
  <c r="AR15" i="11"/>
  <c r="AW18" i="11"/>
  <c r="AR13" i="11"/>
  <c r="AW13" i="11" s="1"/>
  <c r="AX132" i="10"/>
  <c r="AR33" i="10"/>
  <c r="AW101" i="10"/>
  <c r="AW86" i="10"/>
  <c r="AW72" i="10"/>
  <c r="AW92" i="10"/>
  <c r="AU97" i="10"/>
  <c r="AU96" i="10" s="1"/>
  <c r="AU67" i="10"/>
  <c r="AU66" i="10" s="1"/>
  <c r="AX67" i="10"/>
  <c r="AU92" i="10"/>
  <c r="AU91" i="10" s="1"/>
  <c r="AW80" i="10"/>
  <c r="AV75" i="10"/>
  <c r="AV74" i="10" s="1"/>
  <c r="AU118" i="10"/>
  <c r="AU117" i="10" s="1"/>
  <c r="AR66" i="10"/>
  <c r="AX66" i="10" s="1"/>
  <c r="AX39" i="10"/>
  <c r="AX15" i="10"/>
  <c r="AV15" i="10"/>
  <c r="AU15" i="10"/>
  <c r="AX24" i="10"/>
  <c r="AU24" i="10"/>
  <c r="AV24" i="10"/>
  <c r="AX11" i="10"/>
  <c r="AU11" i="10"/>
  <c r="AU10" i="10" s="1"/>
  <c r="AV11" i="10"/>
  <c r="AV10" i="10" s="1"/>
  <c r="AX17" i="10"/>
  <c r="AV17" i="10"/>
  <c r="AU17" i="10"/>
  <c r="AX16" i="10"/>
  <c r="AU16" i="10"/>
  <c r="AV16" i="10"/>
  <c r="AW14" i="10"/>
  <c r="AV14" i="10"/>
  <c r="AU14" i="10"/>
  <c r="AW23" i="10"/>
  <c r="AV23" i="10"/>
  <c r="AU23" i="10"/>
  <c r="AX58" i="10"/>
  <c r="AU61" i="10"/>
  <c r="AU59" i="10" s="1"/>
  <c r="AV80" i="10"/>
  <c r="AV105" i="10"/>
  <c r="AV103" i="10" s="1"/>
  <c r="AR103" i="10"/>
  <c r="AX103" i="10" s="1"/>
  <c r="AR117" i="10"/>
  <c r="AU128" i="10"/>
  <c r="AU127" i="10" s="1"/>
  <c r="AV61" i="10"/>
  <c r="AV59" i="10" s="1"/>
  <c r="AU80" i="10"/>
  <c r="AX13" i="10"/>
  <c r="AW39" i="10"/>
  <c r="AR59" i="10"/>
  <c r="AX59" i="10" s="1"/>
  <c r="AU34" i="10"/>
  <c r="AU33" i="10" s="1"/>
  <c r="AX75" i="10"/>
  <c r="AX92" i="10"/>
  <c r="AU75" i="10"/>
  <c r="AU74" i="10" s="1"/>
  <c r="AU84" i="10"/>
  <c r="AV118" i="10"/>
  <c r="AV117" i="10" s="1"/>
  <c r="AV122" i="10"/>
  <c r="AV121" i="10" s="1"/>
  <c r="AV128" i="10"/>
  <c r="AV127" i="10" s="1"/>
  <c r="AV135" i="10"/>
  <c r="AV134" i="10" s="1"/>
  <c r="AR134" i="10"/>
  <c r="AV34" i="10"/>
  <c r="AV33" i="10" s="1"/>
  <c r="AU132" i="10"/>
  <c r="AU130" i="10" s="1"/>
  <c r="AU39" i="10"/>
  <c r="AU37" i="10" s="1"/>
  <c r="AU58" i="10"/>
  <c r="AX91" i="10"/>
  <c r="AV132" i="10"/>
  <c r="AV130" i="10" s="1"/>
  <c r="AR37" i="10"/>
  <c r="AW37" i="10" s="1"/>
  <c r="AV58" i="10"/>
  <c r="AU122" i="10"/>
  <c r="AW11" i="10"/>
  <c r="AW16" i="10"/>
  <c r="AX14" i="10"/>
  <c r="AX23" i="10"/>
  <c r="AW10" i="10"/>
  <c r="AW15" i="10"/>
  <c r="AW17" i="10"/>
  <c r="AW24" i="10"/>
  <c r="AV9" i="9"/>
  <c r="AX23" i="8"/>
  <c r="AW30" i="8"/>
  <c r="AW15" i="8"/>
  <c r="AW36" i="8"/>
  <c r="AW19" i="8"/>
  <c r="AW12" i="8"/>
  <c r="AU12" i="8"/>
  <c r="AU11" i="8" s="1"/>
  <c r="AV26" i="8"/>
  <c r="AV25" i="8" s="1"/>
  <c r="AU26" i="8"/>
  <c r="AU25" i="8" s="1"/>
  <c r="AV15" i="8"/>
  <c r="AV14" i="8" s="1"/>
  <c r="AU15" i="8"/>
  <c r="AU14" i="8" s="1"/>
  <c r="AV30" i="8"/>
  <c r="AV29" i="8" s="1"/>
  <c r="AU30" i="8"/>
  <c r="AU29" i="8" s="1"/>
  <c r="AV19" i="8"/>
  <c r="AU19" i="8"/>
  <c r="AU18" i="8" s="1"/>
  <c r="AV35" i="8"/>
  <c r="AU35" i="8"/>
  <c r="AV23" i="8"/>
  <c r="AV22" i="8" s="1"/>
  <c r="AU23" i="8"/>
  <c r="AU22" i="8" s="1"/>
  <c r="AW9" i="8"/>
  <c r="AV65" i="7"/>
  <c r="AW65" i="7"/>
  <c r="AR37" i="7"/>
  <c r="AX37" i="7" s="1"/>
  <c r="AW21" i="7"/>
  <c r="AR55" i="7"/>
  <c r="AR62" i="7"/>
  <c r="AX62" i="7" s="1"/>
  <c r="AR33" i="7"/>
  <c r="AW33" i="7" s="1"/>
  <c r="AR52" i="7"/>
  <c r="AW52" i="7" s="1"/>
  <c r="AW13" i="6"/>
  <c r="AV53" i="5"/>
  <c r="AV52" i="5" s="1"/>
  <c r="AV22" i="5"/>
  <c r="AW49" i="5"/>
  <c r="AX22" i="5"/>
  <c r="AV36" i="5"/>
  <c r="AV35" i="5" s="1"/>
  <c r="AV19" i="5"/>
  <c r="AX53" i="5"/>
  <c r="AU22" i="5"/>
  <c r="AU53" i="5"/>
  <c r="AU52" i="5" s="1"/>
  <c r="AW33" i="5"/>
  <c r="AX21" i="5"/>
  <c r="AX36" i="5"/>
  <c r="AU36" i="5"/>
  <c r="AU35" i="5" s="1"/>
  <c r="AX46" i="4"/>
  <c r="AR27" i="4"/>
  <c r="AX27" i="4" s="1"/>
  <c r="AR36" i="4"/>
  <c r="AR44" i="4"/>
  <c r="AX44" i="4" s="1"/>
  <c r="AX55" i="4"/>
  <c r="AX60" i="4"/>
  <c r="AV50" i="4"/>
  <c r="AV49" i="4" s="1"/>
  <c r="AU50" i="4"/>
  <c r="AU49" i="4" s="1"/>
  <c r="AX42" i="4"/>
  <c r="AV42" i="4"/>
  <c r="AV41" i="4" s="1"/>
  <c r="AU42" i="4"/>
  <c r="AX21" i="4"/>
  <c r="AV21" i="4"/>
  <c r="AV20" i="4" s="1"/>
  <c r="AU21" i="4"/>
  <c r="AU20" i="4" s="1"/>
  <c r="AV23" i="4"/>
  <c r="AU23" i="4"/>
  <c r="AX30" i="4"/>
  <c r="AV30" i="4"/>
  <c r="AV29" i="4" s="1"/>
  <c r="AU30" i="4"/>
  <c r="AU29" i="4" s="1"/>
  <c r="AX52" i="4"/>
  <c r="AV52" i="4"/>
  <c r="AV51" i="4" s="1"/>
  <c r="AU52" i="4"/>
  <c r="AW23" i="4"/>
  <c r="AX28" i="4"/>
  <c r="AU28" i="4"/>
  <c r="AU27" i="4" s="1"/>
  <c r="AV28" i="4"/>
  <c r="AV27" i="4" s="1"/>
  <c r="AX33" i="4"/>
  <c r="AV33" i="4"/>
  <c r="AV32" i="4" s="1"/>
  <c r="AU33" i="4"/>
  <c r="AU32" i="4" s="1"/>
  <c r="AX45" i="4"/>
  <c r="AV45" i="4"/>
  <c r="AV44" i="4" s="1"/>
  <c r="AU45" i="4"/>
  <c r="AX56" i="4"/>
  <c r="AV56" i="4"/>
  <c r="AV55" i="4" s="1"/>
  <c r="AU56" i="4"/>
  <c r="AX39" i="4"/>
  <c r="AV39" i="4"/>
  <c r="AU39" i="4"/>
  <c r="AX61" i="4"/>
  <c r="AV61" i="4"/>
  <c r="AV60" i="4" s="1"/>
  <c r="AU61" i="4"/>
  <c r="AX23" i="4"/>
  <c r="AV37" i="4"/>
  <c r="AV36" i="4" s="1"/>
  <c r="AU37" i="4"/>
  <c r="AU36" i="4" s="1"/>
  <c r="AX47" i="4"/>
  <c r="AV47" i="4"/>
  <c r="AV46" i="4" s="1"/>
  <c r="AU47" i="4"/>
  <c r="AX59" i="4"/>
  <c r="AV59" i="4"/>
  <c r="AV58" i="4" s="1"/>
  <c r="AU59" i="4"/>
  <c r="AU58" i="4" s="1"/>
  <c r="AW23" i="3"/>
  <c r="AU11" i="3"/>
  <c r="AU10" i="3" s="1"/>
  <c r="AV21" i="3"/>
  <c r="AX21" i="3"/>
  <c r="AW18" i="3"/>
  <c r="AU18" i="3"/>
  <c r="AU17" i="3" s="1"/>
  <c r="AX18" i="3"/>
  <c r="AU21" i="3"/>
  <c r="AU20" i="3" s="1"/>
  <c r="AU56" i="2"/>
  <c r="AU55" i="2" s="1"/>
  <c r="AU70" i="2"/>
  <c r="AU69" i="2" s="1"/>
  <c r="AV26" i="2"/>
  <c r="AV25" i="2" s="1"/>
  <c r="AU36" i="2"/>
  <c r="AU35" i="2" s="1"/>
  <c r="AW28" i="2"/>
  <c r="AX29" i="2"/>
  <c r="AW53" i="2"/>
  <c r="AU45" i="2"/>
  <c r="AU44" i="2" s="1"/>
  <c r="AW40" i="2"/>
  <c r="AW59" i="2"/>
  <c r="AV29" i="2"/>
  <c r="AV28" i="2" s="1"/>
  <c r="AU48" i="2"/>
  <c r="AU59" i="2"/>
  <c r="AU58" i="2" s="1"/>
  <c r="AW45" i="2"/>
  <c r="AW67" i="2"/>
  <c r="AU67" i="2"/>
  <c r="AU66" i="2" s="1"/>
  <c r="AW25" i="2"/>
  <c r="AX26" i="2"/>
  <c r="AU40" i="2"/>
  <c r="AU39" i="2" s="1"/>
  <c r="AU53" i="2"/>
  <c r="AU52" i="2" s="1"/>
  <c r="AX19" i="2"/>
  <c r="AU10" i="1"/>
  <c r="AU9" i="1" s="1"/>
  <c r="AU8" i="1" s="1"/>
  <c r="AX9" i="1"/>
  <c r="AV10" i="1"/>
  <c r="AV9" i="1" s="1"/>
  <c r="AV8" i="1" s="1"/>
  <c r="AW10" i="1"/>
  <c r="AW17" i="4"/>
  <c r="AX24" i="5"/>
  <c r="AX40" i="5"/>
  <c r="AX55" i="5"/>
  <c r="AX13" i="5"/>
  <c r="AU21" i="5"/>
  <c r="AW20" i="5"/>
  <c r="AW29" i="5"/>
  <c r="AW43" i="5"/>
  <c r="AW21" i="5"/>
  <c r="AV14" i="5"/>
  <c r="AV13" i="5" s="1"/>
  <c r="AV24" i="5"/>
  <c r="AV23" i="5" s="1"/>
  <c r="AV33" i="5"/>
  <c r="AV32" i="5" s="1"/>
  <c r="AV40" i="5"/>
  <c r="AV39" i="5" s="1"/>
  <c r="AV49" i="5"/>
  <c r="AV48" i="5" s="1"/>
  <c r="AV55" i="5"/>
  <c r="AV54" i="5" s="1"/>
  <c r="AX20" i="5"/>
  <c r="AX29" i="5"/>
  <c r="AX43" i="5"/>
  <c r="AU20" i="5"/>
  <c r="AU29" i="5"/>
  <c r="AU28" i="5" s="1"/>
  <c r="AU43" i="5"/>
  <c r="AU42" i="5" s="1"/>
  <c r="AW14" i="5"/>
  <c r="AW24" i="5"/>
  <c r="AW40" i="5"/>
  <c r="AW55" i="5"/>
  <c r="AR48" i="5"/>
  <c r="AX48" i="5" s="1"/>
  <c r="AX14" i="5"/>
  <c r="AX33" i="5"/>
  <c r="AX49" i="5"/>
  <c r="AR19" i="5"/>
  <c r="AX19" i="5" s="1"/>
  <c r="AX23" i="3"/>
  <c r="AX25" i="2"/>
  <c r="AU50" i="2"/>
  <c r="AU49" i="2" s="1"/>
  <c r="AT7" i="2"/>
  <c r="AW48" i="2"/>
  <c r="AW50" i="2"/>
  <c r="AW56" i="2"/>
  <c r="AW63" i="2"/>
  <c r="AW70" i="2"/>
  <c r="AP7" i="2"/>
  <c r="AW26" i="2"/>
  <c r="AX36" i="2"/>
  <c r="AX43" i="2"/>
  <c r="AX48" i="2"/>
  <c r="AX50" i="2"/>
  <c r="AX56" i="2"/>
  <c r="AX63" i="2"/>
  <c r="AX70" i="2"/>
  <c r="AW36" i="2"/>
  <c r="AV40" i="2"/>
  <c r="AV39" i="2" s="1"/>
  <c r="AV45" i="2"/>
  <c r="AV44" i="2" s="1"/>
  <c r="AV47" i="2"/>
  <c r="AV53" i="2"/>
  <c r="AV52" i="2" s="1"/>
  <c r="AV59" i="2"/>
  <c r="AV58" i="2" s="1"/>
  <c r="AV67" i="2"/>
  <c r="AV66" i="2" s="1"/>
  <c r="AW39" i="2"/>
  <c r="AW44" i="2"/>
  <c r="AR47" i="2"/>
  <c r="AW47" i="2" s="1"/>
  <c r="AX49" i="2"/>
  <c r="AX55" i="2"/>
  <c r="AW66" i="2"/>
  <c r="AX69" i="2"/>
  <c r="AU43" i="2"/>
  <c r="AU42" i="2" s="1"/>
  <c r="AU63" i="2"/>
  <c r="AU62" i="2" s="1"/>
  <c r="AW29" i="2"/>
  <c r="AQ7" i="2"/>
  <c r="AX62" i="2"/>
  <c r="AO7" i="2"/>
  <c r="AX17" i="3"/>
  <c r="AR130" i="10"/>
  <c r="AX130" i="10" s="1"/>
  <c r="AR121" i="10"/>
  <c r="AX121" i="10" s="1"/>
  <c r="AW128" i="10"/>
  <c r="AR108" i="10"/>
  <c r="AX108" i="10" s="1"/>
  <c r="AR100" i="10"/>
  <c r="AW100" i="10" s="1"/>
  <c r="AR96" i="10"/>
  <c r="AW96" i="10" s="1"/>
  <c r="AR85" i="10"/>
  <c r="AX85" i="10" s="1"/>
  <c r="AR79" i="10"/>
  <c r="AX79" i="10" s="1"/>
  <c r="AR74" i="10"/>
  <c r="AW74" i="10" s="1"/>
  <c r="AR71" i="10"/>
  <c r="AX71" i="10" s="1"/>
  <c r="AW105" i="10"/>
  <c r="AX105" i="10"/>
  <c r="AX101" i="10"/>
  <c r="AU101" i="10"/>
  <c r="AU100" i="10" s="1"/>
  <c r="AW97" i="10"/>
  <c r="AX97" i="10"/>
  <c r="AX86" i="10"/>
  <c r="AW84" i="10"/>
  <c r="AV84" i="10"/>
  <c r="AX72" i="10"/>
  <c r="AU72" i="10"/>
  <c r="AU71" i="10" s="1"/>
  <c r="AV67" i="10"/>
  <c r="AV66" i="10" s="1"/>
  <c r="AR57" i="10"/>
  <c r="AW57" i="10" s="1"/>
  <c r="AR49" i="10"/>
  <c r="AX49" i="10" s="1"/>
  <c r="AW61" i="10"/>
  <c r="AR35" i="8"/>
  <c r="AX35" i="8" s="1"/>
  <c r="AX29" i="8"/>
  <c r="AR25" i="8"/>
  <c r="AX22" i="8"/>
  <c r="AR18" i="8"/>
  <c r="AW18" i="8" s="1"/>
  <c r="AW14" i="8"/>
  <c r="AR54" i="5"/>
  <c r="AW54" i="5" s="1"/>
  <c r="AW42" i="5"/>
  <c r="AR39" i="5"/>
  <c r="AX39" i="5" s="1"/>
  <c r="AX35" i="5"/>
  <c r="AR32" i="5"/>
  <c r="AX32" i="5" s="1"/>
  <c r="AR28" i="5"/>
  <c r="AW58" i="4"/>
  <c r="AX58" i="4"/>
  <c r="AX51" i="4"/>
  <c r="AW51" i="4"/>
  <c r="AX32" i="4"/>
  <c r="AR22" i="4"/>
  <c r="AX22" i="4" s="1"/>
  <c r="AW30" i="4"/>
  <c r="AW42" i="4"/>
  <c r="AW47" i="4"/>
  <c r="AW52" i="4"/>
  <c r="AW59" i="4"/>
  <c r="AW21" i="4"/>
  <c r="AW28" i="4"/>
  <c r="AX17" i="4"/>
  <c r="AW17" i="3"/>
  <c r="AW58" i="2"/>
  <c r="AX52" i="2"/>
  <c r="AR42" i="2"/>
  <c r="AX42" i="2" s="1"/>
  <c r="E19" i="17"/>
  <c r="D19" i="17"/>
  <c r="C19" i="17"/>
  <c r="E19" i="15"/>
  <c r="D19" i="15"/>
  <c r="C19" i="15"/>
  <c r="AV8" i="2" l="1"/>
  <c r="AV7" i="2" s="1"/>
  <c r="AW117" i="10"/>
  <c r="AX117" i="10"/>
  <c r="AX9" i="7"/>
  <c r="AW9" i="7"/>
  <c r="AR8" i="7"/>
  <c r="AX25" i="8"/>
  <c r="AW25" i="8"/>
  <c r="AV9" i="5"/>
  <c r="AR9" i="5"/>
  <c r="AV20" i="3"/>
  <c r="AV9" i="3" s="1"/>
  <c r="AU9" i="3"/>
  <c r="AR9" i="3"/>
  <c r="AW33" i="10"/>
  <c r="AX33" i="10"/>
  <c r="AX24" i="7"/>
  <c r="H12" i="15"/>
  <c r="AW48" i="5"/>
  <c r="AX20" i="3"/>
  <c r="AW38" i="4"/>
  <c r="AX134" i="10"/>
  <c r="AW134" i="10"/>
  <c r="AX41" i="4"/>
  <c r="AW20" i="4"/>
  <c r="AW13" i="5"/>
  <c r="AW46" i="4"/>
  <c r="J12" i="15"/>
  <c r="AW18" i="7"/>
  <c r="AX18" i="7"/>
  <c r="G11" i="17"/>
  <c r="AU19" i="5"/>
  <c r="AU9" i="5" s="1"/>
  <c r="AX25" i="9"/>
  <c r="AW25" i="9"/>
  <c r="AX28" i="9"/>
  <c r="AW55" i="4"/>
  <c r="AX18" i="11"/>
  <c r="AX15" i="11"/>
  <c r="AW15" i="11"/>
  <c r="AX13" i="11"/>
  <c r="AW10" i="11"/>
  <c r="AX10" i="11"/>
  <c r="AW103" i="10"/>
  <c r="AW66" i="10"/>
  <c r="AU79" i="10"/>
  <c r="AW91" i="10"/>
  <c r="AX100" i="10"/>
  <c r="AV79" i="10"/>
  <c r="AW85" i="10"/>
  <c r="AW108" i="10"/>
  <c r="AX37" i="10"/>
  <c r="AV13" i="10"/>
  <c r="AU13" i="10"/>
  <c r="AW49" i="10"/>
  <c r="AW59" i="10"/>
  <c r="AW130" i="10"/>
  <c r="AU57" i="10"/>
  <c r="AW13" i="10"/>
  <c r="AX74" i="10"/>
  <c r="AX57" i="10"/>
  <c r="AW71" i="10"/>
  <c r="AW79" i="10"/>
  <c r="AX96" i="10"/>
  <c r="AW121" i="10"/>
  <c r="AV57" i="10"/>
  <c r="AX14" i="8"/>
  <c r="AW35" i="8"/>
  <c r="AX18" i="8"/>
  <c r="AX21" i="7"/>
  <c r="AW62" i="7"/>
  <c r="AX52" i="7"/>
  <c r="AW37" i="7"/>
  <c r="AX55" i="7"/>
  <c r="AW55" i="7"/>
  <c r="AX33" i="7"/>
  <c r="AW35" i="5"/>
  <c r="AX52" i="5"/>
  <c r="AX28" i="5"/>
  <c r="AW28" i="5"/>
  <c r="AW39" i="5"/>
  <c r="AW19" i="5"/>
  <c r="AW27" i="4"/>
  <c r="AW44" i="4"/>
  <c r="AX29" i="4"/>
  <c r="AW22" i="4"/>
  <c r="B18" i="15"/>
  <c r="AU47" i="2"/>
  <c r="AU8" i="2" s="1"/>
  <c r="AX44" i="2"/>
  <c r="AW49" i="2"/>
  <c r="AX66" i="2"/>
  <c r="AX28" i="2"/>
  <c r="AX39" i="2"/>
  <c r="AW55" i="2"/>
  <c r="AW32" i="5"/>
  <c r="AX42" i="5"/>
  <c r="AX54" i="5"/>
  <c r="AS7" i="2"/>
  <c r="AW42" i="2"/>
  <c r="AX47" i="2"/>
  <c r="AN7" i="2"/>
  <c r="AW62" i="2"/>
  <c r="AW69" i="2"/>
  <c r="AW52" i="2"/>
  <c r="AX58" i="2"/>
  <c r="B18" i="17"/>
  <c r="H13" i="17"/>
  <c r="H14" i="15"/>
  <c r="AU8" i="7" l="1"/>
  <c r="AW8" i="7"/>
  <c r="AV116" i="10"/>
  <c r="AV115" i="10" s="1"/>
  <c r="AV8" i="7"/>
  <c r="AU116" i="10"/>
  <c r="AU115" i="10" s="1"/>
  <c r="AU7" i="2"/>
  <c r="I12" i="15"/>
  <c r="I11" i="17"/>
  <c r="F12" i="15"/>
  <c r="F11" i="17"/>
  <c r="J11" i="17"/>
  <c r="F14" i="15"/>
  <c r="AX7" i="2"/>
  <c r="F13" i="17"/>
  <c r="AW7" i="2"/>
  <c r="J13" i="17"/>
  <c r="G13" i="17"/>
  <c r="G14" i="15"/>
  <c r="B14" i="15"/>
  <c r="B13" i="17"/>
  <c r="J14" i="15"/>
  <c r="AN7" i="8"/>
  <c r="AO7" i="8"/>
  <c r="AP7" i="8"/>
  <c r="AQ7" i="8"/>
  <c r="AT7" i="8"/>
  <c r="AS8" i="11"/>
  <c r="AQ8" i="11"/>
  <c r="AP8" i="11"/>
  <c r="AO8" i="11"/>
  <c r="AN8" i="11"/>
  <c r="AS115" i="10"/>
  <c r="AQ115" i="10"/>
  <c r="AP115" i="10"/>
  <c r="AO115" i="10"/>
  <c r="AS65" i="10"/>
  <c r="AQ65" i="10"/>
  <c r="AQ64" i="10" s="1"/>
  <c r="AP65" i="10"/>
  <c r="AP64" i="10" s="1"/>
  <c r="AO65" i="10"/>
  <c r="AO64" i="10" s="1"/>
  <c r="AN64" i="10"/>
  <c r="AT32" i="10"/>
  <c r="AT31" i="10" s="1"/>
  <c r="AS32" i="10"/>
  <c r="AS31" i="10" s="1"/>
  <c r="AV9" i="10"/>
  <c r="AV8" i="10" s="1"/>
  <c r="AU9" i="10"/>
  <c r="AU8" i="10" s="1"/>
  <c r="AT9" i="10"/>
  <c r="AS9" i="10"/>
  <c r="AS8" i="10" s="1"/>
  <c r="AQ9" i="10"/>
  <c r="AQ8" i="10" s="1"/>
  <c r="AP9" i="10"/>
  <c r="AP8" i="10" s="1"/>
  <c r="AO9" i="10"/>
  <c r="AO8" i="10" s="1"/>
  <c r="AN9" i="10"/>
  <c r="AN8" i="10" s="1"/>
  <c r="AT7" i="9"/>
  <c r="AS7" i="9"/>
  <c r="AQ7" i="9"/>
  <c r="AP7" i="9"/>
  <c r="AO7" i="9"/>
  <c r="AT7" i="7"/>
  <c r="AS7" i="7"/>
  <c r="AQ7" i="7"/>
  <c r="AP7" i="7"/>
  <c r="AO7" i="7"/>
  <c r="AS7" i="6"/>
  <c r="AQ7" i="6"/>
  <c r="AP7" i="6"/>
  <c r="AO7" i="6"/>
  <c r="AS8" i="5"/>
  <c r="AQ8" i="5"/>
  <c r="AP8" i="5"/>
  <c r="AO8" i="5"/>
  <c r="AQ8" i="4"/>
  <c r="AO8" i="4"/>
  <c r="AX11" i="3"/>
  <c r="AW11" i="3"/>
  <c r="AX10" i="3"/>
  <c r="AN8" i="5" l="1"/>
  <c r="B15" i="17" s="1"/>
  <c r="AR8" i="5"/>
  <c r="I14" i="15"/>
  <c r="I13" i="17"/>
  <c r="K11" i="17"/>
  <c r="L12" i="15"/>
  <c r="K12" i="15"/>
  <c r="L11" i="17"/>
  <c r="B16" i="15"/>
  <c r="AS64" i="10"/>
  <c r="AS7" i="10" s="1"/>
  <c r="K14" i="15"/>
  <c r="K13" i="17"/>
  <c r="L13" i="17"/>
  <c r="L14" i="15"/>
  <c r="G16" i="15"/>
  <c r="G17" i="17"/>
  <c r="B17" i="17"/>
  <c r="G10" i="15"/>
  <c r="G9" i="17"/>
  <c r="H10" i="15"/>
  <c r="H9" i="17"/>
  <c r="AR8" i="9"/>
  <c r="AW8" i="9" s="1"/>
  <c r="G8" i="17"/>
  <c r="G9" i="15"/>
  <c r="H9" i="15"/>
  <c r="H8" i="17"/>
  <c r="B9" i="15"/>
  <c r="B8" i="17"/>
  <c r="G16" i="17"/>
  <c r="G17" i="15"/>
  <c r="H16" i="17"/>
  <c r="H17" i="15"/>
  <c r="G15" i="15"/>
  <c r="G14" i="17"/>
  <c r="B14" i="17"/>
  <c r="B15" i="15"/>
  <c r="G15" i="17"/>
  <c r="AT8" i="5"/>
  <c r="AX9" i="3"/>
  <c r="AW9" i="3"/>
  <c r="AR8" i="3"/>
  <c r="AO8" i="3"/>
  <c r="AP8" i="3"/>
  <c r="AQ8" i="3"/>
  <c r="AN8" i="3"/>
  <c r="AR9" i="11"/>
  <c r="AT115" i="10"/>
  <c r="AR9" i="10"/>
  <c r="AR65" i="10"/>
  <c r="AR64" i="10" s="1"/>
  <c r="AU7" i="8"/>
  <c r="AU7" i="7"/>
  <c r="AS8" i="3"/>
  <c r="AT8" i="11"/>
  <c r="AT8" i="10"/>
  <c r="AT64" i="10"/>
  <c r="AN7" i="9"/>
  <c r="AN7" i="7"/>
  <c r="AT7" i="6"/>
  <c r="AR8" i="6"/>
  <c r="AW8" i="6" s="1"/>
  <c r="AS8" i="4"/>
  <c r="AT8" i="4"/>
  <c r="AW9" i="4"/>
  <c r="AT8" i="3"/>
  <c r="AX9" i="5" l="1"/>
  <c r="AR8" i="11"/>
  <c r="AX8" i="11" s="1"/>
  <c r="AV8" i="11"/>
  <c r="J17" i="17" s="1"/>
  <c r="AU8" i="11"/>
  <c r="I17" i="17" s="1"/>
  <c r="AV65" i="10"/>
  <c r="AV64" i="10" s="1"/>
  <c r="AU65" i="10"/>
  <c r="AU64" i="10" s="1"/>
  <c r="AR8" i="10"/>
  <c r="AW9" i="10"/>
  <c r="AX9" i="10"/>
  <c r="AX8" i="9"/>
  <c r="AV7" i="7"/>
  <c r="G13" i="15"/>
  <c r="AW8" i="5"/>
  <c r="F16" i="15"/>
  <c r="H16" i="15"/>
  <c r="H17" i="17"/>
  <c r="AT7" i="10"/>
  <c r="AW64" i="10"/>
  <c r="AX64" i="10"/>
  <c r="G12" i="17"/>
  <c r="AU8" i="9"/>
  <c r="AU7" i="9" s="1"/>
  <c r="AV8" i="9"/>
  <c r="AV7" i="9" s="1"/>
  <c r="AR7" i="9"/>
  <c r="AX7" i="9" s="1"/>
  <c r="B10" i="15"/>
  <c r="B9" i="17"/>
  <c r="AX8" i="8"/>
  <c r="AW8" i="8"/>
  <c r="I8" i="17"/>
  <c r="I9" i="15"/>
  <c r="AR7" i="8"/>
  <c r="AX8" i="7"/>
  <c r="AR7" i="7"/>
  <c r="I16" i="17"/>
  <c r="I17" i="15"/>
  <c r="B16" i="17"/>
  <c r="B17" i="15"/>
  <c r="H14" i="17"/>
  <c r="H15" i="15"/>
  <c r="AX8" i="6"/>
  <c r="AW9" i="5"/>
  <c r="AX8" i="5"/>
  <c r="H15" i="17"/>
  <c r="H18" i="17"/>
  <c r="H18" i="15"/>
  <c r="G18" i="17"/>
  <c r="G18" i="15"/>
  <c r="AX9" i="4"/>
  <c r="AX8" i="3"/>
  <c r="AW8" i="3"/>
  <c r="AV8" i="3"/>
  <c r="H11" i="15"/>
  <c r="H10" i="17"/>
  <c r="AU8" i="3"/>
  <c r="G11" i="15"/>
  <c r="G10" i="17"/>
  <c r="F10" i="17"/>
  <c r="F11" i="15"/>
  <c r="B10" i="17"/>
  <c r="B11" i="15"/>
  <c r="AX9" i="11"/>
  <c r="AW9" i="11"/>
  <c r="AX65" i="10"/>
  <c r="AW65" i="10"/>
  <c r="AV7" i="8"/>
  <c r="AR7" i="6"/>
  <c r="AV7" i="6"/>
  <c r="AU7" i="6"/>
  <c r="AU8" i="5"/>
  <c r="AV8" i="5"/>
  <c r="AR8" i="4"/>
  <c r="AV8" i="4"/>
  <c r="J18" i="17" s="1"/>
  <c r="AU8" i="4"/>
  <c r="G19" i="17" l="1"/>
  <c r="G19" i="15"/>
  <c r="F17" i="17"/>
  <c r="K17" i="17" s="1"/>
  <c r="AW8" i="11"/>
  <c r="AX8" i="10"/>
  <c r="AW8" i="10"/>
  <c r="F10" i="15"/>
  <c r="L10" i="15" s="1"/>
  <c r="I10" i="15"/>
  <c r="J16" i="17"/>
  <c r="J17" i="15"/>
  <c r="AX7" i="7"/>
  <c r="J9" i="17"/>
  <c r="J11" i="15"/>
  <c r="J16" i="15"/>
  <c r="I16" i="15"/>
  <c r="J10" i="17"/>
  <c r="H13" i="15"/>
  <c r="H19" i="15" s="1"/>
  <c r="H12" i="17"/>
  <c r="H19" i="17" s="1"/>
  <c r="I9" i="17"/>
  <c r="J10" i="15"/>
  <c r="F9" i="17"/>
  <c r="AW7" i="9"/>
  <c r="AW7" i="8"/>
  <c r="AX7" i="8"/>
  <c r="J8" i="17"/>
  <c r="J9" i="15"/>
  <c r="F8" i="17"/>
  <c r="F9" i="15"/>
  <c r="F17" i="15"/>
  <c r="F16" i="17"/>
  <c r="AW7" i="7"/>
  <c r="L16" i="15"/>
  <c r="AX7" i="6"/>
  <c r="AW7" i="6"/>
  <c r="F15" i="15"/>
  <c r="F14" i="17"/>
  <c r="I14" i="17"/>
  <c r="I15" i="15"/>
  <c r="J15" i="15"/>
  <c r="J14" i="17"/>
  <c r="I15" i="17"/>
  <c r="J15" i="17"/>
  <c r="F15" i="17"/>
  <c r="I18" i="15"/>
  <c r="I18" i="17"/>
  <c r="J18" i="15"/>
  <c r="AW8" i="4"/>
  <c r="AX8" i="4"/>
  <c r="F18" i="15"/>
  <c r="F18" i="17"/>
  <c r="I11" i="15"/>
  <c r="I10" i="17"/>
  <c r="L11" i="15"/>
  <c r="K11" i="15"/>
  <c r="K10" i="17"/>
  <c r="L10" i="17"/>
  <c r="L17" i="17" l="1"/>
  <c r="K10" i="15"/>
  <c r="K17" i="15"/>
  <c r="L9" i="17"/>
  <c r="L16" i="17"/>
  <c r="K9" i="17"/>
  <c r="L9" i="15"/>
  <c r="K9" i="15"/>
  <c r="K8" i="17"/>
  <c r="L8" i="17"/>
  <c r="K16" i="15"/>
  <c r="K16" i="17"/>
  <c r="L17" i="15"/>
  <c r="K14" i="17"/>
  <c r="L14" i="17"/>
  <c r="K15" i="15"/>
  <c r="L15" i="15"/>
  <c r="L15" i="17"/>
  <c r="K15" i="17"/>
  <c r="L18" i="17"/>
  <c r="K18" i="17"/>
  <c r="L18" i="15"/>
  <c r="K18" i="15"/>
  <c r="AV7" i="1"/>
  <c r="AU7" i="1"/>
  <c r="AT7" i="1"/>
  <c r="AS7" i="1"/>
  <c r="AR7" i="1"/>
  <c r="AQ7" i="1"/>
  <c r="AP7" i="1"/>
  <c r="AO7" i="1"/>
  <c r="AX7" i="1" l="1"/>
  <c r="AW7" i="1"/>
  <c r="B12" i="15"/>
  <c r="B11" i="17"/>
  <c r="AR127" i="10" l="1"/>
  <c r="AX127" i="10" s="1"/>
  <c r="AR116" i="10"/>
  <c r="AN115" i="10" l="1"/>
  <c r="AW116" i="10"/>
  <c r="AR115" i="10"/>
  <c r="AX116" i="10"/>
  <c r="AW127" i="10"/>
  <c r="AW115" i="10" l="1"/>
  <c r="AX115" i="10"/>
  <c r="AN32" i="10" l="1"/>
  <c r="AN31" i="10" s="1"/>
  <c r="AN7" i="10" s="1"/>
  <c r="B12" i="17" l="1"/>
  <c r="B19" i="17" s="1"/>
  <c r="B13" i="15"/>
  <c r="B19" i="15" s="1"/>
  <c r="AP32" i="10"/>
  <c r="AP31" i="10" s="1"/>
  <c r="AP7" i="10" s="1"/>
  <c r="AQ32" i="10"/>
  <c r="AQ31" i="10" s="1"/>
  <c r="AQ7" i="10" s="1"/>
  <c r="AO32" i="10"/>
  <c r="AR32" i="10" s="1"/>
  <c r="AR31" i="10" s="1"/>
  <c r="AR52" i="10"/>
  <c r="AV32" i="10" s="1"/>
  <c r="AV31" i="10" s="1"/>
  <c r="AV7" i="10" s="1"/>
  <c r="AW32" i="10" l="1"/>
  <c r="AW31" i="10" s="1"/>
  <c r="AO31" i="10"/>
  <c r="AO7" i="10" s="1"/>
  <c r="J13" i="15"/>
  <c r="J19" i="15" s="1"/>
  <c r="J12" i="17"/>
  <c r="J19" i="17" s="1"/>
  <c r="AU32" i="10"/>
  <c r="AU31" i="10" s="1"/>
  <c r="AU7" i="10" s="1"/>
  <c r="I12" i="17" s="1"/>
  <c r="I19" i="17" s="1"/>
  <c r="AX52" i="10"/>
  <c r="AW52" i="10"/>
  <c r="AR7" i="10" l="1"/>
  <c r="F12" i="17" s="1"/>
  <c r="F19" i="17" s="1"/>
  <c r="AX32" i="10"/>
  <c r="AX31" i="10" s="1"/>
  <c r="I13" i="15"/>
  <c r="I19" i="15" s="1"/>
  <c r="L19" i="17" l="1"/>
  <c r="K19" i="17"/>
  <c r="AX7" i="10"/>
  <c r="F13" i="15"/>
  <c r="F19" i="15" s="1"/>
  <c r="AW7" i="10"/>
  <c r="K12" i="17"/>
  <c r="L12" i="17"/>
  <c r="L13" i="15" l="1"/>
  <c r="L19" i="15"/>
  <c r="K13" i="15"/>
  <c r="K19" i="15" l="1"/>
</calcChain>
</file>

<file path=xl/sharedStrings.xml><?xml version="1.0" encoding="utf-8"?>
<sst xmlns="http://schemas.openxmlformats.org/spreadsheetml/2006/main" count="12394" uniqueCount="515">
  <si>
    <t>i_codigempre</t>
  </si>
  <si>
    <t>db_identempre</t>
  </si>
  <si>
    <t>i_digitchequ</t>
  </si>
  <si>
    <t>s_razonsocia</t>
  </si>
  <si>
    <t>i_vigenpresu</t>
  </si>
  <si>
    <t>s_indicpresu</t>
  </si>
  <si>
    <t>s_codigdepen</t>
  </si>
  <si>
    <t>s_nombrdepen</t>
  </si>
  <si>
    <t>i_recurhija</t>
  </si>
  <si>
    <t>s_descrtabla</t>
  </si>
  <si>
    <t>s_codigo1</t>
  </si>
  <si>
    <t>s_codigo2</t>
  </si>
  <si>
    <t>s_codigo3</t>
  </si>
  <si>
    <t>s_codigo4</t>
  </si>
  <si>
    <t>s_descrcodig</t>
  </si>
  <si>
    <t>campo12</t>
  </si>
  <si>
    <t>campo13</t>
  </si>
  <si>
    <t>campo14</t>
  </si>
  <si>
    <t>campo15</t>
  </si>
  <si>
    <t>campo16</t>
  </si>
  <si>
    <t>campo17</t>
  </si>
  <si>
    <t>campo18</t>
  </si>
  <si>
    <t>campo19</t>
  </si>
  <si>
    <t>campo20</t>
  </si>
  <si>
    <t>titulo1l1</t>
  </si>
  <si>
    <t>titulo2l1</t>
  </si>
  <si>
    <t>titulo3l1</t>
  </si>
  <si>
    <t>titulo4l1</t>
  </si>
  <si>
    <t>titulo5l1</t>
  </si>
  <si>
    <t>titulo6l1</t>
  </si>
  <si>
    <t>titulo7l1</t>
  </si>
  <si>
    <t>titulo8l1</t>
  </si>
  <si>
    <t>titulo9l1</t>
  </si>
  <si>
    <t>titulo10l1</t>
  </si>
  <si>
    <t>titulo11l1</t>
  </si>
  <si>
    <t>titulo12l1</t>
  </si>
  <si>
    <t>titulo13l1</t>
  </si>
  <si>
    <t>titulo14l1</t>
  </si>
  <si>
    <t>titulo15l1</t>
  </si>
  <si>
    <t>titulo16l1</t>
  </si>
  <si>
    <t>titulo17l1</t>
  </si>
  <si>
    <t>titulo18l1</t>
  </si>
  <si>
    <t>titulo19l1</t>
  </si>
  <si>
    <t>titulo20l1</t>
  </si>
  <si>
    <t>titulo1l2</t>
  </si>
  <si>
    <t>titulo2l2</t>
  </si>
  <si>
    <t>titulo3l2</t>
  </si>
  <si>
    <t>titulo4l2</t>
  </si>
  <si>
    <t>titulo5l2</t>
  </si>
  <si>
    <t>titulo6l2</t>
  </si>
  <si>
    <t>titulo7l2</t>
  </si>
  <si>
    <t>titulo8l2</t>
  </si>
  <si>
    <t>titulo9l2</t>
  </si>
  <si>
    <t>titulo10l2</t>
  </si>
  <si>
    <t>titulo11l2</t>
  </si>
  <si>
    <t>titulo12l2</t>
  </si>
  <si>
    <t>titulo13l2</t>
  </si>
  <si>
    <t>titulo14l2</t>
  </si>
  <si>
    <t>titulo15l2</t>
  </si>
  <si>
    <t>titulo16l2</t>
  </si>
  <si>
    <t>titulo17l2</t>
  </si>
  <si>
    <t>titulo18l2</t>
  </si>
  <si>
    <t>titulo19l2</t>
  </si>
  <si>
    <t>titulo20l2</t>
  </si>
  <si>
    <t>GOBERNACION DEL HUILA</t>
  </si>
  <si>
    <t>EG</t>
  </si>
  <si>
    <t xml:space="preserve"> </t>
  </si>
  <si>
    <t>SIN_DEFINIR</t>
  </si>
  <si>
    <t>Apropiación</t>
  </si>
  <si>
    <t>Adiciones</t>
  </si>
  <si>
    <t>Créditos</t>
  </si>
  <si>
    <t>Contracreditos</t>
  </si>
  <si>
    <t>Disponibilidades</t>
  </si>
  <si>
    <t>Compromisos</t>
  </si>
  <si>
    <t>Saldo Restando Disp</t>
  </si>
  <si>
    <t>Saldo Rest. Compro</t>
  </si>
  <si>
    <t>% Disponibilidad</t>
  </si>
  <si>
    <t>% Compromiso</t>
  </si>
  <si>
    <t>Inicial</t>
  </si>
  <si>
    <t>Periodo</t>
  </si>
  <si>
    <t>Definitiva</t>
  </si>
  <si>
    <t>[NO TIENE]</t>
  </si>
  <si>
    <t>201000000000000</t>
  </si>
  <si>
    <t>DESPACHO DEL GOBERNADOR Y OFICINAS ASESORAS</t>
  </si>
  <si>
    <t>5</t>
  </si>
  <si>
    <t>Departamento</t>
  </si>
  <si>
    <t>Ingresos Corrientes de Libre Destino</t>
  </si>
  <si>
    <t>Sgp-part.para Agua Potable y Saneamiento Bas</t>
  </si>
  <si>
    <t>0111</t>
  </si>
  <si>
    <t>1000</t>
  </si>
  <si>
    <t>123</t>
  </si>
  <si>
    <t>CIUDAD INTEGRADA A LOS PROCESOS DE GLOBALIZACIÓN</t>
  </si>
  <si>
    <t>1203</t>
  </si>
  <si>
    <t>36</t>
  </si>
  <si>
    <t>PRESTACIÓN DEL SERVICIO DE AGUA POTABLE</t>
  </si>
  <si>
    <t>202000000000000</t>
  </si>
  <si>
    <t>SECRETARIA DE GOBIERNO Y DESARROLLO COMUNITAR</t>
  </si>
  <si>
    <t>Licores</t>
  </si>
  <si>
    <t>0320</t>
  </si>
  <si>
    <t>1001</t>
  </si>
  <si>
    <t>115</t>
  </si>
  <si>
    <t>HUILA, PRIMEROS EN LA REDUCCIÓN DEL RIESGO DE DESASTRES</t>
  </si>
  <si>
    <t>0520</t>
  </si>
  <si>
    <t>121</t>
  </si>
  <si>
    <t>SEGURIDAD Y CONVIVENCIA CIUDADANA</t>
  </si>
  <si>
    <t>0670</t>
  </si>
  <si>
    <t>1500</t>
  </si>
  <si>
    <t>19</t>
  </si>
  <si>
    <t>GARANTIZANDO LOS DERECHOS DE LAS VICTIMAS</t>
  </si>
  <si>
    <t>16</t>
  </si>
  <si>
    <t xml:space="preserve">COMUNIDADES ÉTNICAS CON ENFOQUE DIFERENCIAL </t>
  </si>
  <si>
    <t>Fortalecimiento y Apoyo a la Acción Comunitaria en el Departamento del Huila.</t>
  </si>
  <si>
    <t>122</t>
  </si>
  <si>
    <t>FORTALECIMIENTO COMUNITARIO</t>
  </si>
  <si>
    <t>11</t>
  </si>
  <si>
    <t>PROMOVIENDO LOS DERECHOS DE LOS NIÑOS Y NIÑAS DEL HUILA</t>
  </si>
  <si>
    <t>20</t>
  </si>
  <si>
    <t>DISMINUYENDO LA POBREZA EXTREMA EN EL HUILA</t>
  </si>
  <si>
    <t>Asistencia en Complementación Alimentaria al Adulto Mayor en el Departamento del Huila</t>
  </si>
  <si>
    <t>14</t>
  </si>
  <si>
    <t>ADULTOS MAYORES DEL HUILA</t>
  </si>
  <si>
    <t>13</t>
  </si>
  <si>
    <t>PROMOVIENDO  LA EQUIDAD ENTRE GÉNEROS Y LA AUTONOMIA DE LA MUJER HUILENSE</t>
  </si>
  <si>
    <t>120</t>
  </si>
  <si>
    <t>HUILA GARANTE DE LOS DDHH Y DIH, CONSTRUYENDO CAMINOS DE PAZ</t>
  </si>
  <si>
    <t>17</t>
  </si>
  <si>
    <t>POR LOS DERECHOS DE LAS PERSONAS CON DISCAPACIDAD</t>
  </si>
  <si>
    <t>Fortalecimiento al Sector Juvenil para el Goce Efectivo de Sus Derechos en el Departamento del Huila</t>
  </si>
  <si>
    <t>12</t>
  </si>
  <si>
    <t>HUILA  JOVEN</t>
  </si>
  <si>
    <t>18</t>
  </si>
  <si>
    <t>POR UNA ADECUADA ATENCIÓN Y PROTECCIÓN DE LOS DERECHOS DE LA POBLACIÓN  LGBTI</t>
  </si>
  <si>
    <t>203000000000000</t>
  </si>
  <si>
    <t>SECRETARIA DE HACIENDA</t>
  </si>
  <si>
    <t>Iva Licores Deportes</t>
  </si>
  <si>
    <t>Iva Telefonía Celular Deporte</t>
  </si>
  <si>
    <t>Estampilla Prodesarrollo Departamental</t>
  </si>
  <si>
    <t>116</t>
  </si>
  <si>
    <t>SOSTENIBILIDAD FISCAL Y FINANCIERA</t>
  </si>
  <si>
    <t>0630</t>
  </si>
  <si>
    <t>01</t>
  </si>
  <si>
    <t>EDUCACION DE CALIDAD PARA EL DESARROLLO LOCAL, REGIONAL Y GLOBAL</t>
  </si>
  <si>
    <t>1400</t>
  </si>
  <si>
    <t>10</t>
  </si>
  <si>
    <t>MEJORES VIVIENDAS PARA LOS HUILENSES</t>
  </si>
  <si>
    <t>1604</t>
  </si>
  <si>
    <t>09</t>
  </si>
  <si>
    <t>HUILENSES COMPETITIVOS EN EL DEPORTE Y LA RECREACION</t>
  </si>
  <si>
    <t>205000000000000</t>
  </si>
  <si>
    <t>SECRETARIA DE EDUCACION</t>
  </si>
  <si>
    <t>0700</t>
  </si>
  <si>
    <t>02</t>
  </si>
  <si>
    <t xml:space="preserve">ACCESO Y PERMANENCIA EDUCATIVA </t>
  </si>
  <si>
    <t>0213</t>
  </si>
  <si>
    <t>0310</t>
  </si>
  <si>
    <t>03</t>
  </si>
  <si>
    <t>FORTALECIMIENTO DE LA GESTION EDUCATIVA</t>
  </si>
  <si>
    <t>207000000000000</t>
  </si>
  <si>
    <t>SECRETARIA DE AGRICULTURA Y MINERIA</t>
  </si>
  <si>
    <t>Sobretasa a la Gasolina</t>
  </si>
  <si>
    <t>1100</t>
  </si>
  <si>
    <t>0080</t>
  </si>
  <si>
    <t>24</t>
  </si>
  <si>
    <t>EQUIPAMIENTO E INFRAESTRUCTURA PARA EL FORTALECIMIENTO DE LA COMPETITIVIDAD  Y COMERCIALIZ</t>
  </si>
  <si>
    <t>Adquisición de Áreas de Interés de Acueductos Municipales y Regionales en el Departamento del Huila</t>
  </si>
  <si>
    <t>35</t>
  </si>
  <si>
    <t>UN AMBIENTE SOSTENIBLE PARA TODOS</t>
  </si>
  <si>
    <t>Apoyo para el Fortalecimiento de la Infraestructura y Equipamiento Productivo del Sector Agropecuario en el Departamento del Huila</t>
  </si>
  <si>
    <t>Apoyo a la Asistencia Técnica Agropecuaria Integral y Especializada en el Área Rural en el Departamento del Huila</t>
  </si>
  <si>
    <t>21</t>
  </si>
  <si>
    <t>PRODUCTORES RURALES COMPETITIVOS</t>
  </si>
  <si>
    <t>Apoyo en la Orientación y Fomento de Proyectos Productivos para la Incorporación, Consolidación y Equilibrio de Género en el Departamento del Huila</t>
  </si>
  <si>
    <t>22</t>
  </si>
  <si>
    <t>MUJER RURAL PRODUCTIVA</t>
  </si>
  <si>
    <t>Fortalecimiento de las Alianzas y Encadenamientos Productivos Agroalimentarios y Agroindustriales en el Departamento del Huila</t>
  </si>
  <si>
    <t>23</t>
  </si>
  <si>
    <t>FORTALECIENDO SUBSECTORES PRODUCTIVOS</t>
  </si>
  <si>
    <t>Desarrollo Sostenible de la Infraestructura Productiva, Apropiación Tecnológica y Formalización del Negocio Minero en el Departamento del Huila</t>
  </si>
  <si>
    <t>25</t>
  </si>
  <si>
    <t>MINERIA UN NEGOCIO FORMAL</t>
  </si>
  <si>
    <t>Asistencia Social Rural para el Acceso de la Oferta Sectorial y de la Cooperación en el Departamento del Huila</t>
  </si>
  <si>
    <t>0206</t>
  </si>
  <si>
    <t>0900</t>
  </si>
  <si>
    <t>208000000000000</t>
  </si>
  <si>
    <t>SECRETARIA DE VIAS E INFRAESTRUCTURA</t>
  </si>
  <si>
    <t>Sobretasa al A.C.P.M.</t>
  </si>
  <si>
    <t>Estampilla Proelectrificación Rural</t>
  </si>
  <si>
    <t>0500</t>
  </si>
  <si>
    <t>27</t>
  </si>
  <si>
    <t>ENERGIA CALIDAD DE VIDA</t>
  </si>
  <si>
    <t>Construcción y Ampliación Electrificación Rural en el Departamento del Huila.</t>
  </si>
  <si>
    <t>0113</t>
  </si>
  <si>
    <t>0600</t>
  </si>
  <si>
    <t>Mejoramiento de la Red Vial Urbana de los Municipios del Departamento del Huila</t>
  </si>
  <si>
    <t>29</t>
  </si>
  <si>
    <t>VIAS PARA EL DESARROLLO COMPETITIVO</t>
  </si>
  <si>
    <t>Mantenimiento Rutinario de la Red Vial de Segundo Orden en el Departamento del Huila</t>
  </si>
  <si>
    <t>Mejoramiento, Mantenimiento y Conservación de Vías de Segundo Orden en el Departamento del Huila</t>
  </si>
  <si>
    <t>209000000000000</t>
  </si>
  <si>
    <t>SECRETARIA DE CULTURA Y TURISMO</t>
  </si>
  <si>
    <t>Iva Telefonía Celular Cultura</t>
  </si>
  <si>
    <t>Estampilla Procultura</t>
  </si>
  <si>
    <t>28</t>
  </si>
  <si>
    <t>HUILA, UNIVERSO VIVO DE PIEDRA  Y LUZ BAÑADO POR EL MAGDALENA</t>
  </si>
  <si>
    <t>1603</t>
  </si>
  <si>
    <t>08</t>
  </si>
  <si>
    <t>CULTURA PARA EL DESARROLLO REGIONAL</t>
  </si>
  <si>
    <t>1600</t>
  </si>
  <si>
    <t>Apoyo y Fortalecimiento a los Museos del Departamento del Huila</t>
  </si>
  <si>
    <t>15</t>
  </si>
  <si>
    <t>INCLUSIÓN CON ENFOQUE DIFERENCIAL EN PROCESOS CULTURALES</t>
  </si>
  <si>
    <t>Fortalecimiento, Capacitación e Investigación Artística y Cultural del Departamento del Huila</t>
  </si>
  <si>
    <t>Apoyo Obras de Autores, Compositores y/o Creadores Huilenses en el Departamento del Huila.</t>
  </si>
  <si>
    <t>210000000000000</t>
  </si>
  <si>
    <t>SECRETARIA GENERAL</t>
  </si>
  <si>
    <t>119</t>
  </si>
  <si>
    <t>SERVICIO EFICIENTE Y EFICAZ  GENERANDO CULTURA ORGANIZACIONAL</t>
  </si>
  <si>
    <t>Mejoramiento y Dotación de las Sedes Administrativas del Departamento del Huila</t>
  </si>
  <si>
    <t>34</t>
  </si>
  <si>
    <t>MODERNIZACIÓN TECNOLÓGICA PARA EL  DESARROLLO REGIONAL</t>
  </si>
  <si>
    <t>211000000000000</t>
  </si>
  <si>
    <t>DEPARTAMENTO ADMINISTRATIVO DE PLANEACION</t>
  </si>
  <si>
    <t>31</t>
  </si>
  <si>
    <t>HUILA, TERRITORIO DE OPORTUNIDADES</t>
  </si>
  <si>
    <t>32</t>
  </si>
  <si>
    <t xml:space="preserve">OPORTUNIDADES TECNOLÓGICAS PARA EL DESARROLLO </t>
  </si>
  <si>
    <t>1003</t>
  </si>
  <si>
    <t>118</t>
  </si>
  <si>
    <t>ASISTENCIA TECNICA A LOS ENTES TERRITORIALES</t>
  </si>
  <si>
    <t>117</t>
  </si>
  <si>
    <t>PLANEACIÓN Y ORDENAMIENTO PARA EL DESARROLLO DEPARTAMENTAL</t>
  </si>
  <si>
    <t>0081</t>
  </si>
  <si>
    <t>Fortalecimiento del Proceso Planificador para el Desarrollo del Departamento del Huila</t>
  </si>
  <si>
    <t>213001000000000</t>
  </si>
  <si>
    <t>Subcuenta: Regimen Subsidiado en Salud</t>
  </si>
  <si>
    <t>Recursos Etesa</t>
  </si>
  <si>
    <t>Loterias</t>
  </si>
  <si>
    <t>Iva Cervezas</t>
  </si>
  <si>
    <t>Iva Licores-salud</t>
  </si>
  <si>
    <t>Sobretasa Consumo Cigarrillos y Tabaco</t>
  </si>
  <si>
    <t>Distribucion 6% Partcicipacion Licores- Sgsss</t>
  </si>
  <si>
    <t>0305</t>
  </si>
  <si>
    <t>04</t>
  </si>
  <si>
    <t xml:space="preserve">HUILENSES ASEGURADOS </t>
  </si>
  <si>
    <t>Apoyo a la Continuidad de la Afiliación al Régimen Subsidiado en el Departamento del Huila.</t>
  </si>
  <si>
    <t>213002000000000</t>
  </si>
  <si>
    <t>Subcuenta: Prestacion de Servicios de Salud</t>
  </si>
  <si>
    <t>S.g.p. Salud Complemento Prestacion de Servic</t>
  </si>
  <si>
    <t>Superávit Salud Trans. Nal-minproteccion</t>
  </si>
  <si>
    <t>Rendimientos S.g.p. Salud Servicios</t>
  </si>
  <si>
    <t>0306</t>
  </si>
  <si>
    <t>Asistencia en Salud a la Población Siquiatrica y Farmacodependiente Pobre y Vulnerable con Transtorno Mental en el Departamento del Huila</t>
  </si>
  <si>
    <t>06</t>
  </si>
  <si>
    <t>RED CON CALIDAD EN SALUD</t>
  </si>
  <si>
    <t>Apoyo y Atención en Salud al Adulto Mayor en el Departamento del Huila</t>
  </si>
  <si>
    <t>05</t>
  </si>
  <si>
    <t>HUILA REGION SALUDABLE</t>
  </si>
  <si>
    <t>Asistencia en Salud con Acciones No Pos a la Población Asegurada y Pobre No Asegurada en el Departamento del Huila</t>
  </si>
  <si>
    <t>213003000000000</t>
  </si>
  <si>
    <t>Subcuenta: Salud Pública Colectiva</t>
  </si>
  <si>
    <t>S.g.p. Salud Pública-subcuenta Salud Publica</t>
  </si>
  <si>
    <t>Servicios de Salud Prevision Social - Laborat</t>
  </si>
  <si>
    <t>Rendimientos S.g.p. Salud Publica</t>
  </si>
  <si>
    <t>0301</t>
  </si>
  <si>
    <t>Apoyo y Fortalecimiento de la Vigilancia Epidemiologica en Eventos de Salud Pública en el Departamento del Huila</t>
  </si>
  <si>
    <t>Implementación de la Estrategia Iec para Promover el Trato Digno y la Identificación Oportuna de Riesgo de Maltrato Infantil y Abuso en los Municipios del Huila</t>
  </si>
  <si>
    <t>Apoyo a la Promoción Social de la Salud, Calidad de Vida y Prevención de Riesgos de Poblaciones Especiales en el Departamento del Huila</t>
  </si>
  <si>
    <t>Apoyo a la Ejecución del Plan Municipal de Intervenciones Colectivas en Salud en el Departamento del Huila</t>
  </si>
  <si>
    <t>Mejoramiento de la Capacidad Técnico Científica del Laboratorio de Salud Pública del Departamento del Huila</t>
  </si>
  <si>
    <t>07</t>
  </si>
  <si>
    <t>DESARROLLO PARA LA SALUD</t>
  </si>
  <si>
    <t>213004000000000</t>
  </si>
  <si>
    <t>Subcuenta: Otros Gastos en Salud</t>
  </si>
  <si>
    <t>0300</t>
  </si>
  <si>
    <t>Adecuación y Construcción de Infraestructura Hospitalaria de la Red Pública del Departamento del Huila</t>
  </si>
  <si>
    <t>Mantenimiento, Reparación y Conservación Infraestructura Física Sede de la Secretaría de Salud del Departamento del Huila</t>
  </si>
  <si>
    <t>Dotación de Equipos Biomedicos para las Ips de la Red Pública del Departamento del Huila</t>
  </si>
  <si>
    <t>Apoyo Institucional para el Desarrollo del Recurso Humano de la Secretaría de Salud del Departamento del Huila</t>
  </si>
  <si>
    <t>Traslado de Recursos de Ley para la Investigación en Salud en el Departamento del Huila</t>
  </si>
  <si>
    <t>214000000000000</t>
  </si>
  <si>
    <t>FONDO EDUCATIVO DEPARTAMENTAL</t>
  </si>
  <si>
    <t>S.G.P. Sector Educación</t>
  </si>
  <si>
    <t>Administración del Servicio Educativo en el Departamento del Huila.</t>
  </si>
  <si>
    <t>Distribución de Recursos Financieros para la Operación de Establecimientos Educativos en 35 Municipios del Huila.</t>
  </si>
  <si>
    <t>FUENTE</t>
  </si>
  <si>
    <t>APROPIACION INICIAL</t>
  </si>
  <si>
    <t>ADICIONES PERIODO</t>
  </si>
  <si>
    <t>CONTRACREDITOS PERIODO</t>
  </si>
  <si>
    <t>APROPIACION DEFINITIVA</t>
  </si>
  <si>
    <t>COMPROMISOS PERIODO</t>
  </si>
  <si>
    <t>SALDO RESTANDO DISPONIBILIDADES</t>
  </si>
  <si>
    <t>SALDO RESTANDO COMPROMISOS</t>
  </si>
  <si>
    <t>% DISP.</t>
  </si>
  <si>
    <t>% COMP.</t>
  </si>
  <si>
    <t>EJECUCION DE LA INVERSION</t>
  </si>
  <si>
    <t>DEPENDENCIA</t>
  </si>
  <si>
    <t>SECRETARIA DE GOBIERNO Y DESARROLLO COMUNITARIO</t>
  </si>
  <si>
    <t>SUBCUENTA 02013-01 REGIMEN SUSIDIADO EN SALUD</t>
  </si>
  <si>
    <t>SUBCUENTA 02013-02 PRESTACION DE SERVICIOS DE SALUD EN LO NO CUBIERTO CON SUBSIDIOS A LA DEMANADA</t>
  </si>
  <si>
    <t>SUBCUENTA 02013-03 SALUD PUBLICA COLECTIVA</t>
  </si>
  <si>
    <t>SUBCUENTA 02013-04 OTROS GASTOS EN SALUD</t>
  </si>
  <si>
    <t>GOBERNACIÓN DEL HUILA</t>
  </si>
  <si>
    <t xml:space="preserve">SECRETARIA DE HACIENDA DEPARTAMENTAL </t>
  </si>
  <si>
    <t>ESTADO DE APROPIACIÓN Y SALDO PRESUPUESTAL</t>
  </si>
  <si>
    <t xml:space="preserve">DEPENDENCIA </t>
  </si>
  <si>
    <t>ADICIONES</t>
  </si>
  <si>
    <t>CREDITOS</t>
  </si>
  <si>
    <t>CONTRACREDITOS</t>
  </si>
  <si>
    <t>APROPIACIÓN DEFINITIVA</t>
  </si>
  <si>
    <t>DISPONIBILIDADES</t>
  </si>
  <si>
    <t>COMPROMISOS</t>
  </si>
  <si>
    <t>% SOBRE DISP.</t>
  </si>
  <si>
    <t>% SOBRE COMP.</t>
  </si>
  <si>
    <t>PUESTO UBICAC.</t>
  </si>
  <si>
    <t>SECRETARÍA DE SALUD - FONDO DE SALUD</t>
  </si>
  <si>
    <t>DESPACHO DEL GOBERNADOR</t>
  </si>
  <si>
    <t>SECRETARÍA GENERAL</t>
  </si>
  <si>
    <t>SECRETARÍA DE VÍAS E INFRAESTRUCTURA</t>
  </si>
  <si>
    <t>SECRETARÍA DE EDUCACIÓN</t>
  </si>
  <si>
    <t>TOTAL</t>
  </si>
  <si>
    <t>Preparo: Ebert/P.E. Area Financiera</t>
  </si>
  <si>
    <t>FONDO DEPARTAMENTAL DE EDUCACION</t>
  </si>
  <si>
    <t>Preparó: Ebert</t>
  </si>
  <si>
    <t>Na</t>
  </si>
  <si>
    <t>CRÉDITO PERIODO</t>
  </si>
  <si>
    <t>SIN INCLUIR EL FONDO EDUCATIVO DEPARTAMENTAL, NI EL S.G.R.</t>
  </si>
  <si>
    <t>0054</t>
  </si>
  <si>
    <t>PUESTO UBIC.</t>
  </si>
  <si>
    <t>Superavit licores</t>
  </si>
  <si>
    <t>Superavit I.C.L.D.</t>
  </si>
  <si>
    <t>Superavit fiscal estampilla prodesarrollo</t>
  </si>
  <si>
    <t>Superavit Licores</t>
  </si>
  <si>
    <t>Superavit I,C,L.D.</t>
  </si>
  <si>
    <t>Superavit sobretasa A.C.P.M.</t>
  </si>
  <si>
    <t>Superavit Estampilla</t>
  </si>
  <si>
    <t>Superavitr estampilla</t>
  </si>
  <si>
    <t>Monopolio Licores</t>
  </si>
  <si>
    <t>Superávit Estampilla</t>
  </si>
  <si>
    <t>SECRETARÍA DE HACIENDA</t>
  </si>
  <si>
    <t>GOBERNACIÓN DELHUILA</t>
  </si>
  <si>
    <t>DISPONIBILIDADES PERIODO</t>
  </si>
  <si>
    <t>Superávit Fiscal Estampilla Pro-cultura</t>
  </si>
  <si>
    <t>}</t>
  </si>
  <si>
    <t>Ampliación, Financiación y Ejecución Plan Departamental de Agua y Saneamiento Básico Vigencias Futuras en Todo el Departamento del Huila</t>
  </si>
  <si>
    <t>Ampliación, Financiación y Ejecución del Plan Departamental de Agua y Saneamiento Básico en Todo el Departamento del Huila</t>
  </si>
  <si>
    <t>Subsidio para Mejoramiento de Vivienda de Interés Social en los 37 Municipios del Departamento</t>
  </si>
  <si>
    <t>Diseño Dotación Recinto Ferial de Neiva, Huila</t>
  </si>
  <si>
    <t>Construcción Recinto Ferial de Neiva, Huila</t>
  </si>
  <si>
    <t>Apoyo y Fomento al Desarrollo y Practica del Deporte, la Recreación, la Educación Física y el Aprovechamiento del Tiempo Libre, en el Departamento del Huila</t>
  </si>
  <si>
    <t>Ingresos Corrientes de Libre Destino.</t>
  </si>
  <si>
    <t>Superávit Sgp Part. Agua Potable y Saneamient</t>
  </si>
  <si>
    <t>Recursos del Credito Agua Potable</t>
  </si>
  <si>
    <t>Superávit Monopolio de Licores</t>
  </si>
  <si>
    <t>Superávit fiscal recursos de libre destino</t>
  </si>
  <si>
    <t>Superávit Fiscal Margen de Comercialización</t>
  </si>
  <si>
    <t>Superávit Sobretasa Gasolina</t>
  </si>
  <si>
    <t>Fortalecimiento del Sistema Departamental de Gestión del Riesgo en el Departamento del Huila</t>
  </si>
  <si>
    <t>Actualización del Mapa de Amenazas y Riesgos para Su Incorporación en los Procesos de la Gestión del Riesgo de Desastres en el Departamento del Huila</t>
  </si>
  <si>
    <t>Conservación de la Seguridad Ciudadana y Preservación del Orden Público en el Huila</t>
  </si>
  <si>
    <t>Superávit Fiscal Contrib. Contratos Obra P.</t>
  </si>
  <si>
    <t>Apoyo y Atención Integral a las Víctimas del Conflicto Armado en el Huila</t>
  </si>
  <si>
    <t>Apoyo para la Atención y Protección de los Derechos de la Población Lbtgti en el Departamento del Huila</t>
  </si>
  <si>
    <t>Fortalecimiento Sistema de Protección Social Red Unidos, Disminución de la Pobreza Extrema en los 37 Municipios del Departamento del Huila</t>
  </si>
  <si>
    <t>Asistencia y Atención Integral a los Niños, Niñas y Adolescentes del Departamento del Huila</t>
  </si>
  <si>
    <t>Asistencia Integral a Adulto Mayor en el Departamento del Huila</t>
  </si>
  <si>
    <t>Fortalecimiento e Inclusión Social de las Personas con Discapacidad en el Departamento del Huila</t>
  </si>
  <si>
    <t>Fortalecimiento y Apoyo a la Acción Comunitaria en el Departamento del Huila</t>
  </si>
  <si>
    <t>Apoyo y Fortalecimiento a las Comunidades Étnicas en el Departamento del Huila</t>
  </si>
  <si>
    <t>Asistencia y Apoyo a Adolescentes Infractores de la Ley Penal Dentro del Marco de Responsabilidad Penal en el Departamento del Huila</t>
  </si>
  <si>
    <t>Fortalecimiento a la Gestión en Procesos de Defensa de los Ddhh y el Dih en el Huila</t>
  </si>
  <si>
    <t>Administración de la Sostenibilidad Fiscal y Financiera del Departamento del Huila</t>
  </si>
  <si>
    <t>Superávit - Convenios Fnd</t>
  </si>
  <si>
    <t>Superavit Recursos Fla-supervisión Licores</t>
  </si>
  <si>
    <t>Traslado de Recursos de la Estampilla Prodesarrollo para Agua Potable y Saneamiento Básico en el Área Rural del Departamento del Huila</t>
  </si>
  <si>
    <t>Traslado de Recursos a Fonvihuila para el Asesoramiento y Apoyo Técnico en Vivienda de Interés Social a los 37 Municipios del Departamento del Huila</t>
  </si>
  <si>
    <t>Traslado de Recursos al Inderhuila para la Construcción de Infraestructura Deportiva en el Departamento del Huila</t>
  </si>
  <si>
    <t>Traslado de Recursos al Inderhuila para el Apoyo a Programas de Fomento y Desarrollo Deportivo e Infraestructura Deportiva en el Departamento del Huila - Centro Oriente</t>
  </si>
  <si>
    <t>0058</t>
  </si>
  <si>
    <t>Construcción, Ampliación y Adecuación de Infraestructura Educativa en el Departamento del Huila.</t>
  </si>
  <si>
    <t>Superávit Fiscal Recursos Ley 21/82</t>
  </si>
  <si>
    <t>Adquisición de Materiales, Mobiliario y Medios Educativos para los Establecimientos Educativos de 35 Municipios del Huila</t>
  </si>
  <si>
    <t>0061</t>
  </si>
  <si>
    <t>Dotación de Equipos, Maquinaria y Recursos Tecnológicos en Establecimientos Educativos del Huila</t>
  </si>
  <si>
    <t>Mejoramiento de la Cobertura Educativa en Municipios del Huila</t>
  </si>
  <si>
    <t>Suministro de Alimentación Escolar en las Instituciones Educativas Oficiales del Huila</t>
  </si>
  <si>
    <t>Cofinanciación Men</t>
  </si>
  <si>
    <t>Superávit Fiscal Transferencias Men</t>
  </si>
  <si>
    <t>Suministro de Alimentacion Escolar en las Instituciones Educativas Oficiales de Municipios del Huila - Viencias Futuras</t>
  </si>
  <si>
    <t>Apoyo al Proceso de Liquidación del Proyecto de Transporte Escolar del Departamento del Huila</t>
  </si>
  <si>
    <t>Apoyo al Proceso de Descongestión del Fondo de Prestaciones Sociales del Magisterio del Huila</t>
  </si>
  <si>
    <t>Apoyo al Programa Educación Rural- Per- En el Departamento del Huila</t>
  </si>
  <si>
    <t>Actualización y Desempeño de los Educadores Oficiales de 35 Municipios del Huila</t>
  </si>
  <si>
    <t>Ampliación y Fortalecimiento de la Regionalización y Flexibilidad de la Oferta de Educación Superior en el Departamento del Huila</t>
  </si>
  <si>
    <t>Aportes para el Pago de Servicios a Directivos Docentes y Docentes Oficiales del Departamento del Huila</t>
  </si>
  <si>
    <t>Apoyo Escolar para Niñas en Condiciones de Vulnerabilidad del Huila</t>
  </si>
  <si>
    <t>Control al Proceso de Gestión Escolar en Establecimientos Educativos de 35 Municipios del Huila</t>
  </si>
  <si>
    <t>Prevención de la Deserción Escolar en Establecimientos Educativos del Huila</t>
  </si>
  <si>
    <t>Apoyo a la Población con Discapacidad en Instituciones Educativas del Huila</t>
  </si>
  <si>
    <t>Apoyo a la Educación Inicial en el Departamento del Huila</t>
  </si>
  <si>
    <t>Fortalecimiento de la Gestión del Proyecto Educativo Institucional en Establecimientos Educativos del Huila</t>
  </si>
  <si>
    <t>Apoyo al Servicio Educativo Ofrecido a los Indígenas y Afrocolombianos del Departamento del Huila</t>
  </si>
  <si>
    <t>Capacitación para el Aprendizaje del Segundo Idioma en Establecimientos Educativos de 35 Municipios del Huila</t>
  </si>
  <si>
    <t>Ampliación y Sostenimiento de la Cobertura Mediante la Contratación del Servicio Educativo en Municipios No Certificados en Educación del Huila.</t>
  </si>
  <si>
    <t>Apoyo Educativo a la Población Víctima del Conflicto Armado en 35 Municipios del Huila</t>
  </si>
  <si>
    <t>Asistencia Técnica para el Mejoramiento del Área de Educación Fisica para Establecimientos Educativos Oficiales del Departamento del Huila</t>
  </si>
  <si>
    <t>Apoyo Educativo a las Madres Comunitarias del Departamento del Huila</t>
  </si>
  <si>
    <t>Estudios de Prefactibilidad para la Construcción, Rehabilitación, Ampliación y Optimización de Distritos de Riego en el Departamento del Huila</t>
  </si>
  <si>
    <t>Construcción, Rehabilitación, Ampliación y Optimización de Distritos de Riego y Dotación de Infraestructura para Almacenamiento de Agua en el Departamento del Huila.</t>
  </si>
  <si>
    <t>Recursos Incoder</t>
  </si>
  <si>
    <t>Construccón del Distrito de Riego de Pequeña Escala Guayabal en el Municipio de Suaza en el Departamento del Huila</t>
  </si>
  <si>
    <t>Recursos Municipio de Suaza</t>
  </si>
  <si>
    <t>Aportes Asoguayabal</t>
  </si>
  <si>
    <t>Recursos FONSA Huila</t>
  </si>
  <si>
    <t>Implementación de la Política Pública Cafetera (ordenanza No. 036/2013) del Departamento del Huila</t>
  </si>
  <si>
    <t>Fortalecimiento Productivo y Apropiación de Tecnologías para el Desarrollo de los Subsectores Piscícolas, Frutícola y Cacaocultor en el Departamento del Huila.</t>
  </si>
  <si>
    <t>Apoyo a la Política Pública de Gestión Ambiental en el Departamento del Huila (ordenanza 037/13)</t>
  </si>
  <si>
    <t>Superávit Fiscal Estampilla Pro-electrificaci</t>
  </si>
  <si>
    <t>Construcción Redes de Electrificación Urbana en el Departamento del Huila.</t>
  </si>
  <si>
    <t>Construcción de Intercambiador Vial y Solución Peatonal - Universidad Surcolombiana Municipio de Neiva en el Departamento del Huila</t>
  </si>
  <si>
    <t>Recursos del Crédito</t>
  </si>
  <si>
    <t>Implementación del Sistema de Gas Domiciliario por Red con G.l.p.y G.n.c. En el Departamento del Huila</t>
  </si>
  <si>
    <t>Mejoramiento, Mantenimiento y Conservación de la Red de Tercer Orden del Departamento del Huila</t>
  </si>
  <si>
    <t>Recursos Fundación Alto Magdalena</t>
  </si>
  <si>
    <t>Divulgación y Promoción Turística del Destino Huila en el Departamento.</t>
  </si>
  <si>
    <t>Protección Recuperación del Patrimonio Cultural en el Departamento del Huila</t>
  </si>
  <si>
    <t>Mantenimiento Dotación y Apoyo a las Bibliotecas Públicas del Departamento del Huila</t>
  </si>
  <si>
    <t>Fortalecimiento de los Prestadores de Servicios Turísticos Autoriades y Actores Turísticos de Todo el Huila, Centro Oriente.</t>
  </si>
  <si>
    <t>Fortalecimiento y Nuevos Desarrollos del Sistema Cultural y Turístico en Linea del Departamento del Huila</t>
  </si>
  <si>
    <t>Apoyo para la Concertación de Proyectos Culturales en Todo el Departamento del Huila, Centro Oriente</t>
  </si>
  <si>
    <t>Capacitación Musical en el Conservatorio del Departamento del Huila</t>
  </si>
  <si>
    <t>Apoyo y Difusión del Patrimonio Cultural del Departamento del Huila</t>
  </si>
  <si>
    <t>Apoyo Festival Folclórico Nacional y Muestra Internacional del Folclor para el Fortalecimiento de la Huilensidad Todo el Departamento del Huila, Centro Oriente</t>
  </si>
  <si>
    <t>Protección Gestores y Creadores del Departamento del Huila</t>
  </si>
  <si>
    <t>Apoyo y Fortalecimiento Procesos Bandisticos en el Departamento del Huila</t>
  </si>
  <si>
    <t>Apoyo al Viii Encuentro Departamental de Cultura en Todo el Departamento del Huila, Centro Oriente</t>
  </si>
  <si>
    <t>Fortalecimiento del Desarrollo Artesanal del Departamento del Huila</t>
  </si>
  <si>
    <t>Formulación del Plan Decenal de Cultura 2015-2024 para el Departamento del Huila</t>
  </si>
  <si>
    <t>Implementación Plan de Estímulos a la Gestión, la Investigación y la Creación Cultural en el Departamento del Huila</t>
  </si>
  <si>
    <t>Apoyo a la Investigación en Patrimonio Arqueológico, Palenteologico y Cultural en el Departamento del Huila</t>
  </si>
  <si>
    <t>Implementación de Acciones Desde el Sector Cultural para Propiciar la Inclusión de la Población con Discapacidad en el Departamento del Huila</t>
  </si>
  <si>
    <t>Apoyo al Fortalecimiento de las Expresiones Culturales de los Pueblos Indígenas y Comunidad Afrocolombiana en Todo el Departamento del Huila, Centro Oriente</t>
  </si>
  <si>
    <t>Desarrollo del Sistema de Gestión de la Seguridad y Salud en el Trabajo para los Funcionarios de la Administración Central Departamental del Huila</t>
  </si>
  <si>
    <t>Fortalecimiento del Desarrollo del Recurso Humano de la Administración Central Departamental del Huila</t>
  </si>
  <si>
    <t>Apoyo para el Fortalecimiento Institucional y Gestión de Calidad para Mejorar el Servicio al Cliente en la Administración Central Departamental, Huila</t>
  </si>
  <si>
    <t>Fortalecimiento de la Infraestructura Informática de la Gobernación del Huila</t>
  </si>
  <si>
    <t>Mantenimiento, Organización y Digitalización del Archivo Departamental del Huila</t>
  </si>
  <si>
    <t>Fortalecimiento en la Gestión del Talento Humano Gobernación del Huila</t>
  </si>
  <si>
    <t>Difusión de la Gestión del Gobierno Huila Competitivo en el Departamento del Huila</t>
  </si>
  <si>
    <t>Fortalecimiento de las Capacidades en Ciencia, Tecnología e Innovación en el Departamento del Huila</t>
  </si>
  <si>
    <t>n</t>
  </si>
  <si>
    <t>n.a</t>
  </si>
  <si>
    <t>Fortalecimiento de la Competitividad para el Desarrollo Económico del Departamento del Huila</t>
  </si>
  <si>
    <t>Fortalecimiento del Sistema de Información Regional Sir - Sigdehu en el Departamento del Huila</t>
  </si>
  <si>
    <t>Fortalecimiento, Asesoría y Asistencia Técnica a los Entes Territoriales del Departamento del Huila</t>
  </si>
  <si>
    <t>Apoyo y Asistencia Técnica al Consejo Departamental de Planeación del Departamento del Huila</t>
  </si>
  <si>
    <t>Fortalecimiento de los Procesos de Planificación Territorial al Interior del Departamento y con Departamentos Vecinos del Huila</t>
  </si>
  <si>
    <t>Apoyo a los Municipios en la Actualización del Ordenamiento Territorial y Desarrollo de Proyectos Estrategicos, en el Huila</t>
  </si>
  <si>
    <t>TOTAL SECRETARIA DE SALUD -FONDO DEPARTAMENTAL DE SALUD</t>
  </si>
  <si>
    <t>Control Asesoría y Gestión a la Demanda en las Direcciones Locales de Salud en el Departamento del Huila</t>
  </si>
  <si>
    <t>Juegos de Apuestas Permanentes o Chance</t>
  </si>
  <si>
    <t>Apoyo y Asistencia a las Emergencias y Desastres en Salud a Través de la Operatividad del "crue" del Departamento del Huila</t>
  </si>
  <si>
    <t>Transferencias Minprotección Social - Crue</t>
  </si>
  <si>
    <t>Asistencia y Atención en Salud a la Población en Condiciones de Discapcidad del Departamento del Huila</t>
  </si>
  <si>
    <t>Asesoría a Prestadores de Servicios de Salud para el Cumplimiento del Sistema Obligatorio de Garantía de la Calidad en el Departamento del Huila</t>
  </si>
  <si>
    <t>Prevención y Atención Primaria en Salud en el Departamento del Huila.</t>
  </si>
  <si>
    <t>Mejoramiento de la Seguridad Sanitaria, Ambiental, Zoonosis y de Medicamentos en el Departamento del Huila</t>
  </si>
  <si>
    <t>Transferencias Nacionales - Minprotección</t>
  </si>
  <si>
    <t>Mejoramiento del Programa de Prevención, Promoción, Vigilancia y Control de Enfermedades Transmitidas por Vectores en el Departamento Huila</t>
  </si>
  <si>
    <t>Control y Fortalecimiento de la Gestión y del Sistema de Información en las Entidades Públicas de Salud del Departamento del Huila</t>
  </si>
  <si>
    <t>Administración y Gestión en Salud Pública en el Departamento Huila</t>
  </si>
  <si>
    <t>Fortalecimiento Modernización y Reorganización de la Red Pública de Salud en el Departamento del Huila</t>
  </si>
  <si>
    <t>Suministro e Inversión de Recursos del Sistema General de Participaciones para la Atención del Servicio Educativo en los Municipios No Certificados en Educación del Huila.</t>
  </si>
  <si>
    <t>n.a.</t>
  </si>
  <si>
    <t>Contribución Sobre Contratos de Obras Publica</t>
  </si>
  <si>
    <t>Convenio Federacion Nacional de Departamentos</t>
  </si>
  <si>
    <t>superávit fiscal consumo cigarrillos deportes</t>
  </si>
  <si>
    <t>Superávit Fiscal Iva Licores</t>
  </si>
  <si>
    <t>Recursos Men-ley 1450 de 2011</t>
  </si>
  <si>
    <t>Ministerio de Cultura</t>
  </si>
  <si>
    <t>Convenios - Municipio de Neiva</t>
  </si>
  <si>
    <t>Superavít Salud Cervezas</t>
  </si>
  <si>
    <t>Superávit Salud Licores</t>
  </si>
  <si>
    <t>Superávit Salud Loterías</t>
  </si>
  <si>
    <t>Superávit Fiscal Regimen Subsidiado</t>
  </si>
  <si>
    <t>Superávit Sobretasa Consumo Cigarrillos-sgsss</t>
  </si>
  <si>
    <t>Superávit Distribución 6% Licores Sgsss</t>
  </si>
  <si>
    <t>Superavit Etesa</t>
  </si>
  <si>
    <t>Superávit S.g.p. Salud Servicios</t>
  </si>
  <si>
    <t>Superávit Salud Rendimientos Financieros</t>
  </si>
  <si>
    <t>Superávit Saldos Contratos Regimen Subsidiado</t>
  </si>
  <si>
    <t>Superávit Transf. Conv.390/04lineas Priorita</t>
  </si>
  <si>
    <t>Superávit S.G.P. Salud Pública</t>
  </si>
  <si>
    <t>na</t>
  </si>
  <si>
    <t>Convenios Dps</t>
  </si>
  <si>
    <t>Dividendos Alcanos</t>
  </si>
  <si>
    <t>Convenio Uariv</t>
  </si>
  <si>
    <t>Convenio Municipios del Huila</t>
  </si>
  <si>
    <t>Dividendos alcanos</t>
  </si>
  <si>
    <t>Apoyo a Victimas del Conflicto Armado Construyendo un Huila Competitivo en 7 Municipios del Departamento</t>
  </si>
  <si>
    <t>Construcción de Dos (2) Centros de Desarrollo Infantil en los Municipios de Algeciras y Tarqui del Departamento del Huila.</t>
  </si>
  <si>
    <t>Margen de Comercialización</t>
  </si>
  <si>
    <t>Fortalecimiento del Fondo Departamental para la Gestión del Riesgo de Desastres del Departamento del Huila</t>
  </si>
  <si>
    <t>Recursos Ministerio de Agricultura</t>
  </si>
  <si>
    <t>Reintegros Recursos Propios Departamento</t>
  </si>
  <si>
    <t>Superavit Otros Gastos en Salud Inversión</t>
  </si>
  <si>
    <t>PERIODO DEL 01 DE ENERO AL 31 DE OCTUBRE DE 2015</t>
  </si>
  <si>
    <t xml:space="preserve"> EJECUCIÓN DE LA INVERSIÓN DEL DEPARTAMENTO DEL HUILA DE ENERO 01 A OCTUBRE 31 DE 2015</t>
  </si>
  <si>
    <t>EJECUCIÓN DE LA INVERSIÓN DEL DEPARTAMENTO DEL HUILA DE ENERO 01 A OCTUBRE 31 DE 2015</t>
  </si>
  <si>
    <t>EJECUCIÓN DE LA INVERSIÓN DEL DEPARTAMENTO DEL HUILA DE ENERO 01 A  OCTUBRE 31 DE 2015</t>
  </si>
  <si>
    <t>Recursos Men Art.145 Ley 1530 de 2012</t>
  </si>
  <si>
    <t>Apoyo a los Procesos del Servicio de Transporte Escolar en 36 Municipios del Huila</t>
  </si>
  <si>
    <t>Apoyo a la Educación para el Trabajo y Desarrollo Humano Departamento del Huila</t>
  </si>
  <si>
    <t>Fondo Educación Trabajo Ord.37 de 2009</t>
  </si>
  <si>
    <t>Superávit S.G.P. Educación</t>
  </si>
  <si>
    <t>Superávit Rendimientos Financieros S.g.p. 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</si>
</sst>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8" fillId="0" borderId="0"/>
    <xf numFmtId="43" fontId="10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4" xfId="0" applyBorder="1"/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justify" vertical="justify" wrapText="1"/>
      <protection locked="0"/>
    </xf>
    <xf numFmtId="0" fontId="0" fillId="0" borderId="4" xfId="0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justify" vertical="justify" wrapText="1"/>
      <protection locked="0"/>
    </xf>
    <xf numFmtId="3" fontId="2" fillId="2" borderId="8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3" fontId="0" fillId="3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justify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/>
    <xf numFmtId="4" fontId="0" fillId="3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justify" vertical="justify" wrapText="1"/>
      <protection locked="0"/>
    </xf>
    <xf numFmtId="0" fontId="0" fillId="4" borderId="1" xfId="0" applyFill="1" applyBorder="1"/>
    <xf numFmtId="3" fontId="0" fillId="4" borderId="1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justify" vertical="justify" wrapText="1"/>
      <protection locked="0"/>
    </xf>
    <xf numFmtId="0" fontId="0" fillId="2" borderId="0" xfId="0" applyFill="1" applyBorder="1"/>
    <xf numFmtId="3" fontId="0" fillId="2" borderId="0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0" fontId="0" fillId="2" borderId="12" xfId="0" applyFill="1" applyBorder="1"/>
    <xf numFmtId="3" fontId="0" fillId="2" borderId="12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justify" vertical="justify" wrapText="1"/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0" xfId="0" applyFill="1"/>
    <xf numFmtId="0" fontId="4" fillId="2" borderId="0" xfId="1" applyFill="1"/>
    <xf numFmtId="0" fontId="0" fillId="2" borderId="0" xfId="0" applyFill="1" applyProtection="1">
      <protection locked="0"/>
    </xf>
    <xf numFmtId="0" fontId="4" fillId="5" borderId="0" xfId="2" applyFill="1"/>
    <xf numFmtId="0" fontId="4" fillId="5" borderId="0" xfId="2" applyFont="1" applyFill="1"/>
    <xf numFmtId="0" fontId="4" fillId="0" borderId="0" xfId="2"/>
    <xf numFmtId="0" fontId="7" fillId="5" borderId="0" xfId="2" applyFont="1" applyFill="1" applyAlignment="1">
      <alignment horizontal="centerContinuous"/>
    </xf>
    <xf numFmtId="4" fontId="4" fillId="5" borderId="0" xfId="2" applyNumberFormat="1" applyFill="1"/>
    <xf numFmtId="0" fontId="7" fillId="6" borderId="1" xfId="2" applyFont="1" applyFill="1" applyBorder="1" applyAlignment="1">
      <alignment horizontal="center" vertical="center"/>
    </xf>
    <xf numFmtId="4" fontId="7" fillId="6" borderId="1" xfId="2" applyNumberFormat="1" applyFont="1" applyFill="1" applyBorder="1" applyAlignment="1">
      <alignment horizontal="center" vertical="center" wrapText="1"/>
    </xf>
    <xf numFmtId="4" fontId="7" fillId="6" borderId="1" xfId="2" applyNumberFormat="1" applyFont="1" applyFill="1" applyBorder="1" applyAlignment="1">
      <alignment horizontal="center" vertical="center"/>
    </xf>
    <xf numFmtId="2" fontId="7" fillId="6" borderId="1" xfId="2" applyNumberFormat="1" applyFont="1" applyFill="1" applyBorder="1" applyAlignment="1">
      <alignment horizontal="center" vertical="center" wrapText="1"/>
    </xf>
    <xf numFmtId="2" fontId="7" fillId="6" borderId="2" xfId="2" applyNumberFormat="1" applyFont="1" applyFill="1" applyBorder="1" applyAlignment="1">
      <alignment horizontal="center" vertical="center" wrapText="1"/>
    </xf>
    <xf numFmtId="0" fontId="7" fillId="6" borderId="20" xfId="2" applyFont="1" applyFill="1" applyBorder="1" applyAlignment="1">
      <alignment horizontal="justify" vertical="justify" wrapText="1"/>
    </xf>
    <xf numFmtId="0" fontId="4" fillId="0" borderId="20" xfId="2" applyFill="1" applyBorder="1" applyAlignment="1">
      <alignment horizontal="justify" vertical="justify" wrapText="1"/>
    </xf>
    <xf numFmtId="4" fontId="4" fillId="0" borderId="20" xfId="2" applyNumberFormat="1" applyFill="1" applyBorder="1"/>
    <xf numFmtId="0" fontId="4" fillId="0" borderId="20" xfId="2" applyFill="1" applyBorder="1"/>
    <xf numFmtId="0" fontId="4" fillId="0" borderId="0" xfId="2" applyFill="1"/>
    <xf numFmtId="0" fontId="6" fillId="0" borderId="20" xfId="2" applyFont="1" applyBorder="1"/>
    <xf numFmtId="4" fontId="6" fillId="6" borderId="20" xfId="2" applyNumberFormat="1" applyFont="1" applyFill="1" applyBorder="1"/>
    <xf numFmtId="2" fontId="6" fillId="6" borderId="20" xfId="2" applyNumberFormat="1" applyFont="1" applyFill="1" applyBorder="1"/>
    <xf numFmtId="0" fontId="6" fillId="0" borderId="20" xfId="2" applyFont="1" applyFill="1" applyBorder="1"/>
    <xf numFmtId="0" fontId="4" fillId="2" borderId="0" xfId="2" applyFont="1" applyFill="1" applyBorder="1"/>
    <xf numFmtId="4" fontId="4" fillId="2" borderId="0" xfId="2" applyNumberFormat="1" applyFont="1" applyFill="1" applyBorder="1"/>
    <xf numFmtId="2" fontId="4" fillId="2" borderId="0" xfId="2" applyNumberFormat="1" applyFont="1" applyFill="1" applyBorder="1"/>
    <xf numFmtId="0" fontId="4" fillId="2" borderId="0" xfId="2" applyFont="1" applyFill="1"/>
    <xf numFmtId="0" fontId="4" fillId="0" borderId="0" xfId="2" applyFont="1" applyFill="1"/>
    <xf numFmtId="0" fontId="4" fillId="2" borderId="0" xfId="2" applyFill="1"/>
    <xf numFmtId="4" fontId="4" fillId="2" borderId="0" xfId="2" applyNumberFormat="1" applyFill="1"/>
    <xf numFmtId="4" fontId="4" fillId="2" borderId="0" xfId="2" applyNumberFormat="1" applyFill="1" applyBorder="1"/>
    <xf numFmtId="0" fontId="4" fillId="0" borderId="0" xfId="2" applyFont="1" applyBorder="1"/>
    <xf numFmtId="4" fontId="4" fillId="0" borderId="0" xfId="2" applyNumberFormat="1" applyFont="1" applyFill="1" applyBorder="1"/>
    <xf numFmtId="0" fontId="4" fillId="0" borderId="0" xfId="2" applyFont="1" applyFill="1" applyBorder="1"/>
    <xf numFmtId="4" fontId="4" fillId="0" borderId="0" xfId="2" applyNumberFormat="1" applyFill="1"/>
    <xf numFmtId="0" fontId="2" fillId="3" borderId="0" xfId="0" applyFont="1" applyFill="1" applyBorder="1" applyProtection="1"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4" fillId="2" borderId="0" xfId="2" applyNumberFormat="1" applyFill="1"/>
    <xf numFmtId="4" fontId="0" fillId="2" borderId="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3" borderId="4" xfId="0" applyFill="1" applyBorder="1" applyAlignment="1">
      <alignment horizontal="justify" vertical="justify" wrapText="1"/>
    </xf>
    <xf numFmtId="0" fontId="0" fillId="3" borderId="1" xfId="0" applyFill="1" applyBorder="1" applyAlignment="1">
      <alignment horizontal="justify" vertical="justify" wrapText="1"/>
    </xf>
    <xf numFmtId="0" fontId="0" fillId="4" borderId="1" xfId="0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3" borderId="4" xfId="0" applyFill="1" applyBorder="1" applyAlignment="1">
      <alignment horizontal="justify" vertical="justify"/>
    </xf>
    <xf numFmtId="0" fontId="0" fillId="3" borderId="1" xfId="0" applyFill="1" applyBorder="1" applyAlignment="1">
      <alignment horizontal="justify" vertical="justify"/>
    </xf>
    <xf numFmtId="0" fontId="0" fillId="4" borderId="1" xfId="0" applyFill="1" applyBorder="1" applyAlignment="1">
      <alignment horizontal="justify" vertical="justify"/>
    </xf>
    <xf numFmtId="0" fontId="0" fillId="0" borderId="1" xfId="0" applyBorder="1" applyAlignment="1" applyProtection="1">
      <alignment horizontal="justify" vertical="justify"/>
      <protection locked="0"/>
    </xf>
    <xf numFmtId="0" fontId="0" fillId="2" borderId="16" xfId="0" applyFill="1" applyBorder="1" applyAlignment="1" applyProtection="1">
      <alignment horizontal="justify" vertical="justify"/>
      <protection locked="0"/>
    </xf>
    <xf numFmtId="0" fontId="0" fillId="2" borderId="0" xfId="0" applyFill="1" applyBorder="1" applyAlignment="1" applyProtection="1">
      <alignment horizontal="justify" vertical="justify"/>
      <protection locked="0"/>
    </xf>
    <xf numFmtId="0" fontId="0" fillId="0" borderId="0" xfId="0" applyAlignment="1">
      <alignment horizontal="justify" vertical="justify"/>
    </xf>
    <xf numFmtId="0" fontId="0" fillId="3" borderId="4" xfId="0" applyFill="1" applyBorder="1" applyAlignment="1" applyProtection="1">
      <alignment horizontal="justify" vertical="justify" wrapText="1"/>
      <protection locked="0"/>
    </xf>
    <xf numFmtId="0" fontId="0" fillId="3" borderId="1" xfId="0" applyFill="1" applyBorder="1" applyAlignment="1" applyProtection="1">
      <alignment horizontal="justify" vertical="justify" wrapText="1"/>
      <protection locked="0"/>
    </xf>
    <xf numFmtId="0" fontId="0" fillId="2" borderId="0" xfId="0" applyFill="1" applyAlignment="1">
      <alignment horizontal="justify" vertical="justify"/>
    </xf>
    <xf numFmtId="4" fontId="0" fillId="0" borderId="0" xfId="0" applyNumberFormat="1"/>
    <xf numFmtId="0" fontId="7" fillId="6" borderId="20" xfId="2" applyFont="1" applyFill="1" applyBorder="1" applyAlignment="1">
      <alignment horizontal="center" vertical="justify" wrapText="1"/>
    </xf>
    <xf numFmtId="0" fontId="4" fillId="5" borderId="0" xfId="2" applyFill="1" applyAlignment="1">
      <alignment horizontal="center"/>
    </xf>
    <xf numFmtId="3" fontId="9" fillId="2" borderId="0" xfId="2" applyNumberFormat="1" applyFont="1" applyFill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0" fontId="0" fillId="2" borderId="6" xfId="0" applyFill="1" applyBorder="1"/>
    <xf numFmtId="3" fontId="0" fillId="2" borderId="0" xfId="0" applyNumberFormat="1" applyFill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justify" vertical="justify" wrapText="1"/>
      <protection locked="0"/>
    </xf>
    <xf numFmtId="3" fontId="0" fillId="0" borderId="0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1" xfId="0" applyFill="1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justify" vertical="justify" wrapText="1"/>
      <protection locked="0"/>
    </xf>
    <xf numFmtId="0" fontId="0" fillId="2" borderId="1" xfId="0" applyFill="1" applyBorder="1" applyAlignment="1">
      <alignment horizontal="justify" vertical="justify" wrapText="1"/>
    </xf>
    <xf numFmtId="43" fontId="4" fillId="0" borderId="20" xfId="6" applyFont="1" applyFill="1" applyBorder="1"/>
    <xf numFmtId="43" fontId="6" fillId="6" borderId="20" xfId="6" applyFont="1" applyFill="1" applyBorder="1"/>
    <xf numFmtId="4" fontId="0" fillId="2" borderId="6" xfId="0" applyNumberFormat="1" applyFill="1" applyBorder="1" applyProtection="1">
      <protection locked="0"/>
    </xf>
    <xf numFmtId="4" fontId="0" fillId="0" borderId="6" xfId="0" applyNumberFormat="1" applyBorder="1" applyProtection="1">
      <protection locked="0"/>
    </xf>
    <xf numFmtId="4" fontId="1" fillId="3" borderId="4" xfId="0" applyNumberFormat="1" applyFont="1" applyFill="1" applyBorder="1" applyAlignment="1" applyProtection="1">
      <alignment horizontal="center" vertical="justify" wrapText="1"/>
      <protection locked="0"/>
    </xf>
    <xf numFmtId="4" fontId="1" fillId="3" borderId="1" xfId="0" applyNumberFormat="1" applyFont="1" applyFill="1" applyBorder="1" applyAlignment="1" applyProtection="1">
      <alignment horizontal="center" vertical="justify" wrapText="1"/>
      <protection locked="0"/>
    </xf>
    <xf numFmtId="4" fontId="0" fillId="0" borderId="16" xfId="0" applyNumberFormat="1" applyBorder="1" applyProtection="1">
      <protection locked="0"/>
    </xf>
    <xf numFmtId="4" fontId="0" fillId="2" borderId="0" xfId="0" applyNumberFormat="1" applyFill="1"/>
    <xf numFmtId="4" fontId="0" fillId="0" borderId="1" xfId="0" applyNumberFormat="1" applyFill="1" applyBorder="1" applyProtection="1">
      <protection locked="0"/>
    </xf>
    <xf numFmtId="0" fontId="4" fillId="5" borderId="0" xfId="2" applyFill="1" applyBorder="1"/>
    <xf numFmtId="43" fontId="4" fillId="2" borderId="0" xfId="6" applyFont="1" applyFill="1"/>
    <xf numFmtId="43" fontId="4" fillId="0" borderId="0" xfId="6" applyFont="1" applyFill="1"/>
    <xf numFmtId="43" fontId="4" fillId="0" borderId="0" xfId="6" applyFont="1"/>
    <xf numFmtId="0" fontId="0" fillId="4" borderId="1" xfId="0" applyFill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0" fillId="2" borderId="6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5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justify" vertical="justify"/>
      <protection locked="0"/>
    </xf>
    <xf numFmtId="0" fontId="0" fillId="4" borderId="1" xfId="0" applyFill="1" applyBorder="1" applyAlignment="1" applyProtection="1">
      <alignment horizontal="justify" wrapText="1"/>
      <protection locked="0"/>
    </xf>
    <xf numFmtId="0" fontId="0" fillId="0" borderId="0" xfId="0" applyFill="1"/>
    <xf numFmtId="0" fontId="4" fillId="0" borderId="0" xfId="1" applyFill="1"/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5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justify" vertical="justify"/>
      <protection locked="0"/>
    </xf>
    <xf numFmtId="0" fontId="0" fillId="0" borderId="1" xfId="0" applyFill="1" applyBorder="1" applyAlignment="1" applyProtection="1">
      <alignment horizontal="justify" vertical="justify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wrapText="1"/>
    </xf>
    <xf numFmtId="0" fontId="0" fillId="0" borderId="16" xfId="0" applyBorder="1" applyAlignment="1" applyProtection="1">
      <alignment horizontal="justify" vertical="justify"/>
      <protection locked="0"/>
    </xf>
    <xf numFmtId="0" fontId="0" fillId="0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justify" vertical="justify"/>
    </xf>
    <xf numFmtId="0" fontId="0" fillId="4" borderId="0" xfId="0" applyFill="1" applyProtection="1">
      <protection locked="0"/>
    </xf>
    <xf numFmtId="0" fontId="7" fillId="5" borderId="0" xfId="2" applyFont="1" applyFill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5" fillId="5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5" borderId="11" xfId="1" applyFont="1" applyFill="1" applyBorder="1" applyAlignment="1">
      <alignment horizontal="center"/>
    </xf>
    <xf numFmtId="0" fontId="5" fillId="5" borderId="19" xfId="1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justify" vertical="justify" wrapText="1"/>
      <protection locked="0"/>
    </xf>
    <xf numFmtId="0" fontId="1" fillId="3" borderId="3" xfId="0" applyFont="1" applyFill="1" applyBorder="1" applyAlignment="1" applyProtection="1">
      <alignment horizontal="justify" vertical="justify" wrapText="1"/>
      <protection locked="0"/>
    </xf>
    <xf numFmtId="0" fontId="1" fillId="3" borderId="5" xfId="0" applyFont="1" applyFill="1" applyBorder="1" applyAlignment="1" applyProtection="1">
      <alignment horizontal="justify" vertical="justify" wrapText="1"/>
      <protection locked="0"/>
    </xf>
  </cellXfs>
  <cellStyles count="7">
    <cellStyle name="Euro" xfId="3"/>
    <cellStyle name="Millares" xfId="6" builtinId="3"/>
    <cellStyle name="Normal" xfId="0" builtinId="0"/>
    <cellStyle name="Normal 2" xfId="2"/>
    <cellStyle name="Normal 3" xfId="4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M9" sqref="M9:M18"/>
    </sheetView>
  </sheetViews>
  <sheetFormatPr baseColWidth="10" defaultRowHeight="12.75" x14ac:dyDescent="0.2"/>
  <cols>
    <col min="1" max="1" width="38" style="61" customWidth="1"/>
    <col min="2" max="2" width="17.28515625" style="61" customWidth="1"/>
    <col min="3" max="3" width="16" style="61" hidden="1" customWidth="1"/>
    <col min="4" max="4" width="15.28515625" style="61" hidden="1" customWidth="1"/>
    <col min="5" max="5" width="15.140625" style="61" hidden="1" customWidth="1"/>
    <col min="6" max="6" width="19.28515625" style="61" customWidth="1"/>
    <col min="7" max="7" width="17.42578125" style="61" customWidth="1"/>
    <col min="8" max="10" width="17.7109375" style="61" customWidth="1"/>
    <col min="11" max="11" width="6.85546875" style="61" customWidth="1"/>
    <col min="12" max="12" width="6.42578125" style="61" customWidth="1"/>
    <col min="13" max="13" width="5.140625" style="61" customWidth="1"/>
    <col min="14" max="256" width="11.42578125" style="61"/>
    <col min="257" max="257" width="38" style="61" customWidth="1"/>
    <col min="258" max="258" width="17.28515625" style="61" customWidth="1"/>
    <col min="259" max="261" width="0" style="61" hidden="1" customWidth="1"/>
    <col min="262" max="262" width="19.28515625" style="61" customWidth="1"/>
    <col min="263" max="263" width="17.42578125" style="61" customWidth="1"/>
    <col min="264" max="266" width="17.7109375" style="61" customWidth="1"/>
    <col min="267" max="267" width="6.85546875" style="61" customWidth="1"/>
    <col min="268" max="268" width="6.42578125" style="61" customWidth="1"/>
    <col min="269" max="269" width="6.140625" style="61" customWidth="1"/>
    <col min="270" max="512" width="11.42578125" style="61"/>
    <col min="513" max="513" width="38" style="61" customWidth="1"/>
    <col min="514" max="514" width="17.28515625" style="61" customWidth="1"/>
    <col min="515" max="517" width="0" style="61" hidden="1" customWidth="1"/>
    <col min="518" max="518" width="19.28515625" style="61" customWidth="1"/>
    <col min="519" max="519" width="17.42578125" style="61" customWidth="1"/>
    <col min="520" max="522" width="17.7109375" style="61" customWidth="1"/>
    <col min="523" max="523" width="6.85546875" style="61" customWidth="1"/>
    <col min="524" max="524" width="6.42578125" style="61" customWidth="1"/>
    <col min="525" max="525" width="6.140625" style="61" customWidth="1"/>
    <col min="526" max="768" width="11.42578125" style="61"/>
    <col min="769" max="769" width="38" style="61" customWidth="1"/>
    <col min="770" max="770" width="17.28515625" style="61" customWidth="1"/>
    <col min="771" max="773" width="0" style="61" hidden="1" customWidth="1"/>
    <col min="774" max="774" width="19.28515625" style="61" customWidth="1"/>
    <col min="775" max="775" width="17.42578125" style="61" customWidth="1"/>
    <col min="776" max="778" width="17.7109375" style="61" customWidth="1"/>
    <col min="779" max="779" width="6.85546875" style="61" customWidth="1"/>
    <col min="780" max="780" width="6.42578125" style="61" customWidth="1"/>
    <col min="781" max="781" width="6.140625" style="61" customWidth="1"/>
    <col min="782" max="1024" width="11.42578125" style="61"/>
    <col min="1025" max="1025" width="38" style="61" customWidth="1"/>
    <col min="1026" max="1026" width="17.28515625" style="61" customWidth="1"/>
    <col min="1027" max="1029" width="0" style="61" hidden="1" customWidth="1"/>
    <col min="1030" max="1030" width="19.28515625" style="61" customWidth="1"/>
    <col min="1031" max="1031" width="17.42578125" style="61" customWidth="1"/>
    <col min="1032" max="1034" width="17.7109375" style="61" customWidth="1"/>
    <col min="1035" max="1035" width="6.85546875" style="61" customWidth="1"/>
    <col min="1036" max="1036" width="6.42578125" style="61" customWidth="1"/>
    <col min="1037" max="1037" width="6.140625" style="61" customWidth="1"/>
    <col min="1038" max="1280" width="11.42578125" style="61"/>
    <col min="1281" max="1281" width="38" style="61" customWidth="1"/>
    <col min="1282" max="1282" width="17.28515625" style="61" customWidth="1"/>
    <col min="1283" max="1285" width="0" style="61" hidden="1" customWidth="1"/>
    <col min="1286" max="1286" width="19.28515625" style="61" customWidth="1"/>
    <col min="1287" max="1287" width="17.42578125" style="61" customWidth="1"/>
    <col min="1288" max="1290" width="17.7109375" style="61" customWidth="1"/>
    <col min="1291" max="1291" width="6.85546875" style="61" customWidth="1"/>
    <col min="1292" max="1292" width="6.42578125" style="61" customWidth="1"/>
    <col min="1293" max="1293" width="6.140625" style="61" customWidth="1"/>
    <col min="1294" max="1536" width="11.42578125" style="61"/>
    <col min="1537" max="1537" width="38" style="61" customWidth="1"/>
    <col min="1538" max="1538" width="17.28515625" style="61" customWidth="1"/>
    <col min="1539" max="1541" width="0" style="61" hidden="1" customWidth="1"/>
    <col min="1542" max="1542" width="19.28515625" style="61" customWidth="1"/>
    <col min="1543" max="1543" width="17.42578125" style="61" customWidth="1"/>
    <col min="1544" max="1546" width="17.7109375" style="61" customWidth="1"/>
    <col min="1547" max="1547" width="6.85546875" style="61" customWidth="1"/>
    <col min="1548" max="1548" width="6.42578125" style="61" customWidth="1"/>
    <col min="1549" max="1549" width="6.140625" style="61" customWidth="1"/>
    <col min="1550" max="1792" width="11.42578125" style="61"/>
    <col min="1793" max="1793" width="38" style="61" customWidth="1"/>
    <col min="1794" max="1794" width="17.28515625" style="61" customWidth="1"/>
    <col min="1795" max="1797" width="0" style="61" hidden="1" customWidth="1"/>
    <col min="1798" max="1798" width="19.28515625" style="61" customWidth="1"/>
    <col min="1799" max="1799" width="17.42578125" style="61" customWidth="1"/>
    <col min="1800" max="1802" width="17.7109375" style="61" customWidth="1"/>
    <col min="1803" max="1803" width="6.85546875" style="61" customWidth="1"/>
    <col min="1804" max="1804" width="6.42578125" style="61" customWidth="1"/>
    <col min="1805" max="1805" width="6.140625" style="61" customWidth="1"/>
    <col min="1806" max="2048" width="11.42578125" style="61"/>
    <col min="2049" max="2049" width="38" style="61" customWidth="1"/>
    <col min="2050" max="2050" width="17.28515625" style="61" customWidth="1"/>
    <col min="2051" max="2053" width="0" style="61" hidden="1" customWidth="1"/>
    <col min="2054" max="2054" width="19.28515625" style="61" customWidth="1"/>
    <col min="2055" max="2055" width="17.42578125" style="61" customWidth="1"/>
    <col min="2056" max="2058" width="17.7109375" style="61" customWidth="1"/>
    <col min="2059" max="2059" width="6.85546875" style="61" customWidth="1"/>
    <col min="2060" max="2060" width="6.42578125" style="61" customWidth="1"/>
    <col min="2061" max="2061" width="6.140625" style="61" customWidth="1"/>
    <col min="2062" max="2304" width="11.42578125" style="61"/>
    <col min="2305" max="2305" width="38" style="61" customWidth="1"/>
    <col min="2306" max="2306" width="17.28515625" style="61" customWidth="1"/>
    <col min="2307" max="2309" width="0" style="61" hidden="1" customWidth="1"/>
    <col min="2310" max="2310" width="19.28515625" style="61" customWidth="1"/>
    <col min="2311" max="2311" width="17.42578125" style="61" customWidth="1"/>
    <col min="2312" max="2314" width="17.7109375" style="61" customWidth="1"/>
    <col min="2315" max="2315" width="6.85546875" style="61" customWidth="1"/>
    <col min="2316" max="2316" width="6.42578125" style="61" customWidth="1"/>
    <col min="2317" max="2317" width="6.140625" style="61" customWidth="1"/>
    <col min="2318" max="2560" width="11.42578125" style="61"/>
    <col min="2561" max="2561" width="38" style="61" customWidth="1"/>
    <col min="2562" max="2562" width="17.28515625" style="61" customWidth="1"/>
    <col min="2563" max="2565" width="0" style="61" hidden="1" customWidth="1"/>
    <col min="2566" max="2566" width="19.28515625" style="61" customWidth="1"/>
    <col min="2567" max="2567" width="17.42578125" style="61" customWidth="1"/>
    <col min="2568" max="2570" width="17.7109375" style="61" customWidth="1"/>
    <col min="2571" max="2571" width="6.85546875" style="61" customWidth="1"/>
    <col min="2572" max="2572" width="6.42578125" style="61" customWidth="1"/>
    <col min="2573" max="2573" width="6.140625" style="61" customWidth="1"/>
    <col min="2574" max="2816" width="11.42578125" style="61"/>
    <col min="2817" max="2817" width="38" style="61" customWidth="1"/>
    <col min="2818" max="2818" width="17.28515625" style="61" customWidth="1"/>
    <col min="2819" max="2821" width="0" style="61" hidden="1" customWidth="1"/>
    <col min="2822" max="2822" width="19.28515625" style="61" customWidth="1"/>
    <col min="2823" max="2823" width="17.42578125" style="61" customWidth="1"/>
    <col min="2824" max="2826" width="17.7109375" style="61" customWidth="1"/>
    <col min="2827" max="2827" width="6.85546875" style="61" customWidth="1"/>
    <col min="2828" max="2828" width="6.42578125" style="61" customWidth="1"/>
    <col min="2829" max="2829" width="6.140625" style="61" customWidth="1"/>
    <col min="2830" max="3072" width="11.42578125" style="61"/>
    <col min="3073" max="3073" width="38" style="61" customWidth="1"/>
    <col min="3074" max="3074" width="17.28515625" style="61" customWidth="1"/>
    <col min="3075" max="3077" width="0" style="61" hidden="1" customWidth="1"/>
    <col min="3078" max="3078" width="19.28515625" style="61" customWidth="1"/>
    <col min="3079" max="3079" width="17.42578125" style="61" customWidth="1"/>
    <col min="3080" max="3082" width="17.7109375" style="61" customWidth="1"/>
    <col min="3083" max="3083" width="6.85546875" style="61" customWidth="1"/>
    <col min="3084" max="3084" width="6.42578125" style="61" customWidth="1"/>
    <col min="3085" max="3085" width="6.140625" style="61" customWidth="1"/>
    <col min="3086" max="3328" width="11.42578125" style="61"/>
    <col min="3329" max="3329" width="38" style="61" customWidth="1"/>
    <col min="3330" max="3330" width="17.28515625" style="61" customWidth="1"/>
    <col min="3331" max="3333" width="0" style="61" hidden="1" customWidth="1"/>
    <col min="3334" max="3334" width="19.28515625" style="61" customWidth="1"/>
    <col min="3335" max="3335" width="17.42578125" style="61" customWidth="1"/>
    <col min="3336" max="3338" width="17.7109375" style="61" customWidth="1"/>
    <col min="3339" max="3339" width="6.85546875" style="61" customWidth="1"/>
    <col min="3340" max="3340" width="6.42578125" style="61" customWidth="1"/>
    <col min="3341" max="3341" width="6.140625" style="61" customWidth="1"/>
    <col min="3342" max="3584" width="11.42578125" style="61"/>
    <col min="3585" max="3585" width="38" style="61" customWidth="1"/>
    <col min="3586" max="3586" width="17.28515625" style="61" customWidth="1"/>
    <col min="3587" max="3589" width="0" style="61" hidden="1" customWidth="1"/>
    <col min="3590" max="3590" width="19.28515625" style="61" customWidth="1"/>
    <col min="3591" max="3591" width="17.42578125" style="61" customWidth="1"/>
    <col min="3592" max="3594" width="17.7109375" style="61" customWidth="1"/>
    <col min="3595" max="3595" width="6.85546875" style="61" customWidth="1"/>
    <col min="3596" max="3596" width="6.42578125" style="61" customWidth="1"/>
    <col min="3597" max="3597" width="6.140625" style="61" customWidth="1"/>
    <col min="3598" max="3840" width="11.42578125" style="61"/>
    <col min="3841" max="3841" width="38" style="61" customWidth="1"/>
    <col min="3842" max="3842" width="17.28515625" style="61" customWidth="1"/>
    <col min="3843" max="3845" width="0" style="61" hidden="1" customWidth="1"/>
    <col min="3846" max="3846" width="19.28515625" style="61" customWidth="1"/>
    <col min="3847" max="3847" width="17.42578125" style="61" customWidth="1"/>
    <col min="3848" max="3850" width="17.7109375" style="61" customWidth="1"/>
    <col min="3851" max="3851" width="6.85546875" style="61" customWidth="1"/>
    <col min="3852" max="3852" width="6.42578125" style="61" customWidth="1"/>
    <col min="3853" max="3853" width="6.140625" style="61" customWidth="1"/>
    <col min="3854" max="4096" width="11.42578125" style="61"/>
    <col min="4097" max="4097" width="38" style="61" customWidth="1"/>
    <col min="4098" max="4098" width="17.28515625" style="61" customWidth="1"/>
    <col min="4099" max="4101" width="0" style="61" hidden="1" customWidth="1"/>
    <col min="4102" max="4102" width="19.28515625" style="61" customWidth="1"/>
    <col min="4103" max="4103" width="17.42578125" style="61" customWidth="1"/>
    <col min="4104" max="4106" width="17.7109375" style="61" customWidth="1"/>
    <col min="4107" max="4107" width="6.85546875" style="61" customWidth="1"/>
    <col min="4108" max="4108" width="6.42578125" style="61" customWidth="1"/>
    <col min="4109" max="4109" width="6.140625" style="61" customWidth="1"/>
    <col min="4110" max="4352" width="11.42578125" style="61"/>
    <col min="4353" max="4353" width="38" style="61" customWidth="1"/>
    <col min="4354" max="4354" width="17.28515625" style="61" customWidth="1"/>
    <col min="4355" max="4357" width="0" style="61" hidden="1" customWidth="1"/>
    <col min="4358" max="4358" width="19.28515625" style="61" customWidth="1"/>
    <col min="4359" max="4359" width="17.42578125" style="61" customWidth="1"/>
    <col min="4360" max="4362" width="17.7109375" style="61" customWidth="1"/>
    <col min="4363" max="4363" width="6.85546875" style="61" customWidth="1"/>
    <col min="4364" max="4364" width="6.42578125" style="61" customWidth="1"/>
    <col min="4365" max="4365" width="6.140625" style="61" customWidth="1"/>
    <col min="4366" max="4608" width="11.42578125" style="61"/>
    <col min="4609" max="4609" width="38" style="61" customWidth="1"/>
    <col min="4610" max="4610" width="17.28515625" style="61" customWidth="1"/>
    <col min="4611" max="4613" width="0" style="61" hidden="1" customWidth="1"/>
    <col min="4614" max="4614" width="19.28515625" style="61" customWidth="1"/>
    <col min="4615" max="4615" width="17.42578125" style="61" customWidth="1"/>
    <col min="4616" max="4618" width="17.7109375" style="61" customWidth="1"/>
    <col min="4619" max="4619" width="6.85546875" style="61" customWidth="1"/>
    <col min="4620" max="4620" width="6.42578125" style="61" customWidth="1"/>
    <col min="4621" max="4621" width="6.140625" style="61" customWidth="1"/>
    <col min="4622" max="4864" width="11.42578125" style="61"/>
    <col min="4865" max="4865" width="38" style="61" customWidth="1"/>
    <col min="4866" max="4866" width="17.28515625" style="61" customWidth="1"/>
    <col min="4867" max="4869" width="0" style="61" hidden="1" customWidth="1"/>
    <col min="4870" max="4870" width="19.28515625" style="61" customWidth="1"/>
    <col min="4871" max="4871" width="17.42578125" style="61" customWidth="1"/>
    <col min="4872" max="4874" width="17.7109375" style="61" customWidth="1"/>
    <col min="4875" max="4875" width="6.85546875" style="61" customWidth="1"/>
    <col min="4876" max="4876" width="6.42578125" style="61" customWidth="1"/>
    <col min="4877" max="4877" width="6.140625" style="61" customWidth="1"/>
    <col min="4878" max="5120" width="11.42578125" style="61"/>
    <col min="5121" max="5121" width="38" style="61" customWidth="1"/>
    <col min="5122" max="5122" width="17.28515625" style="61" customWidth="1"/>
    <col min="5123" max="5125" width="0" style="61" hidden="1" customWidth="1"/>
    <col min="5126" max="5126" width="19.28515625" style="61" customWidth="1"/>
    <col min="5127" max="5127" width="17.42578125" style="61" customWidth="1"/>
    <col min="5128" max="5130" width="17.7109375" style="61" customWidth="1"/>
    <col min="5131" max="5131" width="6.85546875" style="61" customWidth="1"/>
    <col min="5132" max="5132" width="6.42578125" style="61" customWidth="1"/>
    <col min="5133" max="5133" width="6.140625" style="61" customWidth="1"/>
    <col min="5134" max="5376" width="11.42578125" style="61"/>
    <col min="5377" max="5377" width="38" style="61" customWidth="1"/>
    <col min="5378" max="5378" width="17.28515625" style="61" customWidth="1"/>
    <col min="5379" max="5381" width="0" style="61" hidden="1" customWidth="1"/>
    <col min="5382" max="5382" width="19.28515625" style="61" customWidth="1"/>
    <col min="5383" max="5383" width="17.42578125" style="61" customWidth="1"/>
    <col min="5384" max="5386" width="17.7109375" style="61" customWidth="1"/>
    <col min="5387" max="5387" width="6.85546875" style="61" customWidth="1"/>
    <col min="5388" max="5388" width="6.42578125" style="61" customWidth="1"/>
    <col min="5389" max="5389" width="6.140625" style="61" customWidth="1"/>
    <col min="5390" max="5632" width="11.42578125" style="61"/>
    <col min="5633" max="5633" width="38" style="61" customWidth="1"/>
    <col min="5634" max="5634" width="17.28515625" style="61" customWidth="1"/>
    <col min="5635" max="5637" width="0" style="61" hidden="1" customWidth="1"/>
    <col min="5638" max="5638" width="19.28515625" style="61" customWidth="1"/>
    <col min="5639" max="5639" width="17.42578125" style="61" customWidth="1"/>
    <col min="5640" max="5642" width="17.7109375" style="61" customWidth="1"/>
    <col min="5643" max="5643" width="6.85546875" style="61" customWidth="1"/>
    <col min="5644" max="5644" width="6.42578125" style="61" customWidth="1"/>
    <col min="5645" max="5645" width="6.140625" style="61" customWidth="1"/>
    <col min="5646" max="5888" width="11.42578125" style="61"/>
    <col min="5889" max="5889" width="38" style="61" customWidth="1"/>
    <col min="5890" max="5890" width="17.28515625" style="61" customWidth="1"/>
    <col min="5891" max="5893" width="0" style="61" hidden="1" customWidth="1"/>
    <col min="5894" max="5894" width="19.28515625" style="61" customWidth="1"/>
    <col min="5895" max="5895" width="17.42578125" style="61" customWidth="1"/>
    <col min="5896" max="5898" width="17.7109375" style="61" customWidth="1"/>
    <col min="5899" max="5899" width="6.85546875" style="61" customWidth="1"/>
    <col min="5900" max="5900" width="6.42578125" style="61" customWidth="1"/>
    <col min="5901" max="5901" width="6.140625" style="61" customWidth="1"/>
    <col min="5902" max="6144" width="11.42578125" style="61"/>
    <col min="6145" max="6145" width="38" style="61" customWidth="1"/>
    <col min="6146" max="6146" width="17.28515625" style="61" customWidth="1"/>
    <col min="6147" max="6149" width="0" style="61" hidden="1" customWidth="1"/>
    <col min="6150" max="6150" width="19.28515625" style="61" customWidth="1"/>
    <col min="6151" max="6151" width="17.42578125" style="61" customWidth="1"/>
    <col min="6152" max="6154" width="17.7109375" style="61" customWidth="1"/>
    <col min="6155" max="6155" width="6.85546875" style="61" customWidth="1"/>
    <col min="6156" max="6156" width="6.42578125" style="61" customWidth="1"/>
    <col min="6157" max="6157" width="6.140625" style="61" customWidth="1"/>
    <col min="6158" max="6400" width="11.42578125" style="61"/>
    <col min="6401" max="6401" width="38" style="61" customWidth="1"/>
    <col min="6402" max="6402" width="17.28515625" style="61" customWidth="1"/>
    <col min="6403" max="6405" width="0" style="61" hidden="1" customWidth="1"/>
    <col min="6406" max="6406" width="19.28515625" style="61" customWidth="1"/>
    <col min="6407" max="6407" width="17.42578125" style="61" customWidth="1"/>
    <col min="6408" max="6410" width="17.7109375" style="61" customWidth="1"/>
    <col min="6411" max="6411" width="6.85546875" style="61" customWidth="1"/>
    <col min="6412" max="6412" width="6.42578125" style="61" customWidth="1"/>
    <col min="6413" max="6413" width="6.140625" style="61" customWidth="1"/>
    <col min="6414" max="6656" width="11.42578125" style="61"/>
    <col min="6657" max="6657" width="38" style="61" customWidth="1"/>
    <col min="6658" max="6658" width="17.28515625" style="61" customWidth="1"/>
    <col min="6659" max="6661" width="0" style="61" hidden="1" customWidth="1"/>
    <col min="6662" max="6662" width="19.28515625" style="61" customWidth="1"/>
    <col min="6663" max="6663" width="17.42578125" style="61" customWidth="1"/>
    <col min="6664" max="6666" width="17.7109375" style="61" customWidth="1"/>
    <col min="6667" max="6667" width="6.85546875" style="61" customWidth="1"/>
    <col min="6668" max="6668" width="6.42578125" style="61" customWidth="1"/>
    <col min="6669" max="6669" width="6.140625" style="61" customWidth="1"/>
    <col min="6670" max="6912" width="11.42578125" style="61"/>
    <col min="6913" max="6913" width="38" style="61" customWidth="1"/>
    <col min="6914" max="6914" width="17.28515625" style="61" customWidth="1"/>
    <col min="6915" max="6917" width="0" style="61" hidden="1" customWidth="1"/>
    <col min="6918" max="6918" width="19.28515625" style="61" customWidth="1"/>
    <col min="6919" max="6919" width="17.42578125" style="61" customWidth="1"/>
    <col min="6920" max="6922" width="17.7109375" style="61" customWidth="1"/>
    <col min="6923" max="6923" width="6.85546875" style="61" customWidth="1"/>
    <col min="6924" max="6924" width="6.42578125" style="61" customWidth="1"/>
    <col min="6925" max="6925" width="6.140625" style="61" customWidth="1"/>
    <col min="6926" max="7168" width="11.42578125" style="61"/>
    <col min="7169" max="7169" width="38" style="61" customWidth="1"/>
    <col min="7170" max="7170" width="17.28515625" style="61" customWidth="1"/>
    <col min="7171" max="7173" width="0" style="61" hidden="1" customWidth="1"/>
    <col min="7174" max="7174" width="19.28515625" style="61" customWidth="1"/>
    <col min="7175" max="7175" width="17.42578125" style="61" customWidth="1"/>
    <col min="7176" max="7178" width="17.7109375" style="61" customWidth="1"/>
    <col min="7179" max="7179" width="6.85546875" style="61" customWidth="1"/>
    <col min="7180" max="7180" width="6.42578125" style="61" customWidth="1"/>
    <col min="7181" max="7181" width="6.140625" style="61" customWidth="1"/>
    <col min="7182" max="7424" width="11.42578125" style="61"/>
    <col min="7425" max="7425" width="38" style="61" customWidth="1"/>
    <col min="7426" max="7426" width="17.28515625" style="61" customWidth="1"/>
    <col min="7427" max="7429" width="0" style="61" hidden="1" customWidth="1"/>
    <col min="7430" max="7430" width="19.28515625" style="61" customWidth="1"/>
    <col min="7431" max="7431" width="17.42578125" style="61" customWidth="1"/>
    <col min="7432" max="7434" width="17.7109375" style="61" customWidth="1"/>
    <col min="7435" max="7435" width="6.85546875" style="61" customWidth="1"/>
    <col min="7436" max="7436" width="6.42578125" style="61" customWidth="1"/>
    <col min="7437" max="7437" width="6.140625" style="61" customWidth="1"/>
    <col min="7438" max="7680" width="11.42578125" style="61"/>
    <col min="7681" max="7681" width="38" style="61" customWidth="1"/>
    <col min="7682" max="7682" width="17.28515625" style="61" customWidth="1"/>
    <col min="7683" max="7685" width="0" style="61" hidden="1" customWidth="1"/>
    <col min="7686" max="7686" width="19.28515625" style="61" customWidth="1"/>
    <col min="7687" max="7687" width="17.42578125" style="61" customWidth="1"/>
    <col min="7688" max="7690" width="17.7109375" style="61" customWidth="1"/>
    <col min="7691" max="7691" width="6.85546875" style="61" customWidth="1"/>
    <col min="7692" max="7692" width="6.42578125" style="61" customWidth="1"/>
    <col min="7693" max="7693" width="6.140625" style="61" customWidth="1"/>
    <col min="7694" max="7936" width="11.42578125" style="61"/>
    <col min="7937" max="7937" width="38" style="61" customWidth="1"/>
    <col min="7938" max="7938" width="17.28515625" style="61" customWidth="1"/>
    <col min="7939" max="7941" width="0" style="61" hidden="1" customWidth="1"/>
    <col min="7942" max="7942" width="19.28515625" style="61" customWidth="1"/>
    <col min="7943" max="7943" width="17.42578125" style="61" customWidth="1"/>
    <col min="7944" max="7946" width="17.7109375" style="61" customWidth="1"/>
    <col min="7947" max="7947" width="6.85546875" style="61" customWidth="1"/>
    <col min="7948" max="7948" width="6.42578125" style="61" customWidth="1"/>
    <col min="7949" max="7949" width="6.140625" style="61" customWidth="1"/>
    <col min="7950" max="8192" width="11.42578125" style="61"/>
    <col min="8193" max="8193" width="38" style="61" customWidth="1"/>
    <col min="8194" max="8194" width="17.28515625" style="61" customWidth="1"/>
    <col min="8195" max="8197" width="0" style="61" hidden="1" customWidth="1"/>
    <col min="8198" max="8198" width="19.28515625" style="61" customWidth="1"/>
    <col min="8199" max="8199" width="17.42578125" style="61" customWidth="1"/>
    <col min="8200" max="8202" width="17.7109375" style="61" customWidth="1"/>
    <col min="8203" max="8203" width="6.85546875" style="61" customWidth="1"/>
    <col min="8204" max="8204" width="6.42578125" style="61" customWidth="1"/>
    <col min="8205" max="8205" width="6.140625" style="61" customWidth="1"/>
    <col min="8206" max="8448" width="11.42578125" style="61"/>
    <col min="8449" max="8449" width="38" style="61" customWidth="1"/>
    <col min="8450" max="8450" width="17.28515625" style="61" customWidth="1"/>
    <col min="8451" max="8453" width="0" style="61" hidden="1" customWidth="1"/>
    <col min="8454" max="8454" width="19.28515625" style="61" customWidth="1"/>
    <col min="8455" max="8455" width="17.42578125" style="61" customWidth="1"/>
    <col min="8456" max="8458" width="17.7109375" style="61" customWidth="1"/>
    <col min="8459" max="8459" width="6.85546875" style="61" customWidth="1"/>
    <col min="8460" max="8460" width="6.42578125" style="61" customWidth="1"/>
    <col min="8461" max="8461" width="6.140625" style="61" customWidth="1"/>
    <col min="8462" max="8704" width="11.42578125" style="61"/>
    <col min="8705" max="8705" width="38" style="61" customWidth="1"/>
    <col min="8706" max="8706" width="17.28515625" style="61" customWidth="1"/>
    <col min="8707" max="8709" width="0" style="61" hidden="1" customWidth="1"/>
    <col min="8710" max="8710" width="19.28515625" style="61" customWidth="1"/>
    <col min="8711" max="8711" width="17.42578125" style="61" customWidth="1"/>
    <col min="8712" max="8714" width="17.7109375" style="61" customWidth="1"/>
    <col min="8715" max="8715" width="6.85546875" style="61" customWidth="1"/>
    <col min="8716" max="8716" width="6.42578125" style="61" customWidth="1"/>
    <col min="8717" max="8717" width="6.140625" style="61" customWidth="1"/>
    <col min="8718" max="8960" width="11.42578125" style="61"/>
    <col min="8961" max="8961" width="38" style="61" customWidth="1"/>
    <col min="8962" max="8962" width="17.28515625" style="61" customWidth="1"/>
    <col min="8963" max="8965" width="0" style="61" hidden="1" customWidth="1"/>
    <col min="8966" max="8966" width="19.28515625" style="61" customWidth="1"/>
    <col min="8967" max="8967" width="17.42578125" style="61" customWidth="1"/>
    <col min="8968" max="8970" width="17.7109375" style="61" customWidth="1"/>
    <col min="8971" max="8971" width="6.85546875" style="61" customWidth="1"/>
    <col min="8972" max="8972" width="6.42578125" style="61" customWidth="1"/>
    <col min="8973" max="8973" width="6.140625" style="61" customWidth="1"/>
    <col min="8974" max="9216" width="11.42578125" style="61"/>
    <col min="9217" max="9217" width="38" style="61" customWidth="1"/>
    <col min="9218" max="9218" width="17.28515625" style="61" customWidth="1"/>
    <col min="9219" max="9221" width="0" style="61" hidden="1" customWidth="1"/>
    <col min="9222" max="9222" width="19.28515625" style="61" customWidth="1"/>
    <col min="9223" max="9223" width="17.42578125" style="61" customWidth="1"/>
    <col min="9224" max="9226" width="17.7109375" style="61" customWidth="1"/>
    <col min="9227" max="9227" width="6.85546875" style="61" customWidth="1"/>
    <col min="9228" max="9228" width="6.42578125" style="61" customWidth="1"/>
    <col min="9229" max="9229" width="6.140625" style="61" customWidth="1"/>
    <col min="9230" max="9472" width="11.42578125" style="61"/>
    <col min="9473" max="9473" width="38" style="61" customWidth="1"/>
    <col min="9474" max="9474" width="17.28515625" style="61" customWidth="1"/>
    <col min="9475" max="9477" width="0" style="61" hidden="1" customWidth="1"/>
    <col min="9478" max="9478" width="19.28515625" style="61" customWidth="1"/>
    <col min="9479" max="9479" width="17.42578125" style="61" customWidth="1"/>
    <col min="9480" max="9482" width="17.7109375" style="61" customWidth="1"/>
    <col min="9483" max="9483" width="6.85546875" style="61" customWidth="1"/>
    <col min="9484" max="9484" width="6.42578125" style="61" customWidth="1"/>
    <col min="9485" max="9485" width="6.140625" style="61" customWidth="1"/>
    <col min="9486" max="9728" width="11.42578125" style="61"/>
    <col min="9729" max="9729" width="38" style="61" customWidth="1"/>
    <col min="9730" max="9730" width="17.28515625" style="61" customWidth="1"/>
    <col min="9731" max="9733" width="0" style="61" hidden="1" customWidth="1"/>
    <col min="9734" max="9734" width="19.28515625" style="61" customWidth="1"/>
    <col min="9735" max="9735" width="17.42578125" style="61" customWidth="1"/>
    <col min="9736" max="9738" width="17.7109375" style="61" customWidth="1"/>
    <col min="9739" max="9739" width="6.85546875" style="61" customWidth="1"/>
    <col min="9740" max="9740" width="6.42578125" style="61" customWidth="1"/>
    <col min="9741" max="9741" width="6.140625" style="61" customWidth="1"/>
    <col min="9742" max="9984" width="11.42578125" style="61"/>
    <col min="9985" max="9985" width="38" style="61" customWidth="1"/>
    <col min="9986" max="9986" width="17.28515625" style="61" customWidth="1"/>
    <col min="9987" max="9989" width="0" style="61" hidden="1" customWidth="1"/>
    <col min="9990" max="9990" width="19.28515625" style="61" customWidth="1"/>
    <col min="9991" max="9991" width="17.42578125" style="61" customWidth="1"/>
    <col min="9992" max="9994" width="17.7109375" style="61" customWidth="1"/>
    <col min="9995" max="9995" width="6.85546875" style="61" customWidth="1"/>
    <col min="9996" max="9996" width="6.42578125" style="61" customWidth="1"/>
    <col min="9997" max="9997" width="6.140625" style="61" customWidth="1"/>
    <col min="9998" max="10240" width="11.42578125" style="61"/>
    <col min="10241" max="10241" width="38" style="61" customWidth="1"/>
    <col min="10242" max="10242" width="17.28515625" style="61" customWidth="1"/>
    <col min="10243" max="10245" width="0" style="61" hidden="1" customWidth="1"/>
    <col min="10246" max="10246" width="19.28515625" style="61" customWidth="1"/>
    <col min="10247" max="10247" width="17.42578125" style="61" customWidth="1"/>
    <col min="10248" max="10250" width="17.7109375" style="61" customWidth="1"/>
    <col min="10251" max="10251" width="6.85546875" style="61" customWidth="1"/>
    <col min="10252" max="10252" width="6.42578125" style="61" customWidth="1"/>
    <col min="10253" max="10253" width="6.140625" style="61" customWidth="1"/>
    <col min="10254" max="10496" width="11.42578125" style="61"/>
    <col min="10497" max="10497" width="38" style="61" customWidth="1"/>
    <col min="10498" max="10498" width="17.28515625" style="61" customWidth="1"/>
    <col min="10499" max="10501" width="0" style="61" hidden="1" customWidth="1"/>
    <col min="10502" max="10502" width="19.28515625" style="61" customWidth="1"/>
    <col min="10503" max="10503" width="17.42578125" style="61" customWidth="1"/>
    <col min="10504" max="10506" width="17.7109375" style="61" customWidth="1"/>
    <col min="10507" max="10507" width="6.85546875" style="61" customWidth="1"/>
    <col min="10508" max="10508" width="6.42578125" style="61" customWidth="1"/>
    <col min="10509" max="10509" width="6.140625" style="61" customWidth="1"/>
    <col min="10510" max="10752" width="11.42578125" style="61"/>
    <col min="10753" max="10753" width="38" style="61" customWidth="1"/>
    <col min="10754" max="10754" width="17.28515625" style="61" customWidth="1"/>
    <col min="10755" max="10757" width="0" style="61" hidden="1" customWidth="1"/>
    <col min="10758" max="10758" width="19.28515625" style="61" customWidth="1"/>
    <col min="10759" max="10759" width="17.42578125" style="61" customWidth="1"/>
    <col min="10760" max="10762" width="17.7109375" style="61" customWidth="1"/>
    <col min="10763" max="10763" width="6.85546875" style="61" customWidth="1"/>
    <col min="10764" max="10764" width="6.42578125" style="61" customWidth="1"/>
    <col min="10765" max="10765" width="6.140625" style="61" customWidth="1"/>
    <col min="10766" max="11008" width="11.42578125" style="61"/>
    <col min="11009" max="11009" width="38" style="61" customWidth="1"/>
    <col min="11010" max="11010" width="17.28515625" style="61" customWidth="1"/>
    <col min="11011" max="11013" width="0" style="61" hidden="1" customWidth="1"/>
    <col min="11014" max="11014" width="19.28515625" style="61" customWidth="1"/>
    <col min="11015" max="11015" width="17.42578125" style="61" customWidth="1"/>
    <col min="11016" max="11018" width="17.7109375" style="61" customWidth="1"/>
    <col min="11019" max="11019" width="6.85546875" style="61" customWidth="1"/>
    <col min="11020" max="11020" width="6.42578125" style="61" customWidth="1"/>
    <col min="11021" max="11021" width="6.140625" style="61" customWidth="1"/>
    <col min="11022" max="11264" width="11.42578125" style="61"/>
    <col min="11265" max="11265" width="38" style="61" customWidth="1"/>
    <col min="11266" max="11266" width="17.28515625" style="61" customWidth="1"/>
    <col min="11267" max="11269" width="0" style="61" hidden="1" customWidth="1"/>
    <col min="11270" max="11270" width="19.28515625" style="61" customWidth="1"/>
    <col min="11271" max="11271" width="17.42578125" style="61" customWidth="1"/>
    <col min="11272" max="11274" width="17.7109375" style="61" customWidth="1"/>
    <col min="11275" max="11275" width="6.85546875" style="61" customWidth="1"/>
    <col min="11276" max="11276" width="6.42578125" style="61" customWidth="1"/>
    <col min="11277" max="11277" width="6.140625" style="61" customWidth="1"/>
    <col min="11278" max="11520" width="11.42578125" style="61"/>
    <col min="11521" max="11521" width="38" style="61" customWidth="1"/>
    <col min="11522" max="11522" width="17.28515625" style="61" customWidth="1"/>
    <col min="11523" max="11525" width="0" style="61" hidden="1" customWidth="1"/>
    <col min="11526" max="11526" width="19.28515625" style="61" customWidth="1"/>
    <col min="11527" max="11527" width="17.42578125" style="61" customWidth="1"/>
    <col min="11528" max="11530" width="17.7109375" style="61" customWidth="1"/>
    <col min="11531" max="11531" width="6.85546875" style="61" customWidth="1"/>
    <col min="11532" max="11532" width="6.42578125" style="61" customWidth="1"/>
    <col min="11533" max="11533" width="6.140625" style="61" customWidth="1"/>
    <col min="11534" max="11776" width="11.42578125" style="61"/>
    <col min="11777" max="11777" width="38" style="61" customWidth="1"/>
    <col min="11778" max="11778" width="17.28515625" style="61" customWidth="1"/>
    <col min="11779" max="11781" width="0" style="61" hidden="1" customWidth="1"/>
    <col min="11782" max="11782" width="19.28515625" style="61" customWidth="1"/>
    <col min="11783" max="11783" width="17.42578125" style="61" customWidth="1"/>
    <col min="11784" max="11786" width="17.7109375" style="61" customWidth="1"/>
    <col min="11787" max="11787" width="6.85546875" style="61" customWidth="1"/>
    <col min="11788" max="11788" width="6.42578125" style="61" customWidth="1"/>
    <col min="11789" max="11789" width="6.140625" style="61" customWidth="1"/>
    <col min="11790" max="12032" width="11.42578125" style="61"/>
    <col min="12033" max="12033" width="38" style="61" customWidth="1"/>
    <col min="12034" max="12034" width="17.28515625" style="61" customWidth="1"/>
    <col min="12035" max="12037" width="0" style="61" hidden="1" customWidth="1"/>
    <col min="12038" max="12038" width="19.28515625" style="61" customWidth="1"/>
    <col min="12039" max="12039" width="17.42578125" style="61" customWidth="1"/>
    <col min="12040" max="12042" width="17.7109375" style="61" customWidth="1"/>
    <col min="12043" max="12043" width="6.85546875" style="61" customWidth="1"/>
    <col min="12044" max="12044" width="6.42578125" style="61" customWidth="1"/>
    <col min="12045" max="12045" width="6.140625" style="61" customWidth="1"/>
    <col min="12046" max="12288" width="11.42578125" style="61"/>
    <col min="12289" max="12289" width="38" style="61" customWidth="1"/>
    <col min="12290" max="12290" width="17.28515625" style="61" customWidth="1"/>
    <col min="12291" max="12293" width="0" style="61" hidden="1" customWidth="1"/>
    <col min="12294" max="12294" width="19.28515625" style="61" customWidth="1"/>
    <col min="12295" max="12295" width="17.42578125" style="61" customWidth="1"/>
    <col min="12296" max="12298" width="17.7109375" style="61" customWidth="1"/>
    <col min="12299" max="12299" width="6.85546875" style="61" customWidth="1"/>
    <col min="12300" max="12300" width="6.42578125" style="61" customWidth="1"/>
    <col min="12301" max="12301" width="6.140625" style="61" customWidth="1"/>
    <col min="12302" max="12544" width="11.42578125" style="61"/>
    <col min="12545" max="12545" width="38" style="61" customWidth="1"/>
    <col min="12546" max="12546" width="17.28515625" style="61" customWidth="1"/>
    <col min="12547" max="12549" width="0" style="61" hidden="1" customWidth="1"/>
    <col min="12550" max="12550" width="19.28515625" style="61" customWidth="1"/>
    <col min="12551" max="12551" width="17.42578125" style="61" customWidth="1"/>
    <col min="12552" max="12554" width="17.7109375" style="61" customWidth="1"/>
    <col min="12555" max="12555" width="6.85546875" style="61" customWidth="1"/>
    <col min="12556" max="12556" width="6.42578125" style="61" customWidth="1"/>
    <col min="12557" max="12557" width="6.140625" style="61" customWidth="1"/>
    <col min="12558" max="12800" width="11.42578125" style="61"/>
    <col min="12801" max="12801" width="38" style="61" customWidth="1"/>
    <col min="12802" max="12802" width="17.28515625" style="61" customWidth="1"/>
    <col min="12803" max="12805" width="0" style="61" hidden="1" customWidth="1"/>
    <col min="12806" max="12806" width="19.28515625" style="61" customWidth="1"/>
    <col min="12807" max="12807" width="17.42578125" style="61" customWidth="1"/>
    <col min="12808" max="12810" width="17.7109375" style="61" customWidth="1"/>
    <col min="12811" max="12811" width="6.85546875" style="61" customWidth="1"/>
    <col min="12812" max="12812" width="6.42578125" style="61" customWidth="1"/>
    <col min="12813" max="12813" width="6.140625" style="61" customWidth="1"/>
    <col min="12814" max="13056" width="11.42578125" style="61"/>
    <col min="13057" max="13057" width="38" style="61" customWidth="1"/>
    <col min="13058" max="13058" width="17.28515625" style="61" customWidth="1"/>
    <col min="13059" max="13061" width="0" style="61" hidden="1" customWidth="1"/>
    <col min="13062" max="13062" width="19.28515625" style="61" customWidth="1"/>
    <col min="13063" max="13063" width="17.42578125" style="61" customWidth="1"/>
    <col min="13064" max="13066" width="17.7109375" style="61" customWidth="1"/>
    <col min="13067" max="13067" width="6.85546875" style="61" customWidth="1"/>
    <col min="13068" max="13068" width="6.42578125" style="61" customWidth="1"/>
    <col min="13069" max="13069" width="6.140625" style="61" customWidth="1"/>
    <col min="13070" max="13312" width="11.42578125" style="61"/>
    <col min="13313" max="13313" width="38" style="61" customWidth="1"/>
    <col min="13314" max="13314" width="17.28515625" style="61" customWidth="1"/>
    <col min="13315" max="13317" width="0" style="61" hidden="1" customWidth="1"/>
    <col min="13318" max="13318" width="19.28515625" style="61" customWidth="1"/>
    <col min="13319" max="13319" width="17.42578125" style="61" customWidth="1"/>
    <col min="13320" max="13322" width="17.7109375" style="61" customWidth="1"/>
    <col min="13323" max="13323" width="6.85546875" style="61" customWidth="1"/>
    <col min="13324" max="13324" width="6.42578125" style="61" customWidth="1"/>
    <col min="13325" max="13325" width="6.140625" style="61" customWidth="1"/>
    <col min="13326" max="13568" width="11.42578125" style="61"/>
    <col min="13569" max="13569" width="38" style="61" customWidth="1"/>
    <col min="13570" max="13570" width="17.28515625" style="61" customWidth="1"/>
    <col min="13571" max="13573" width="0" style="61" hidden="1" customWidth="1"/>
    <col min="13574" max="13574" width="19.28515625" style="61" customWidth="1"/>
    <col min="13575" max="13575" width="17.42578125" style="61" customWidth="1"/>
    <col min="13576" max="13578" width="17.7109375" style="61" customWidth="1"/>
    <col min="13579" max="13579" width="6.85546875" style="61" customWidth="1"/>
    <col min="13580" max="13580" width="6.42578125" style="61" customWidth="1"/>
    <col min="13581" max="13581" width="6.140625" style="61" customWidth="1"/>
    <col min="13582" max="13824" width="11.42578125" style="61"/>
    <col min="13825" max="13825" width="38" style="61" customWidth="1"/>
    <col min="13826" max="13826" width="17.28515625" style="61" customWidth="1"/>
    <col min="13827" max="13829" width="0" style="61" hidden="1" customWidth="1"/>
    <col min="13830" max="13830" width="19.28515625" style="61" customWidth="1"/>
    <col min="13831" max="13831" width="17.42578125" style="61" customWidth="1"/>
    <col min="13832" max="13834" width="17.7109375" style="61" customWidth="1"/>
    <col min="13835" max="13835" width="6.85546875" style="61" customWidth="1"/>
    <col min="13836" max="13836" width="6.42578125" style="61" customWidth="1"/>
    <col min="13837" max="13837" width="6.140625" style="61" customWidth="1"/>
    <col min="13838" max="14080" width="11.42578125" style="61"/>
    <col min="14081" max="14081" width="38" style="61" customWidth="1"/>
    <col min="14082" max="14082" width="17.28515625" style="61" customWidth="1"/>
    <col min="14083" max="14085" width="0" style="61" hidden="1" customWidth="1"/>
    <col min="14086" max="14086" width="19.28515625" style="61" customWidth="1"/>
    <col min="14087" max="14087" width="17.42578125" style="61" customWidth="1"/>
    <col min="14088" max="14090" width="17.7109375" style="61" customWidth="1"/>
    <col min="14091" max="14091" width="6.85546875" style="61" customWidth="1"/>
    <col min="14092" max="14092" width="6.42578125" style="61" customWidth="1"/>
    <col min="14093" max="14093" width="6.140625" style="61" customWidth="1"/>
    <col min="14094" max="14336" width="11.42578125" style="61"/>
    <col min="14337" max="14337" width="38" style="61" customWidth="1"/>
    <col min="14338" max="14338" width="17.28515625" style="61" customWidth="1"/>
    <col min="14339" max="14341" width="0" style="61" hidden="1" customWidth="1"/>
    <col min="14342" max="14342" width="19.28515625" style="61" customWidth="1"/>
    <col min="14343" max="14343" width="17.42578125" style="61" customWidth="1"/>
    <col min="14344" max="14346" width="17.7109375" style="61" customWidth="1"/>
    <col min="14347" max="14347" width="6.85546875" style="61" customWidth="1"/>
    <col min="14348" max="14348" width="6.42578125" style="61" customWidth="1"/>
    <col min="14349" max="14349" width="6.140625" style="61" customWidth="1"/>
    <col min="14350" max="14592" width="11.42578125" style="61"/>
    <col min="14593" max="14593" width="38" style="61" customWidth="1"/>
    <col min="14594" max="14594" width="17.28515625" style="61" customWidth="1"/>
    <col min="14595" max="14597" width="0" style="61" hidden="1" customWidth="1"/>
    <col min="14598" max="14598" width="19.28515625" style="61" customWidth="1"/>
    <col min="14599" max="14599" width="17.42578125" style="61" customWidth="1"/>
    <col min="14600" max="14602" width="17.7109375" style="61" customWidth="1"/>
    <col min="14603" max="14603" width="6.85546875" style="61" customWidth="1"/>
    <col min="14604" max="14604" width="6.42578125" style="61" customWidth="1"/>
    <col min="14605" max="14605" width="6.140625" style="61" customWidth="1"/>
    <col min="14606" max="14848" width="11.42578125" style="61"/>
    <col min="14849" max="14849" width="38" style="61" customWidth="1"/>
    <col min="14850" max="14850" width="17.28515625" style="61" customWidth="1"/>
    <col min="14851" max="14853" width="0" style="61" hidden="1" customWidth="1"/>
    <col min="14854" max="14854" width="19.28515625" style="61" customWidth="1"/>
    <col min="14855" max="14855" width="17.42578125" style="61" customWidth="1"/>
    <col min="14856" max="14858" width="17.7109375" style="61" customWidth="1"/>
    <col min="14859" max="14859" width="6.85546875" style="61" customWidth="1"/>
    <col min="14860" max="14860" width="6.42578125" style="61" customWidth="1"/>
    <col min="14861" max="14861" width="6.140625" style="61" customWidth="1"/>
    <col min="14862" max="15104" width="11.42578125" style="61"/>
    <col min="15105" max="15105" width="38" style="61" customWidth="1"/>
    <col min="15106" max="15106" width="17.28515625" style="61" customWidth="1"/>
    <col min="15107" max="15109" width="0" style="61" hidden="1" customWidth="1"/>
    <col min="15110" max="15110" width="19.28515625" style="61" customWidth="1"/>
    <col min="15111" max="15111" width="17.42578125" style="61" customWidth="1"/>
    <col min="15112" max="15114" width="17.7109375" style="61" customWidth="1"/>
    <col min="15115" max="15115" width="6.85546875" style="61" customWidth="1"/>
    <col min="15116" max="15116" width="6.42578125" style="61" customWidth="1"/>
    <col min="15117" max="15117" width="6.140625" style="61" customWidth="1"/>
    <col min="15118" max="15360" width="11.42578125" style="61"/>
    <col min="15361" max="15361" width="38" style="61" customWidth="1"/>
    <col min="15362" max="15362" width="17.28515625" style="61" customWidth="1"/>
    <col min="15363" max="15365" width="0" style="61" hidden="1" customWidth="1"/>
    <col min="15366" max="15366" width="19.28515625" style="61" customWidth="1"/>
    <col min="15367" max="15367" width="17.42578125" style="61" customWidth="1"/>
    <col min="15368" max="15370" width="17.7109375" style="61" customWidth="1"/>
    <col min="15371" max="15371" width="6.85546875" style="61" customWidth="1"/>
    <col min="15372" max="15372" width="6.42578125" style="61" customWidth="1"/>
    <col min="15373" max="15373" width="6.140625" style="61" customWidth="1"/>
    <col min="15374" max="15616" width="11.42578125" style="61"/>
    <col min="15617" max="15617" width="38" style="61" customWidth="1"/>
    <col min="15618" max="15618" width="17.28515625" style="61" customWidth="1"/>
    <col min="15619" max="15621" width="0" style="61" hidden="1" customWidth="1"/>
    <col min="15622" max="15622" width="19.28515625" style="61" customWidth="1"/>
    <col min="15623" max="15623" width="17.42578125" style="61" customWidth="1"/>
    <col min="15624" max="15626" width="17.7109375" style="61" customWidth="1"/>
    <col min="15627" max="15627" width="6.85546875" style="61" customWidth="1"/>
    <col min="15628" max="15628" width="6.42578125" style="61" customWidth="1"/>
    <col min="15629" max="15629" width="6.140625" style="61" customWidth="1"/>
    <col min="15630" max="15872" width="11.42578125" style="61"/>
    <col min="15873" max="15873" width="38" style="61" customWidth="1"/>
    <col min="15874" max="15874" width="17.28515625" style="61" customWidth="1"/>
    <col min="15875" max="15877" width="0" style="61" hidden="1" customWidth="1"/>
    <col min="15878" max="15878" width="19.28515625" style="61" customWidth="1"/>
    <col min="15879" max="15879" width="17.42578125" style="61" customWidth="1"/>
    <col min="15880" max="15882" width="17.7109375" style="61" customWidth="1"/>
    <col min="15883" max="15883" width="6.85546875" style="61" customWidth="1"/>
    <col min="15884" max="15884" width="6.42578125" style="61" customWidth="1"/>
    <col min="15885" max="15885" width="6.140625" style="61" customWidth="1"/>
    <col min="15886" max="16128" width="11.42578125" style="61"/>
    <col min="16129" max="16129" width="38" style="61" customWidth="1"/>
    <col min="16130" max="16130" width="17.28515625" style="61" customWidth="1"/>
    <col min="16131" max="16133" width="0" style="61" hidden="1" customWidth="1"/>
    <col min="16134" max="16134" width="19.28515625" style="61" customWidth="1"/>
    <col min="16135" max="16135" width="17.42578125" style="61" customWidth="1"/>
    <col min="16136" max="16138" width="17.7109375" style="61" customWidth="1"/>
    <col min="16139" max="16139" width="6.85546875" style="61" customWidth="1"/>
    <col min="16140" max="16140" width="6.42578125" style="61" customWidth="1"/>
    <col min="16141" max="16141" width="6.140625" style="61" customWidth="1"/>
    <col min="16142" max="16384" width="11.42578125" style="61"/>
  </cols>
  <sheetData>
    <row r="1" spans="1:14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139"/>
      <c r="M1" s="60"/>
      <c r="N1" s="59"/>
    </row>
    <row r="2" spans="1:14" x14ac:dyDescent="0.2">
      <c r="A2" s="169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9"/>
    </row>
    <row r="3" spans="1:14" x14ac:dyDescent="0.2">
      <c r="A3" s="169" t="s">
        <v>302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9"/>
    </row>
    <row r="4" spans="1:14" x14ac:dyDescent="0.2">
      <c r="A4" s="169" t="s">
        <v>303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59"/>
    </row>
    <row r="5" spans="1:14" x14ac:dyDescent="0.2">
      <c r="A5" s="169" t="s">
        <v>505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59"/>
    </row>
    <row r="6" spans="1:14" x14ac:dyDescent="0.2">
      <c r="A6" s="169" t="s">
        <v>325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59"/>
    </row>
    <row r="7" spans="1:14" ht="13.5" thickBot="1" x14ac:dyDescent="0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59"/>
    </row>
    <row r="8" spans="1:14" ht="46.5" customHeight="1" thickBot="1" x14ac:dyDescent="0.25">
      <c r="A8" s="64" t="s">
        <v>304</v>
      </c>
      <c r="B8" s="65" t="s">
        <v>285</v>
      </c>
      <c r="C8" s="66" t="s">
        <v>305</v>
      </c>
      <c r="D8" s="66" t="s">
        <v>306</v>
      </c>
      <c r="E8" s="66" t="s">
        <v>307</v>
      </c>
      <c r="F8" s="65" t="s">
        <v>308</v>
      </c>
      <c r="G8" s="66" t="s">
        <v>309</v>
      </c>
      <c r="H8" s="66" t="s">
        <v>310</v>
      </c>
      <c r="I8" s="65" t="s">
        <v>290</v>
      </c>
      <c r="J8" s="65" t="s">
        <v>291</v>
      </c>
      <c r="K8" s="67" t="s">
        <v>311</v>
      </c>
      <c r="L8" s="68" t="s">
        <v>312</v>
      </c>
      <c r="M8" s="113" t="s">
        <v>327</v>
      </c>
      <c r="N8" s="114"/>
    </row>
    <row r="9" spans="1:14" s="73" customFormat="1" ht="31.5" customHeight="1" thickBot="1" x14ac:dyDescent="0.25">
      <c r="A9" s="70" t="s">
        <v>316</v>
      </c>
      <c r="B9" s="71">
        <f>+'SECRETARIA GENERAL'!AN7</f>
        <v>1180000000</v>
      </c>
      <c r="C9" s="71"/>
      <c r="D9" s="71"/>
      <c r="E9" s="71"/>
      <c r="F9" s="71">
        <f>+'SECRETARIA GENERAL'!AR7</f>
        <v>3266650414</v>
      </c>
      <c r="G9" s="71">
        <f>+'SECRETARIA GENERAL'!AS7</f>
        <v>3035051466</v>
      </c>
      <c r="H9" s="71">
        <f>+'SECRETARIA GENERAL'!AT7</f>
        <v>2993651466</v>
      </c>
      <c r="I9" s="71">
        <f>+'SECRETARIA GENERAL'!AU7</f>
        <v>231598948</v>
      </c>
      <c r="J9" s="71">
        <f>+'SECRETARIA GENERAL'!AV7</f>
        <v>272998948</v>
      </c>
      <c r="K9" s="71">
        <f>+G9/F9*100</f>
        <v>92.910201011793973</v>
      </c>
      <c r="L9" s="71">
        <f>+H9/F9*100</f>
        <v>91.642847767548105</v>
      </c>
      <c r="M9" s="72">
        <v>1</v>
      </c>
    </row>
    <row r="10" spans="1:14" s="73" customFormat="1" ht="29.25" customHeight="1" thickBot="1" x14ac:dyDescent="0.25">
      <c r="A10" s="70" t="s">
        <v>221</v>
      </c>
      <c r="B10" s="71">
        <f>+'DPTO ADTIVO DE PLANEACION'!AN7</f>
        <v>1670000000</v>
      </c>
      <c r="C10" s="71"/>
      <c r="D10" s="71"/>
      <c r="E10" s="71"/>
      <c r="F10" s="71">
        <f>+'DPTO ADTIVO DE PLANEACION'!AR7</f>
        <v>3492000000</v>
      </c>
      <c r="G10" s="71">
        <f>+'DPTO ADTIVO DE PLANEACION'!AS7</f>
        <v>3221158471.5</v>
      </c>
      <c r="H10" s="71">
        <f>+'DPTO ADTIVO DE PLANEACION'!AT7</f>
        <v>3039158471.5</v>
      </c>
      <c r="I10" s="71">
        <f>+'DPTO ADTIVO DE PLANEACION'!AU7</f>
        <v>270841528.5</v>
      </c>
      <c r="J10" s="71">
        <f>+'DPTO ADTIVO DE PLANEACION'!AV7</f>
        <v>452841528.5</v>
      </c>
      <c r="K10" s="71">
        <f>+G10/F10*100</f>
        <v>92.243942482817857</v>
      </c>
      <c r="L10" s="71">
        <f>+H10/F10*100</f>
        <v>87.032029538946162</v>
      </c>
      <c r="M10" s="72">
        <v>2</v>
      </c>
    </row>
    <row r="11" spans="1:14" s="73" customFormat="1" ht="27" customHeight="1" thickBot="1" x14ac:dyDescent="0.25">
      <c r="A11" s="70" t="s">
        <v>133</v>
      </c>
      <c r="B11" s="71">
        <f>+'SECRETARIA DE HACIENDA'!AN8</f>
        <v>10815460833</v>
      </c>
      <c r="C11" s="71">
        <v>0</v>
      </c>
      <c r="D11" s="71">
        <v>0</v>
      </c>
      <c r="E11" s="71">
        <v>0</v>
      </c>
      <c r="F11" s="71">
        <f>+'SECRETARIA DE HACIENDA'!AR8</f>
        <v>13504419695.5</v>
      </c>
      <c r="G11" s="71">
        <f>+'SECRETARIA DE HACIENDA'!AS8</f>
        <v>11633345450.359999</v>
      </c>
      <c r="H11" s="71">
        <f>+'SECRETARIA DE HACIENDA'!AT8</f>
        <v>11447681117.359999</v>
      </c>
      <c r="I11" s="71">
        <f>+'SECRETARIA DE HACIENDA'!AU8</f>
        <v>1871074245.1400013</v>
      </c>
      <c r="J11" s="71">
        <f>+'SECRETARIA DE HACIENDA'!AV8</f>
        <v>2056738578.1400013</v>
      </c>
      <c r="K11" s="71">
        <f>+G11/F11*100</f>
        <v>86.144726783310148</v>
      </c>
      <c r="L11" s="71">
        <f>+H11/F11*100</f>
        <v>84.769885529954635</v>
      </c>
      <c r="M11" s="72">
        <v>3</v>
      </c>
    </row>
    <row r="12" spans="1:14" ht="28.5" customHeight="1" thickBot="1" x14ac:dyDescent="0.25">
      <c r="A12" s="70" t="s">
        <v>315</v>
      </c>
      <c r="B12" s="71">
        <f>+'DESPACHO GOBERNADOR'!AN7</f>
        <v>6873789800</v>
      </c>
      <c r="C12" s="71">
        <v>0</v>
      </c>
      <c r="D12" s="71">
        <v>0</v>
      </c>
      <c r="E12" s="71">
        <v>305059127</v>
      </c>
      <c r="F12" s="71">
        <f>+'DESPACHO GOBERNADOR'!AR8</f>
        <v>30863005938</v>
      </c>
      <c r="G12" s="71">
        <f>+'DESPACHO GOBERNADOR'!AS8</f>
        <v>29147357721.200001</v>
      </c>
      <c r="H12" s="71">
        <f>+'DESPACHO GOBERNADOR'!AT8</f>
        <v>25601901284.200001</v>
      </c>
      <c r="I12" s="71">
        <f>+'DESPACHO GOBERNADOR'!AU8</f>
        <v>1715648216.8</v>
      </c>
      <c r="J12" s="71">
        <f>+'DESPACHO GOBERNADOR'!AV8</f>
        <v>5261104653.8000002</v>
      </c>
      <c r="K12" s="71">
        <f>+G12/F12*100</f>
        <v>94.441085161158554</v>
      </c>
      <c r="L12" s="71">
        <f>+H12/F12*100</f>
        <v>82.953362791787313</v>
      </c>
      <c r="M12" s="72">
        <v>4</v>
      </c>
    </row>
    <row r="13" spans="1:14" ht="24" customHeight="1" thickBot="1" x14ac:dyDescent="0.25">
      <c r="A13" s="70" t="s">
        <v>314</v>
      </c>
      <c r="B13" s="71">
        <f>+'SECRETARIA DE SALUD'!AN7</f>
        <v>71798671065</v>
      </c>
      <c r="C13" s="71"/>
      <c r="D13" s="71"/>
      <c r="E13" s="71"/>
      <c r="F13" s="71">
        <f>+'SECRETARIA DE SALUD'!AR7</f>
        <v>64080941258.139992</v>
      </c>
      <c r="G13" s="71">
        <f>+'SECRETARIA DE SALUD'!AS7</f>
        <v>57313499172.720001</v>
      </c>
      <c r="H13" s="71">
        <f>+'SECRETARIA DE SALUD'!AT7</f>
        <v>51999260348.720001</v>
      </c>
      <c r="I13" s="71">
        <f>+'SECRETARIA DE SALUD'!AU7</f>
        <v>6767442085.420001</v>
      </c>
      <c r="J13" s="71">
        <f>+'SECRETARIA DE SALUD'!AV7</f>
        <v>12081680909.42</v>
      </c>
      <c r="K13" s="71">
        <f>+G13/F13*100</f>
        <v>89.439228025446099</v>
      </c>
      <c r="L13" s="71">
        <f>+H13/F13*100</f>
        <v>81.146218091973964</v>
      </c>
      <c r="M13" s="72">
        <v>5</v>
      </c>
    </row>
    <row r="14" spans="1:14" ht="24" customHeight="1" thickBot="1" x14ac:dyDescent="0.25">
      <c r="A14" s="70" t="s">
        <v>296</v>
      </c>
      <c r="B14" s="71">
        <f>+'SECRETARIA DE GOBIERNO'!AN7</f>
        <v>3395511000</v>
      </c>
      <c r="C14" s="71"/>
      <c r="D14" s="71"/>
      <c r="E14" s="71"/>
      <c r="F14" s="71">
        <f>+'SECRETARIA DE GOBIERNO'!AR7</f>
        <v>13892859195</v>
      </c>
      <c r="G14" s="71">
        <f>+'SECRETARIA DE GOBIERNO'!AS7</f>
        <v>12540903922</v>
      </c>
      <c r="H14" s="71">
        <f>+'SECRETARIA DE GOBIERNO'!AT7</f>
        <v>10957335792</v>
      </c>
      <c r="I14" s="71">
        <f>+'SECRETARIA DE GOBIERNO'!AU7</f>
        <v>1351955273</v>
      </c>
      <c r="J14" s="71">
        <f>+'SECRETARIA DE GOBIERNO'!AV7</f>
        <v>2935523403</v>
      </c>
      <c r="K14" s="71">
        <f>+G14/F14*100</f>
        <v>90.268703842571412</v>
      </c>
      <c r="L14" s="71">
        <f>+H14/F14*100</f>
        <v>78.870271685640589</v>
      </c>
      <c r="M14" s="72">
        <v>6</v>
      </c>
    </row>
    <row r="15" spans="1:14" ht="24" customHeight="1" thickBot="1" x14ac:dyDescent="0.25">
      <c r="A15" s="70" t="s">
        <v>317</v>
      </c>
      <c r="B15" s="71">
        <f>+'SECRETARIA DE VIAS'!AN7</f>
        <v>12742256000</v>
      </c>
      <c r="C15" s="71"/>
      <c r="D15" s="71"/>
      <c r="E15" s="71"/>
      <c r="F15" s="71">
        <f>+'SECRETARIA DE VIAS'!AR7</f>
        <v>55753224465.57</v>
      </c>
      <c r="G15" s="71">
        <f>+'SECRETARIA DE VIAS'!AS7</f>
        <v>46201666000.479996</v>
      </c>
      <c r="H15" s="71">
        <f>+'SECRETARIA DE VIAS'!AT7</f>
        <v>42220987871.099998</v>
      </c>
      <c r="I15" s="71">
        <f>+'SECRETARIA DE VIAS'!AU7</f>
        <v>9551558465.0900002</v>
      </c>
      <c r="J15" s="71">
        <f>+'SECRETARIA DE VIAS'!AV7</f>
        <v>13532236594.469999</v>
      </c>
      <c r="K15" s="71">
        <f>+G15/F15*100</f>
        <v>82.868150574881099</v>
      </c>
      <c r="L15" s="71">
        <f>+H15/F15*100</f>
        <v>75.728333698750035</v>
      </c>
      <c r="M15" s="72">
        <v>7</v>
      </c>
    </row>
    <row r="16" spans="1:14" ht="24" customHeight="1" thickBot="1" x14ac:dyDescent="0.25">
      <c r="A16" s="70" t="s">
        <v>158</v>
      </c>
      <c r="B16" s="71">
        <f>+'SECRETARIA DE AGRICULTURA'!AN8</f>
        <v>2823926160</v>
      </c>
      <c r="C16" s="71"/>
      <c r="D16" s="71"/>
      <c r="E16" s="71"/>
      <c r="F16" s="71">
        <f>+'SECRETARIA DE AGRICULTURA'!AR8</f>
        <v>18892123080</v>
      </c>
      <c r="G16" s="71">
        <f>+'SECRETARIA DE AGRICULTURA'!AS8</f>
        <v>18064066128</v>
      </c>
      <c r="H16" s="71">
        <f>+'SECRETARIA DE AGRICULTURA'!AT8</f>
        <v>14144016031</v>
      </c>
      <c r="I16" s="71">
        <f>+'SECRETARIA DE AGRICULTURA'!AU8</f>
        <v>828056952</v>
      </c>
      <c r="J16" s="71">
        <f>+'SECRETARIA DE AGRICULTURA'!AV8</f>
        <v>4748107049</v>
      </c>
      <c r="K16" s="71">
        <f>+G16/F16*100</f>
        <v>95.616919556931023</v>
      </c>
      <c r="L16" s="71">
        <f>+H16/F16*100</f>
        <v>74.867265955796427</v>
      </c>
      <c r="M16" s="72">
        <v>8</v>
      </c>
    </row>
    <row r="17" spans="1:15" ht="27.75" customHeight="1" thickBot="1" x14ac:dyDescent="0.25">
      <c r="A17" s="70" t="s">
        <v>199</v>
      </c>
      <c r="B17" s="71">
        <f>+'SECRETARIA DE CULTURA'!AN7</f>
        <v>5808758000</v>
      </c>
      <c r="C17" s="71"/>
      <c r="D17" s="71"/>
      <c r="E17" s="71"/>
      <c r="F17" s="71">
        <f>+'SECRETARIA DE CULTURA'!AR7</f>
        <v>9114848441.5</v>
      </c>
      <c r="G17" s="71">
        <f>+'SECRETARIA DE CULTURA'!AS7</f>
        <v>6679601268</v>
      </c>
      <c r="H17" s="71">
        <f>+'SECRETARIA DE CULTURA'!AT7</f>
        <v>6430939134</v>
      </c>
      <c r="I17" s="71">
        <f>+'SECRETARIA DE CULTURA'!AU7</f>
        <v>2435247173.5</v>
      </c>
      <c r="J17" s="71">
        <f>+'SECRETARIA DE CULTURA'!AV7</f>
        <v>2683909307.5</v>
      </c>
      <c r="K17" s="71">
        <f>+G17/F17*100</f>
        <v>73.282636687492314</v>
      </c>
      <c r="L17" s="71">
        <f>+H17/F17*100</f>
        <v>70.554537195811918</v>
      </c>
      <c r="M17" s="72">
        <v>9</v>
      </c>
    </row>
    <row r="18" spans="1:15" ht="16.5" customHeight="1" thickBot="1" x14ac:dyDescent="0.25">
      <c r="A18" s="70" t="s">
        <v>318</v>
      </c>
      <c r="B18" s="71">
        <f>+'SECRETARIA DE EDUCACION'!AN8</f>
        <v>7593176460</v>
      </c>
      <c r="C18" s="71"/>
      <c r="D18" s="71"/>
      <c r="E18" s="71"/>
      <c r="F18" s="71">
        <f>+'SECRETARIA DE EDUCACION'!AR8</f>
        <v>83156796251.759995</v>
      </c>
      <c r="G18" s="71">
        <f>+'SECRETARIA DE EDUCACION'!AS8</f>
        <v>56417842774.769997</v>
      </c>
      <c r="H18" s="71">
        <f>+'SECRETARIA DE EDUCACION'!AT8</f>
        <v>52439213961.469994</v>
      </c>
      <c r="I18" s="71">
        <f>+'SECRETARIA DE EDUCACION'!AU8</f>
        <v>26738953476.989998</v>
      </c>
      <c r="J18" s="71">
        <f>+'SECRETARIA DE EDUCACION'!AV8</f>
        <v>30717582290.289997</v>
      </c>
      <c r="K18" s="71">
        <f>+G18/F18*100</f>
        <v>67.845137520646034</v>
      </c>
      <c r="L18" s="71">
        <f>+H18/F18*100</f>
        <v>63.06064726532815</v>
      </c>
      <c r="M18" s="72">
        <v>10</v>
      </c>
      <c r="N18" s="82"/>
      <c r="O18" s="82"/>
    </row>
    <row r="19" spans="1:15" ht="26.25" customHeight="1" thickBot="1" x14ac:dyDescent="0.25">
      <c r="A19" s="74" t="s">
        <v>319</v>
      </c>
      <c r="B19" s="75">
        <f>SUM(B4:B18)</f>
        <v>124701549318</v>
      </c>
      <c r="C19" s="75" t="e">
        <f>SUM(#REF!)</f>
        <v>#REF!</v>
      </c>
      <c r="D19" s="75" t="e">
        <f>SUM(#REF!)</f>
        <v>#REF!</v>
      </c>
      <c r="E19" s="75" t="e">
        <f>SUM(#REF!)</f>
        <v>#REF!</v>
      </c>
      <c r="F19" s="75">
        <f>SUM(F4:F18)</f>
        <v>296016868739.46997</v>
      </c>
      <c r="G19" s="75">
        <f>SUM(G4:G18)</f>
        <v>244254492375.03</v>
      </c>
      <c r="H19" s="75">
        <f>SUM(H4:H18)</f>
        <v>221274145477.35001</v>
      </c>
      <c r="I19" s="75">
        <f>SUM(I4:I18)</f>
        <v>51762376364.440002</v>
      </c>
      <c r="J19" s="75">
        <f>SUM(J4:J18)</f>
        <v>74742723262.119995</v>
      </c>
      <c r="K19" s="76">
        <f t="shared" ref="K19" si="0">+G19/F19*100</f>
        <v>82.51370721376118</v>
      </c>
      <c r="L19" s="76">
        <f t="shared" ref="L19" si="1">+H19/F19*100</f>
        <v>74.750518921304305</v>
      </c>
      <c r="M19" s="77"/>
      <c r="N19" s="82"/>
      <c r="O19" s="82"/>
    </row>
    <row r="20" spans="1:15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2"/>
      <c r="O20" s="82"/>
    </row>
    <row r="21" spans="1:15" x14ac:dyDescent="0.2">
      <c r="A21" s="59" t="s">
        <v>320</v>
      </c>
      <c r="B21" s="89"/>
      <c r="C21" s="73"/>
      <c r="D21" s="73"/>
      <c r="E21" s="73"/>
      <c r="F21" s="89"/>
      <c r="G21" s="89"/>
      <c r="H21" s="89"/>
      <c r="I21" s="89"/>
      <c r="J21" s="89"/>
      <c r="K21" s="73"/>
      <c r="L21" s="73"/>
      <c r="M21" s="73"/>
    </row>
    <row r="22" spans="1:15" x14ac:dyDescent="0.2">
      <c r="A22" s="59"/>
      <c r="B22" s="89"/>
      <c r="C22" s="73"/>
      <c r="D22" s="73"/>
      <c r="E22" s="73"/>
      <c r="F22" s="89"/>
      <c r="G22" s="89"/>
      <c r="H22" s="89"/>
      <c r="I22" s="89"/>
      <c r="J22" s="89"/>
      <c r="K22" s="73"/>
      <c r="L22" s="73"/>
      <c r="M22" s="73"/>
    </row>
    <row r="23" spans="1:15" x14ac:dyDescent="0.2">
      <c r="B23" s="73"/>
      <c r="C23" s="73"/>
      <c r="D23" s="73"/>
      <c r="E23" s="73"/>
      <c r="F23" s="89"/>
      <c r="G23" s="89"/>
      <c r="H23" s="73"/>
      <c r="I23" s="89"/>
      <c r="J23" s="89"/>
      <c r="K23" s="73"/>
      <c r="L23" s="73"/>
      <c r="M23" s="73"/>
    </row>
    <row r="24" spans="1:15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</sheetData>
  <sortState ref="A9:L18">
    <sortCondition descending="1" ref="L9"/>
  </sortState>
  <mergeCells count="6">
    <mergeCell ref="A2:M2"/>
    <mergeCell ref="A3:M3"/>
    <mergeCell ref="A4:M4"/>
    <mergeCell ref="A5:M5"/>
    <mergeCell ref="A7:M7"/>
    <mergeCell ref="A6:M6"/>
  </mergeCells>
  <pageMargins left="1.3385826771653544" right="0.74803149606299213" top="0.98425196850393704" bottom="0.98425196850393704" header="0.51181102362204722" footer="0.51181102362204722"/>
  <pageSetup paperSize="5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2"/>
  <sheetViews>
    <sheetView topLeftCell="I1" workbookViewId="0">
      <pane ySplit="8" topLeftCell="A9" activePane="bottomLeft" state="frozen"/>
      <selection activeCell="I1" sqref="I1"/>
      <selection pane="bottomLeft" activeCell="DT6" sqref="DT6:DT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44.85546875" customWidth="1"/>
    <col min="31" max="31" width="11" hidden="1" customWidth="1"/>
    <col min="32" max="32" width="180" hidden="1" customWidth="1"/>
    <col min="33" max="33" width="5.7109375" customWidth="1"/>
    <col min="34" max="34" width="14" customWidth="1"/>
    <col min="35" max="38" width="9" hidden="1" customWidth="1"/>
    <col min="39" max="39" width="90" hidden="1" customWidth="1"/>
    <col min="40" max="40" width="16.7109375" customWidth="1"/>
    <col min="41" max="41" width="15.42578125" customWidth="1"/>
    <col min="42" max="42" width="15" customWidth="1"/>
    <col min="43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4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124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4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4" ht="15.75" x14ac:dyDescent="0.25">
      <c r="A4" s="2"/>
      <c r="B4" s="2"/>
      <c r="C4" s="2"/>
      <c r="D4" s="2"/>
      <c r="E4" s="2"/>
      <c r="F4" s="2"/>
      <c r="G4" s="2"/>
      <c r="H4" s="2"/>
      <c r="I4" s="176" t="s">
        <v>507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4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4" ht="45.75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4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213</v>
      </c>
      <c r="H7" s="2" t="s">
        <v>214</v>
      </c>
      <c r="I7" s="170" t="s">
        <v>214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28"/>
      <c r="AI7" s="28"/>
      <c r="AJ7" s="28"/>
      <c r="AK7" s="28"/>
      <c r="AL7" s="28"/>
      <c r="AM7" s="28"/>
      <c r="AN7" s="29">
        <f t="shared" ref="AN7:AV7" si="0">+AN8</f>
        <v>1180000000</v>
      </c>
      <c r="AO7" s="29">
        <f t="shared" si="0"/>
        <v>1636650414</v>
      </c>
      <c r="AP7" s="29">
        <f t="shared" si="0"/>
        <v>829000000</v>
      </c>
      <c r="AQ7" s="29">
        <f t="shared" si="0"/>
        <v>379000000</v>
      </c>
      <c r="AR7" s="29">
        <f t="shared" si="0"/>
        <v>3266650414</v>
      </c>
      <c r="AS7" s="29">
        <f>+AS8</f>
        <v>3035051466</v>
      </c>
      <c r="AT7" s="29">
        <f t="shared" si="0"/>
        <v>2993651466</v>
      </c>
      <c r="AU7" s="29">
        <f t="shared" si="0"/>
        <v>231598948</v>
      </c>
      <c r="AV7" s="29">
        <f t="shared" si="0"/>
        <v>272998948</v>
      </c>
      <c r="AW7" s="29">
        <f t="shared" ref="AW7:AW11" si="1">+AS7/AR7*100</f>
        <v>92.910201011793973</v>
      </c>
      <c r="AX7" s="29">
        <f t="shared" ref="AX7:AX11" si="2">+AT7/AR7*100</f>
        <v>91.642847767548105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  <c r="DT7" s="112"/>
    </row>
    <row r="8" spans="1:124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213</v>
      </c>
      <c r="H8" s="2" t="s">
        <v>214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21"/>
      <c r="AI8" s="21"/>
      <c r="AJ8" s="21"/>
      <c r="AK8" s="21"/>
      <c r="AL8" s="21"/>
      <c r="AM8" s="21"/>
      <c r="AN8" s="23">
        <f>+AN9+AN11+AN14+AN18+AN22+AN25+AN29+AN35</f>
        <v>1180000000</v>
      </c>
      <c r="AO8" s="23">
        <f t="shared" ref="AO8:AQ8" si="3">+AO9+AO11+AO14+AO18+AO22+AO25+AO29+AO35</f>
        <v>1636650414</v>
      </c>
      <c r="AP8" s="23">
        <f t="shared" si="3"/>
        <v>829000000</v>
      </c>
      <c r="AQ8" s="23">
        <f>+AQ9+AQ11+AQ14+AQ18+AQ22+AQ25+AQ29+AQ35</f>
        <v>379000000</v>
      </c>
      <c r="AR8" s="23">
        <f>+AN8+AO8+AP8-AQ8</f>
        <v>3266650414</v>
      </c>
      <c r="AS8" s="23">
        <f>+AS9+AS11+AS14+AS18+AS22+AS25+AS29+AS35</f>
        <v>3035051466</v>
      </c>
      <c r="AT8" s="23">
        <f>+AT9+AT11+AT14+AT18+AT22+AT25+AT29+AT35</f>
        <v>2993651466</v>
      </c>
      <c r="AU8" s="23">
        <f>+AR8-AS8</f>
        <v>231598948</v>
      </c>
      <c r="AV8" s="23">
        <f>+AR8-AT8</f>
        <v>272998948</v>
      </c>
      <c r="AW8" s="29">
        <f t="shared" si="1"/>
        <v>92.910201011793973</v>
      </c>
      <c r="AX8" s="29">
        <f t="shared" si="2"/>
        <v>91.642847767548105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  <c r="DT8" s="112"/>
    </row>
    <row r="9" spans="1:124" s="150" customFormat="1" ht="52.5" customHeight="1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213</v>
      </c>
      <c r="H9" s="152" t="s">
        <v>214</v>
      </c>
      <c r="I9" s="30" t="s">
        <v>84</v>
      </c>
      <c r="J9" s="30" t="s">
        <v>102</v>
      </c>
      <c r="K9" s="30" t="s">
        <v>89</v>
      </c>
      <c r="L9" s="147">
        <v>21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441</v>
      </c>
      <c r="AE9" s="30">
        <v>0</v>
      </c>
      <c r="AF9" s="32"/>
      <c r="AG9" s="30"/>
      <c r="AH9" s="100"/>
      <c r="AI9" s="30" t="s">
        <v>215</v>
      </c>
      <c r="AJ9" s="30" t="s">
        <v>66</v>
      </c>
      <c r="AK9" s="30" t="s">
        <v>66</v>
      </c>
      <c r="AL9" s="30" t="s">
        <v>66</v>
      </c>
      <c r="AM9" s="30" t="s">
        <v>216</v>
      </c>
      <c r="AN9" s="34">
        <f>SUM(AN10:AN10)</f>
        <v>80000000</v>
      </c>
      <c r="AO9" s="34">
        <f>SUM(AO10:AO10)</f>
        <v>0</v>
      </c>
      <c r="AP9" s="34">
        <f>SUM(AP10:AP10)</f>
        <v>0</v>
      </c>
      <c r="AQ9" s="34">
        <f>SUM(AQ10:AQ10)</f>
        <v>27676410</v>
      </c>
      <c r="AR9" s="34">
        <f>+AN9+AO9+AP9-AQ9</f>
        <v>52323590</v>
      </c>
      <c r="AS9" s="34">
        <f>SUM(AS10:AS10)</f>
        <v>52323590</v>
      </c>
      <c r="AT9" s="34">
        <f>SUM(AT10:AT10)</f>
        <v>52323590</v>
      </c>
      <c r="AU9" s="34">
        <f>SUM(AU10:AU10)</f>
        <v>0</v>
      </c>
      <c r="AV9" s="34">
        <f>SUM(AV10:AV10)</f>
        <v>0</v>
      </c>
      <c r="AW9" s="34">
        <f t="shared" si="1"/>
        <v>100</v>
      </c>
      <c r="AX9" s="34">
        <f t="shared" si="2"/>
        <v>100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124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213</v>
      </c>
      <c r="H10" s="2" t="s">
        <v>214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215</v>
      </c>
      <c r="AJ10" s="6" t="s">
        <v>66</v>
      </c>
      <c r="AK10" s="6" t="s">
        <v>66</v>
      </c>
      <c r="AL10" s="6" t="s">
        <v>66</v>
      </c>
      <c r="AM10" s="6" t="s">
        <v>216</v>
      </c>
      <c r="AN10" s="7">
        <v>80000000</v>
      </c>
      <c r="AO10" s="7">
        <v>0</v>
      </c>
      <c r="AP10" s="7">
        <v>0</v>
      </c>
      <c r="AQ10" s="7">
        <v>27676410</v>
      </c>
      <c r="AR10" s="95">
        <f>+AN10+AO10+AP10-AQ10</f>
        <v>52323590</v>
      </c>
      <c r="AS10" s="7">
        <v>52323590</v>
      </c>
      <c r="AT10" s="7">
        <v>52323590</v>
      </c>
      <c r="AU10" s="7">
        <f>+AR10-AS10</f>
        <v>0</v>
      </c>
      <c r="AV10" s="7">
        <f>+AR10-AT10</f>
        <v>0</v>
      </c>
      <c r="AW10" s="96">
        <f t="shared" si="1"/>
        <v>100</v>
      </c>
      <c r="AX10" s="96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4" s="150" customFormat="1" ht="45" x14ac:dyDescent="0.25">
      <c r="A11" s="152">
        <v>1</v>
      </c>
      <c r="B11" s="152">
        <v>800103913</v>
      </c>
      <c r="C11" s="152">
        <v>4</v>
      </c>
      <c r="D11" s="152" t="s">
        <v>64</v>
      </c>
      <c r="E11" s="152">
        <v>2014</v>
      </c>
      <c r="F11" s="152" t="s">
        <v>65</v>
      </c>
      <c r="G11" s="152" t="s">
        <v>213</v>
      </c>
      <c r="H11" s="152" t="s">
        <v>214</v>
      </c>
      <c r="I11" s="30" t="s">
        <v>84</v>
      </c>
      <c r="J11" s="30" t="s">
        <v>102</v>
      </c>
      <c r="K11" s="30" t="s">
        <v>89</v>
      </c>
      <c r="L11" s="147">
        <v>22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442</v>
      </c>
      <c r="AE11" s="30">
        <v>0</v>
      </c>
      <c r="AF11" s="32"/>
      <c r="AG11" s="30"/>
      <c r="AH11" s="100"/>
      <c r="AI11" s="30" t="s">
        <v>215</v>
      </c>
      <c r="AJ11" s="30" t="s">
        <v>66</v>
      </c>
      <c r="AK11" s="30" t="s">
        <v>66</v>
      </c>
      <c r="AL11" s="30" t="s">
        <v>66</v>
      </c>
      <c r="AM11" s="30" t="s">
        <v>216</v>
      </c>
      <c r="AN11" s="34">
        <f>SUM(AN12:AN13)</f>
        <v>200000000</v>
      </c>
      <c r="AO11" s="34">
        <f t="shared" ref="AO11:AQ11" si="4">SUM(AO12:AO13)</f>
        <v>200000000</v>
      </c>
      <c r="AP11" s="34">
        <f t="shared" si="4"/>
        <v>116000000</v>
      </c>
      <c r="AQ11" s="34">
        <f t="shared" si="4"/>
        <v>92000000</v>
      </c>
      <c r="AR11" s="34">
        <f>+AN11+AO11+AP11-AQ11</f>
        <v>424000000</v>
      </c>
      <c r="AS11" s="34">
        <f>SUM(AS12:AS13)</f>
        <v>395731200</v>
      </c>
      <c r="AT11" s="34">
        <f t="shared" ref="AT11:AV11" si="5">SUM(AT12:AT13)</f>
        <v>385731200</v>
      </c>
      <c r="AU11" s="34">
        <f t="shared" si="5"/>
        <v>28268800</v>
      </c>
      <c r="AV11" s="34">
        <f t="shared" si="5"/>
        <v>38268800</v>
      </c>
      <c r="AW11" s="34">
        <f t="shared" si="1"/>
        <v>93.332830188679253</v>
      </c>
      <c r="AX11" s="34">
        <f t="shared" si="2"/>
        <v>90.974339622641509</v>
      </c>
      <c r="AY11" s="152">
        <v>0</v>
      </c>
      <c r="AZ11" s="152">
        <v>0</v>
      </c>
      <c r="BA11" s="152">
        <v>0</v>
      </c>
      <c r="BB11" s="152">
        <v>0</v>
      </c>
      <c r="BC11" s="152">
        <v>0</v>
      </c>
      <c r="BD11" s="152">
        <v>0</v>
      </c>
      <c r="BE11" s="152">
        <v>0</v>
      </c>
      <c r="BF11" s="152">
        <v>0</v>
      </c>
      <c r="BG11" s="152">
        <v>0</v>
      </c>
      <c r="BH11" s="152" t="s">
        <v>68</v>
      </c>
      <c r="BI11" s="152" t="s">
        <v>69</v>
      </c>
      <c r="BJ11" s="152" t="s">
        <v>70</v>
      </c>
      <c r="BK11" s="152" t="s">
        <v>71</v>
      </c>
      <c r="BL11" s="152" t="s">
        <v>68</v>
      </c>
      <c r="BM11" s="152" t="s">
        <v>72</v>
      </c>
      <c r="BN11" s="152" t="s">
        <v>73</v>
      </c>
      <c r="BO11" s="152" t="s">
        <v>74</v>
      </c>
      <c r="BP11" s="152" t="s">
        <v>75</v>
      </c>
      <c r="BQ11" s="152" t="s">
        <v>76</v>
      </c>
      <c r="BR11" s="152" t="s">
        <v>77</v>
      </c>
      <c r="CB11" s="152" t="s">
        <v>78</v>
      </c>
      <c r="CC11" s="152" t="s">
        <v>79</v>
      </c>
      <c r="CD11" s="152" t="s">
        <v>79</v>
      </c>
      <c r="CE11" s="152" t="s">
        <v>79</v>
      </c>
      <c r="CF11" s="152" t="s">
        <v>80</v>
      </c>
      <c r="CG11" s="152" t="s">
        <v>79</v>
      </c>
      <c r="CH11" s="152" t="s">
        <v>79</v>
      </c>
      <c r="CI11" s="152" t="s">
        <v>81</v>
      </c>
      <c r="CJ11" s="152" t="s">
        <v>81</v>
      </c>
      <c r="CK11" s="152" t="s">
        <v>81</v>
      </c>
      <c r="CL11" s="152" t="s">
        <v>81</v>
      </c>
    </row>
    <row r="12" spans="1:124" ht="45" x14ac:dyDescent="0.25">
      <c r="A12" s="2">
        <v>1</v>
      </c>
      <c r="B12" s="2">
        <v>800103913</v>
      </c>
      <c r="C12" s="2">
        <v>4</v>
      </c>
      <c r="D12" s="2" t="s">
        <v>64</v>
      </c>
      <c r="E12" s="2">
        <v>2014</v>
      </c>
      <c r="F12" s="2" t="s">
        <v>65</v>
      </c>
      <c r="G12" s="2" t="s">
        <v>213</v>
      </c>
      <c r="H12" s="2" t="s">
        <v>214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>
        <v>10</v>
      </c>
      <c r="AF12" s="6" t="s">
        <v>85</v>
      </c>
      <c r="AG12" s="6">
        <v>10</v>
      </c>
      <c r="AH12" s="10" t="s">
        <v>86</v>
      </c>
      <c r="AI12" s="6" t="s">
        <v>215</v>
      </c>
      <c r="AJ12" s="6" t="s">
        <v>66</v>
      </c>
      <c r="AK12" s="6" t="s">
        <v>66</v>
      </c>
      <c r="AL12" s="6" t="s">
        <v>66</v>
      </c>
      <c r="AM12" s="6" t="s">
        <v>216</v>
      </c>
      <c r="AN12" s="7">
        <v>200000000</v>
      </c>
      <c r="AO12" s="7">
        <v>200000000</v>
      </c>
      <c r="AP12" s="7">
        <v>24000000</v>
      </c>
      <c r="AQ12" s="7">
        <v>92000000</v>
      </c>
      <c r="AR12" s="95">
        <f t="shared" ref="AR12:AR38" si="6">+AN12+AO12+AP12-AQ12</f>
        <v>332000000</v>
      </c>
      <c r="AS12" s="7">
        <v>304780000</v>
      </c>
      <c r="AT12" s="7">
        <v>294780000</v>
      </c>
      <c r="AU12" s="7">
        <f>+AR12-AS12</f>
        <v>27220000</v>
      </c>
      <c r="AV12" s="7">
        <f>+AR12-AT12</f>
        <v>37220000</v>
      </c>
      <c r="AW12" s="96">
        <f t="shared" ref="AW12:AW38" si="7">+AS12/AR12*100</f>
        <v>91.801204819277103</v>
      </c>
      <c r="AX12" s="96">
        <f t="shared" ref="AX12:AX37" si="8">+AT12/AR12*100</f>
        <v>88.789156626506028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 t="s">
        <v>68</v>
      </c>
      <c r="BI12" s="2" t="s">
        <v>69</v>
      </c>
      <c r="BJ12" s="2" t="s">
        <v>70</v>
      </c>
      <c r="BK12" s="2" t="s">
        <v>71</v>
      </c>
      <c r="BL12" s="2" t="s">
        <v>68</v>
      </c>
      <c r="BM12" s="2" t="s">
        <v>72</v>
      </c>
      <c r="BN12" s="2" t="s">
        <v>73</v>
      </c>
      <c r="BO12" s="2" t="s">
        <v>74</v>
      </c>
      <c r="BP12" s="2" t="s">
        <v>75</v>
      </c>
      <c r="BQ12" s="2" t="s">
        <v>76</v>
      </c>
      <c r="BR12" s="2" t="s">
        <v>77</v>
      </c>
      <c r="CB12" s="2" t="s">
        <v>78</v>
      </c>
      <c r="CC12" s="2" t="s">
        <v>79</v>
      </c>
      <c r="CD12" s="2" t="s">
        <v>79</v>
      </c>
      <c r="CE12" s="2" t="s">
        <v>79</v>
      </c>
      <c r="CF12" s="2" t="s">
        <v>80</v>
      </c>
      <c r="CG12" s="2" t="s">
        <v>79</v>
      </c>
      <c r="CH12" s="2" t="s">
        <v>79</v>
      </c>
      <c r="CI12" s="2" t="s">
        <v>81</v>
      </c>
      <c r="CJ12" s="2" t="s">
        <v>81</v>
      </c>
      <c r="CK12" s="2" t="s">
        <v>81</v>
      </c>
      <c r="CL12" s="2" t="s">
        <v>81</v>
      </c>
    </row>
    <row r="13" spans="1:124" ht="60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230</v>
      </c>
      <c r="AH13" s="105" t="s">
        <v>353</v>
      </c>
      <c r="AI13" s="6"/>
      <c r="AJ13" s="6"/>
      <c r="AK13" s="6"/>
      <c r="AL13" s="6"/>
      <c r="AM13" s="6"/>
      <c r="AN13" s="7">
        <v>0</v>
      </c>
      <c r="AO13" s="7">
        <v>0</v>
      </c>
      <c r="AP13" s="7">
        <v>92000000</v>
      </c>
      <c r="AQ13" s="7">
        <v>0</v>
      </c>
      <c r="AR13" s="95">
        <f t="shared" si="6"/>
        <v>92000000</v>
      </c>
      <c r="AS13" s="7">
        <v>90951200</v>
      </c>
      <c r="AT13" s="7">
        <v>90951200</v>
      </c>
      <c r="AU13" s="7">
        <f>+AR13-AS13</f>
        <v>1048800</v>
      </c>
      <c r="AV13" s="7">
        <f>+AR13-AT13</f>
        <v>1048800</v>
      </c>
      <c r="AW13" s="96">
        <f t="shared" ref="AW13" si="9">+AS13/AR13*100</f>
        <v>98.86</v>
      </c>
      <c r="AX13" s="96">
        <f t="shared" ref="AX13" si="10">+AT13/AR13*100</f>
        <v>98.86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4" s="150" customFormat="1" ht="60" x14ac:dyDescent="0.25">
      <c r="A14" s="152">
        <v>1</v>
      </c>
      <c r="B14" s="152">
        <v>800103913</v>
      </c>
      <c r="C14" s="152">
        <v>4</v>
      </c>
      <c r="D14" s="152" t="s">
        <v>64</v>
      </c>
      <c r="E14" s="152">
        <v>2014</v>
      </c>
      <c r="F14" s="152" t="s">
        <v>65</v>
      </c>
      <c r="G14" s="152" t="s">
        <v>213</v>
      </c>
      <c r="H14" s="152" t="s">
        <v>214</v>
      </c>
      <c r="I14" s="30" t="s">
        <v>84</v>
      </c>
      <c r="J14" s="30" t="s">
        <v>102</v>
      </c>
      <c r="K14" s="30" t="s">
        <v>89</v>
      </c>
      <c r="L14" s="147">
        <v>79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 t="s">
        <v>67</v>
      </c>
      <c r="AD14" s="148" t="s">
        <v>443</v>
      </c>
      <c r="AE14" s="30">
        <v>0</v>
      </c>
      <c r="AF14" s="32"/>
      <c r="AG14" s="30"/>
      <c r="AH14" s="100"/>
      <c r="AI14" s="30" t="s">
        <v>215</v>
      </c>
      <c r="AJ14" s="30" t="s">
        <v>66</v>
      </c>
      <c r="AK14" s="30" t="s">
        <v>66</v>
      </c>
      <c r="AL14" s="30" t="s">
        <v>66</v>
      </c>
      <c r="AM14" s="30" t="s">
        <v>216</v>
      </c>
      <c r="AN14" s="34">
        <f>SUM(AN15:AN17)</f>
        <v>100000000</v>
      </c>
      <c r="AO14" s="34">
        <f t="shared" ref="AO14:AQ14" si="11">SUM(AO15:AO17)</f>
        <v>90000000</v>
      </c>
      <c r="AP14" s="34">
        <f t="shared" si="11"/>
        <v>4000000</v>
      </c>
      <c r="AQ14" s="34">
        <f t="shared" si="11"/>
        <v>17006600</v>
      </c>
      <c r="AR14" s="34">
        <f>+AN14+AO14+AP14-AQ14</f>
        <v>176993400</v>
      </c>
      <c r="AS14" s="34">
        <f>SUM(AS15:AS17)</f>
        <v>176993400</v>
      </c>
      <c r="AT14" s="34">
        <f t="shared" ref="AT14:AV14" si="12">SUM(AT15:AT17)</f>
        <v>176993400</v>
      </c>
      <c r="AU14" s="34">
        <f t="shared" si="12"/>
        <v>0</v>
      </c>
      <c r="AV14" s="34">
        <f t="shared" si="12"/>
        <v>0</v>
      </c>
      <c r="AW14" s="34">
        <f t="shared" si="7"/>
        <v>100</v>
      </c>
      <c r="AX14" s="34">
        <f t="shared" si="8"/>
        <v>100</v>
      </c>
      <c r="AY14" s="152">
        <v>0</v>
      </c>
      <c r="AZ14" s="152">
        <v>0</v>
      </c>
      <c r="BA14" s="152">
        <v>0</v>
      </c>
      <c r="BB14" s="152">
        <v>0</v>
      </c>
      <c r="BC14" s="152">
        <v>0</v>
      </c>
      <c r="BD14" s="152">
        <v>0</v>
      </c>
      <c r="BE14" s="152">
        <v>0</v>
      </c>
      <c r="BF14" s="152">
        <v>0</v>
      </c>
      <c r="BG14" s="152">
        <v>0</v>
      </c>
      <c r="BH14" s="152" t="s">
        <v>68</v>
      </c>
      <c r="BI14" s="152" t="s">
        <v>69</v>
      </c>
      <c r="BJ14" s="152" t="s">
        <v>70</v>
      </c>
      <c r="BK14" s="152" t="s">
        <v>71</v>
      </c>
      <c r="BL14" s="152" t="s">
        <v>68</v>
      </c>
      <c r="BM14" s="152" t="s">
        <v>72</v>
      </c>
      <c r="BN14" s="152" t="s">
        <v>73</v>
      </c>
      <c r="BO14" s="152" t="s">
        <v>74</v>
      </c>
      <c r="BP14" s="152" t="s">
        <v>75</v>
      </c>
      <c r="BQ14" s="152" t="s">
        <v>76</v>
      </c>
      <c r="BR14" s="152" t="s">
        <v>77</v>
      </c>
      <c r="CB14" s="152" t="s">
        <v>78</v>
      </c>
      <c r="CC14" s="152" t="s">
        <v>79</v>
      </c>
      <c r="CD14" s="152" t="s">
        <v>79</v>
      </c>
      <c r="CE14" s="152" t="s">
        <v>79</v>
      </c>
      <c r="CF14" s="152" t="s">
        <v>80</v>
      </c>
      <c r="CG14" s="152" t="s">
        <v>79</v>
      </c>
      <c r="CH14" s="152" t="s">
        <v>79</v>
      </c>
      <c r="CI14" s="152" t="s">
        <v>81</v>
      </c>
      <c r="CJ14" s="152" t="s">
        <v>81</v>
      </c>
      <c r="CK14" s="152" t="s">
        <v>81</v>
      </c>
      <c r="CL14" s="152" t="s">
        <v>81</v>
      </c>
    </row>
    <row r="15" spans="1:124" ht="45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213</v>
      </c>
      <c r="H15" s="2" t="s">
        <v>214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6">
        <v>10</v>
      </c>
      <c r="AH15" s="10" t="s">
        <v>86</v>
      </c>
      <c r="AI15" s="6" t="s">
        <v>215</v>
      </c>
      <c r="AJ15" s="6" t="s">
        <v>66</v>
      </c>
      <c r="AK15" s="6" t="s">
        <v>66</v>
      </c>
      <c r="AL15" s="6" t="s">
        <v>66</v>
      </c>
      <c r="AM15" s="6" t="s">
        <v>216</v>
      </c>
      <c r="AN15" s="7">
        <v>100000000</v>
      </c>
      <c r="AO15" s="7">
        <v>0</v>
      </c>
      <c r="AP15" s="7">
        <v>0</v>
      </c>
      <c r="AQ15" s="7">
        <v>4000000</v>
      </c>
      <c r="AR15" s="95">
        <f t="shared" si="6"/>
        <v>96000000</v>
      </c>
      <c r="AS15" s="7">
        <v>96000000</v>
      </c>
      <c r="AT15" s="7">
        <v>96000000</v>
      </c>
      <c r="AU15" s="7">
        <f>+AR15-AS15</f>
        <v>0</v>
      </c>
      <c r="AV15" s="7">
        <f>+AR15-AT15</f>
        <v>0</v>
      </c>
      <c r="AW15" s="96">
        <f t="shared" si="7"/>
        <v>100</v>
      </c>
      <c r="AX15" s="96">
        <f t="shared" si="8"/>
        <v>100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4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26</v>
      </c>
      <c r="AH16" s="105" t="s">
        <v>352</v>
      </c>
      <c r="AI16" s="6"/>
      <c r="AJ16" s="6"/>
      <c r="AK16" s="6"/>
      <c r="AL16" s="6"/>
      <c r="AM16" s="6"/>
      <c r="AN16" s="7">
        <v>0</v>
      </c>
      <c r="AO16" s="7">
        <v>90000000</v>
      </c>
      <c r="AP16" s="7">
        <v>0</v>
      </c>
      <c r="AQ16" s="7">
        <v>9006600</v>
      </c>
      <c r="AR16" s="95">
        <f t="shared" ref="AR16:AR17" si="13">+AN16+AO16+AP16-AQ16</f>
        <v>80993400</v>
      </c>
      <c r="AS16" s="7">
        <v>80993400</v>
      </c>
      <c r="AT16" s="7">
        <v>80993400</v>
      </c>
      <c r="AU16" s="7">
        <f t="shared" ref="AU16:AU17" si="14">+AR16-AS16</f>
        <v>0</v>
      </c>
      <c r="AV16" s="7">
        <f t="shared" ref="AV16:AV17" si="15">+AR16-AT16</f>
        <v>0</v>
      </c>
      <c r="AW16" s="96">
        <f t="shared" ref="AW16" si="16">+AS16/AR16*100</f>
        <v>100</v>
      </c>
      <c r="AX16" s="96">
        <f t="shared" ref="AX16" si="17">+AT16/AR16*100</f>
        <v>100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6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230</v>
      </c>
      <c r="AH17" s="105" t="s">
        <v>353</v>
      </c>
      <c r="AI17" s="6"/>
      <c r="AJ17" s="6"/>
      <c r="AK17" s="6"/>
      <c r="AL17" s="6"/>
      <c r="AM17" s="6"/>
      <c r="AN17" s="7">
        <v>0</v>
      </c>
      <c r="AO17" s="7">
        <v>0</v>
      </c>
      <c r="AP17" s="7">
        <v>4000000</v>
      </c>
      <c r="AQ17" s="7">
        <v>4000000</v>
      </c>
      <c r="AR17" s="95">
        <f t="shared" si="13"/>
        <v>0</v>
      </c>
      <c r="AS17" s="7">
        <v>0</v>
      </c>
      <c r="AT17" s="7">
        <v>0</v>
      </c>
      <c r="AU17" s="7">
        <f t="shared" si="14"/>
        <v>0</v>
      </c>
      <c r="AV17" s="7">
        <f t="shared" si="15"/>
        <v>0</v>
      </c>
      <c r="AW17" s="96" t="s">
        <v>450</v>
      </c>
      <c r="AX17" s="96" t="s">
        <v>450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30" x14ac:dyDescent="0.25">
      <c r="A18" s="152">
        <v>1</v>
      </c>
      <c r="B18" s="152">
        <v>800103913</v>
      </c>
      <c r="C18" s="152">
        <v>4</v>
      </c>
      <c r="D18" s="152" t="s">
        <v>64</v>
      </c>
      <c r="E18" s="152">
        <v>2014</v>
      </c>
      <c r="F18" s="152" t="s">
        <v>65</v>
      </c>
      <c r="G18" s="152" t="s">
        <v>213</v>
      </c>
      <c r="H18" s="152" t="s">
        <v>214</v>
      </c>
      <c r="I18" s="30" t="s">
        <v>84</v>
      </c>
      <c r="J18" s="30" t="s">
        <v>102</v>
      </c>
      <c r="K18" s="30" t="s">
        <v>89</v>
      </c>
      <c r="L18" s="147">
        <v>133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444</v>
      </c>
      <c r="AE18" s="30">
        <v>0</v>
      </c>
      <c r="AF18" s="32"/>
      <c r="AG18" s="30"/>
      <c r="AH18" s="100"/>
      <c r="AI18" s="30" t="s">
        <v>215</v>
      </c>
      <c r="AJ18" s="30" t="s">
        <v>66</v>
      </c>
      <c r="AK18" s="30" t="s">
        <v>66</v>
      </c>
      <c r="AL18" s="30" t="s">
        <v>66</v>
      </c>
      <c r="AM18" s="30" t="s">
        <v>216</v>
      </c>
      <c r="AN18" s="34">
        <f>SUM(AN19:AN21)</f>
        <v>200000000</v>
      </c>
      <c r="AO18" s="34">
        <f t="shared" ref="AO18:AQ18" si="18">SUM(AO19:AO21)</f>
        <v>0</v>
      </c>
      <c r="AP18" s="34">
        <f t="shared" si="18"/>
        <v>220000000</v>
      </c>
      <c r="AQ18" s="34">
        <f t="shared" si="18"/>
        <v>0</v>
      </c>
      <c r="AR18" s="34">
        <f t="shared" si="6"/>
        <v>420000000</v>
      </c>
      <c r="AS18" s="34">
        <f>SUM(AS19:AS21)</f>
        <v>370361499</v>
      </c>
      <c r="AT18" s="34">
        <f t="shared" ref="AT18:AV18" si="19">SUM(AT19:AT21)</f>
        <v>370361499</v>
      </c>
      <c r="AU18" s="34">
        <f t="shared" si="19"/>
        <v>49638501.000000022</v>
      </c>
      <c r="AV18" s="34">
        <f>SUM(AV19:AV21)</f>
        <v>49638501.000000022</v>
      </c>
      <c r="AW18" s="34">
        <f>+AS18/AR18*100</f>
        <v>88.181309285714278</v>
      </c>
      <c r="AX18" s="34">
        <f t="shared" si="8"/>
        <v>88.181309285714278</v>
      </c>
      <c r="AY18" s="152">
        <v>0</v>
      </c>
      <c r="AZ18" s="152">
        <v>0</v>
      </c>
      <c r="BA18" s="152">
        <v>0</v>
      </c>
      <c r="BB18" s="152">
        <v>0</v>
      </c>
      <c r="BC18" s="152">
        <v>0</v>
      </c>
      <c r="BD18" s="152">
        <v>0</v>
      </c>
      <c r="BE18" s="152">
        <v>0</v>
      </c>
      <c r="BF18" s="152">
        <v>0</v>
      </c>
      <c r="BG18" s="152">
        <v>0</v>
      </c>
      <c r="BH18" s="152" t="s">
        <v>68</v>
      </c>
      <c r="BI18" s="152" t="s">
        <v>69</v>
      </c>
      <c r="BJ18" s="152" t="s">
        <v>70</v>
      </c>
      <c r="BK18" s="152" t="s">
        <v>71</v>
      </c>
      <c r="BL18" s="152" t="s">
        <v>68</v>
      </c>
      <c r="BM18" s="152" t="s">
        <v>72</v>
      </c>
      <c r="BN18" s="152" t="s">
        <v>73</v>
      </c>
      <c r="BO18" s="152" t="s">
        <v>74</v>
      </c>
      <c r="BP18" s="152" t="s">
        <v>75</v>
      </c>
      <c r="BQ18" s="152" t="s">
        <v>76</v>
      </c>
      <c r="BR18" s="152" t="s">
        <v>77</v>
      </c>
      <c r="CB18" s="152" t="s">
        <v>78</v>
      </c>
      <c r="CC18" s="152" t="s">
        <v>79</v>
      </c>
      <c r="CD18" s="152" t="s">
        <v>79</v>
      </c>
      <c r="CE18" s="152" t="s">
        <v>79</v>
      </c>
      <c r="CF18" s="152" t="s">
        <v>80</v>
      </c>
      <c r="CG18" s="152" t="s">
        <v>79</v>
      </c>
      <c r="CH18" s="152" t="s">
        <v>79</v>
      </c>
      <c r="CI18" s="152" t="s">
        <v>81</v>
      </c>
      <c r="CJ18" s="152" t="s">
        <v>81</v>
      </c>
      <c r="CK18" s="152" t="s">
        <v>81</v>
      </c>
      <c r="CL18" s="152" t="s">
        <v>81</v>
      </c>
    </row>
    <row r="19" spans="1:90" ht="45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213</v>
      </c>
      <c r="H19" s="2" t="s">
        <v>214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10</v>
      </c>
      <c r="AH19" s="10" t="s">
        <v>86</v>
      </c>
      <c r="AI19" s="6" t="s">
        <v>215</v>
      </c>
      <c r="AJ19" s="6" t="s">
        <v>66</v>
      </c>
      <c r="AK19" s="6" t="s">
        <v>66</v>
      </c>
      <c r="AL19" s="6" t="s">
        <v>66</v>
      </c>
      <c r="AM19" s="6" t="s">
        <v>216</v>
      </c>
      <c r="AN19" s="7">
        <v>200000000</v>
      </c>
      <c r="AO19" s="7">
        <v>0</v>
      </c>
      <c r="AP19" s="7">
        <v>120000000</v>
      </c>
      <c r="AQ19" s="7">
        <v>0</v>
      </c>
      <c r="AR19" s="95">
        <f t="shared" si="6"/>
        <v>320000000</v>
      </c>
      <c r="AS19" s="7">
        <v>319999999.45999998</v>
      </c>
      <c r="AT19" s="7">
        <v>319999999.45999998</v>
      </c>
      <c r="AU19" s="7">
        <f>+AR19-AS19</f>
        <v>0.54000002145767212</v>
      </c>
      <c r="AV19" s="7">
        <f>+AR19-AT19</f>
        <v>0.54000002145767212</v>
      </c>
      <c r="AW19" s="96">
        <f t="shared" si="7"/>
        <v>99.999999831249994</v>
      </c>
      <c r="AX19" s="96">
        <f t="shared" si="8"/>
        <v>99.999999831249994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9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17</v>
      </c>
      <c r="AH20" s="10" t="s">
        <v>97</v>
      </c>
      <c r="AI20" s="6"/>
      <c r="AJ20" s="6"/>
      <c r="AK20" s="6"/>
      <c r="AL20" s="6"/>
      <c r="AM20" s="6"/>
      <c r="AN20" s="7">
        <v>0</v>
      </c>
      <c r="AO20" s="7">
        <v>0</v>
      </c>
      <c r="AP20" s="7">
        <v>86125348</v>
      </c>
      <c r="AQ20" s="7">
        <v>0</v>
      </c>
      <c r="AR20" s="95">
        <f t="shared" si="6"/>
        <v>86125348</v>
      </c>
      <c r="AS20" s="7">
        <v>45961499.539999999</v>
      </c>
      <c r="AT20" s="7">
        <v>45961499.539999999</v>
      </c>
      <c r="AU20" s="7">
        <f t="shared" ref="AU20:AU21" si="20">+AR20-AS20</f>
        <v>40163848.460000001</v>
      </c>
      <c r="AV20" s="7">
        <f t="shared" ref="AV20:AV21" si="21">+AR20-AT20</f>
        <v>40163848.460000001</v>
      </c>
      <c r="AW20" s="96">
        <f t="shared" ref="AW20:AW21" si="22">+AS20/AR20*100</f>
        <v>53.365821569742742</v>
      </c>
      <c r="AX20" s="96">
        <f t="shared" ref="AX20:AX21" si="23">+AT20/AR20*100</f>
        <v>53.365821569742742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ht="30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6">
        <v>20</v>
      </c>
      <c r="AH21" s="10" t="s">
        <v>159</v>
      </c>
      <c r="AI21" s="6"/>
      <c r="AJ21" s="6"/>
      <c r="AK21" s="6"/>
      <c r="AL21" s="6"/>
      <c r="AM21" s="6"/>
      <c r="AN21" s="7">
        <v>0</v>
      </c>
      <c r="AO21" s="7">
        <v>0</v>
      </c>
      <c r="AP21" s="7">
        <v>13874652</v>
      </c>
      <c r="AQ21" s="7">
        <v>0</v>
      </c>
      <c r="AR21" s="95">
        <f t="shared" si="6"/>
        <v>13874652</v>
      </c>
      <c r="AS21" s="7">
        <v>4400000</v>
      </c>
      <c r="AT21" s="7">
        <v>4400000</v>
      </c>
      <c r="AU21" s="7">
        <f t="shared" si="20"/>
        <v>9474652</v>
      </c>
      <c r="AV21" s="7">
        <f t="shared" si="21"/>
        <v>9474652</v>
      </c>
      <c r="AW21" s="96">
        <f t="shared" si="22"/>
        <v>31.712507095673466</v>
      </c>
      <c r="AX21" s="96">
        <f t="shared" si="23"/>
        <v>31.712507095673466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50" customFormat="1" ht="30" x14ac:dyDescent="0.25">
      <c r="A22" s="152">
        <v>1</v>
      </c>
      <c r="B22" s="152">
        <v>800103913</v>
      </c>
      <c r="C22" s="152">
        <v>4</v>
      </c>
      <c r="D22" s="152" t="s">
        <v>64</v>
      </c>
      <c r="E22" s="152">
        <v>2014</v>
      </c>
      <c r="F22" s="152" t="s">
        <v>65</v>
      </c>
      <c r="G22" s="152" t="s">
        <v>213</v>
      </c>
      <c r="H22" s="152" t="s">
        <v>214</v>
      </c>
      <c r="I22" s="30" t="s">
        <v>84</v>
      </c>
      <c r="J22" s="30" t="s">
        <v>102</v>
      </c>
      <c r="K22" s="30" t="s">
        <v>89</v>
      </c>
      <c r="L22" s="147">
        <v>134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8" t="s">
        <v>445</v>
      </c>
      <c r="AE22" s="30">
        <v>0</v>
      </c>
      <c r="AF22" s="32"/>
      <c r="AG22" s="30"/>
      <c r="AH22" s="100"/>
      <c r="AI22" s="30" t="s">
        <v>215</v>
      </c>
      <c r="AJ22" s="30" t="s">
        <v>66</v>
      </c>
      <c r="AK22" s="30" t="s">
        <v>66</v>
      </c>
      <c r="AL22" s="30" t="s">
        <v>66</v>
      </c>
      <c r="AM22" s="30" t="s">
        <v>216</v>
      </c>
      <c r="AN22" s="34">
        <f>SUM(AN23:AN24)</f>
        <v>50000000</v>
      </c>
      <c r="AO22" s="34">
        <f t="shared" ref="AO22:AQ22" si="24">SUM(AO23:AO24)</f>
        <v>570000000</v>
      </c>
      <c r="AP22" s="34">
        <f t="shared" si="24"/>
        <v>0</v>
      </c>
      <c r="AQ22" s="34">
        <f t="shared" si="24"/>
        <v>50206588</v>
      </c>
      <c r="AR22" s="34">
        <f t="shared" si="6"/>
        <v>569793412</v>
      </c>
      <c r="AS22" s="34">
        <f>SUM(AS23:AS24)</f>
        <v>569793412</v>
      </c>
      <c r="AT22" s="34">
        <f t="shared" ref="AT22:AV22" si="25">SUM(AT23:AT24)</f>
        <v>569793412</v>
      </c>
      <c r="AU22" s="34">
        <f t="shared" si="25"/>
        <v>0</v>
      </c>
      <c r="AV22" s="34">
        <f t="shared" si="25"/>
        <v>0</v>
      </c>
      <c r="AW22" s="34">
        <f>+AS22/AR22*100</f>
        <v>100</v>
      </c>
      <c r="AX22" s="34">
        <f t="shared" si="8"/>
        <v>100</v>
      </c>
      <c r="AY22" s="152">
        <v>0</v>
      </c>
      <c r="AZ22" s="152">
        <v>0</v>
      </c>
      <c r="BA22" s="152">
        <v>0</v>
      </c>
      <c r="BB22" s="152">
        <v>0</v>
      </c>
      <c r="BC22" s="152">
        <v>0</v>
      </c>
      <c r="BD22" s="152">
        <v>0</v>
      </c>
      <c r="BE22" s="152">
        <v>0</v>
      </c>
      <c r="BF22" s="152">
        <v>0</v>
      </c>
      <c r="BG22" s="152">
        <v>0</v>
      </c>
      <c r="BH22" s="152" t="s">
        <v>68</v>
      </c>
      <c r="BI22" s="152" t="s">
        <v>69</v>
      </c>
      <c r="BJ22" s="152" t="s">
        <v>70</v>
      </c>
      <c r="BK22" s="152" t="s">
        <v>71</v>
      </c>
      <c r="BL22" s="152" t="s">
        <v>68</v>
      </c>
      <c r="BM22" s="152" t="s">
        <v>72</v>
      </c>
      <c r="BN22" s="152" t="s">
        <v>73</v>
      </c>
      <c r="BO22" s="152" t="s">
        <v>74</v>
      </c>
      <c r="BP22" s="152" t="s">
        <v>75</v>
      </c>
      <c r="BQ22" s="152" t="s">
        <v>76</v>
      </c>
      <c r="BR22" s="152" t="s">
        <v>77</v>
      </c>
      <c r="CB22" s="152" t="s">
        <v>78</v>
      </c>
      <c r="CC22" s="152" t="s">
        <v>79</v>
      </c>
      <c r="CD22" s="152" t="s">
        <v>79</v>
      </c>
      <c r="CE22" s="152" t="s">
        <v>79</v>
      </c>
      <c r="CF22" s="152" t="s">
        <v>80</v>
      </c>
      <c r="CG22" s="152" t="s">
        <v>79</v>
      </c>
      <c r="CH22" s="152" t="s">
        <v>79</v>
      </c>
      <c r="CI22" s="152" t="s">
        <v>81</v>
      </c>
      <c r="CJ22" s="152" t="s">
        <v>81</v>
      </c>
      <c r="CK22" s="152" t="s">
        <v>81</v>
      </c>
      <c r="CL22" s="152" t="s">
        <v>81</v>
      </c>
    </row>
    <row r="23" spans="1:90" ht="45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213</v>
      </c>
      <c r="H23" s="2" t="s">
        <v>214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6">
        <v>10</v>
      </c>
      <c r="AH23" s="10" t="s">
        <v>86</v>
      </c>
      <c r="AI23" s="6" t="s">
        <v>215</v>
      </c>
      <c r="AJ23" s="6" t="s">
        <v>66</v>
      </c>
      <c r="AK23" s="6" t="s">
        <v>66</v>
      </c>
      <c r="AL23" s="6" t="s">
        <v>66</v>
      </c>
      <c r="AM23" s="6" t="s">
        <v>216</v>
      </c>
      <c r="AN23" s="7">
        <v>50000000</v>
      </c>
      <c r="AO23" s="7">
        <v>0</v>
      </c>
      <c r="AP23" s="7">
        <v>0</v>
      </c>
      <c r="AQ23" s="7">
        <v>20000000</v>
      </c>
      <c r="AR23" s="95">
        <f t="shared" si="6"/>
        <v>30000000</v>
      </c>
      <c r="AS23" s="7">
        <v>30000000</v>
      </c>
      <c r="AT23" s="7">
        <v>30000000</v>
      </c>
      <c r="AU23" s="7">
        <f>+AR23-AS23</f>
        <v>0</v>
      </c>
      <c r="AV23" s="7">
        <f>+AR23-AT23</f>
        <v>0</v>
      </c>
      <c r="AW23" s="96">
        <f t="shared" si="7"/>
        <v>100</v>
      </c>
      <c r="AX23" s="96">
        <f t="shared" si="8"/>
        <v>100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ht="3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19</v>
      </c>
      <c r="AH24" s="10" t="s">
        <v>497</v>
      </c>
      <c r="AI24" s="6"/>
      <c r="AJ24" s="6"/>
      <c r="AK24" s="6"/>
      <c r="AL24" s="6"/>
      <c r="AM24" s="6"/>
      <c r="AN24" s="7">
        <v>0</v>
      </c>
      <c r="AO24" s="7">
        <v>570000000</v>
      </c>
      <c r="AP24" s="7">
        <v>0</v>
      </c>
      <c r="AQ24" s="7">
        <v>30206588</v>
      </c>
      <c r="AR24" s="95">
        <f t="shared" si="6"/>
        <v>539793412</v>
      </c>
      <c r="AS24" s="7">
        <v>539793412</v>
      </c>
      <c r="AT24" s="7">
        <v>539793412</v>
      </c>
      <c r="AU24" s="7">
        <f>+AR24-AS24</f>
        <v>0</v>
      </c>
      <c r="AV24" s="7">
        <f>+AR24-AT24</f>
        <v>0</v>
      </c>
      <c r="AW24" s="96">
        <f t="shared" si="7"/>
        <v>100</v>
      </c>
      <c r="AX24" s="96">
        <f t="shared" si="8"/>
        <v>100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30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213</v>
      </c>
      <c r="H25" s="152" t="s">
        <v>214</v>
      </c>
      <c r="I25" s="30" t="s">
        <v>84</v>
      </c>
      <c r="J25" s="30" t="s">
        <v>102</v>
      </c>
      <c r="K25" s="30" t="s">
        <v>89</v>
      </c>
      <c r="L25" s="147">
        <v>135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446</v>
      </c>
      <c r="AE25" s="30">
        <v>0</v>
      </c>
      <c r="AF25" s="32"/>
      <c r="AG25" s="30"/>
      <c r="AH25" s="100"/>
      <c r="AI25" s="30" t="s">
        <v>215</v>
      </c>
      <c r="AJ25" s="30" t="s">
        <v>66</v>
      </c>
      <c r="AK25" s="30" t="s">
        <v>66</v>
      </c>
      <c r="AL25" s="30" t="s">
        <v>66</v>
      </c>
      <c r="AM25" s="30" t="s">
        <v>216</v>
      </c>
      <c r="AN25" s="34">
        <f>SUM(AN26:AN28)</f>
        <v>50000000</v>
      </c>
      <c r="AO25" s="34">
        <f t="shared" ref="AO25:AQ25" si="26">SUM(AO26:AO28)</f>
        <v>0</v>
      </c>
      <c r="AP25" s="34">
        <f t="shared" si="26"/>
        <v>400000000</v>
      </c>
      <c r="AQ25" s="34">
        <f t="shared" si="26"/>
        <v>150000000</v>
      </c>
      <c r="AR25" s="34">
        <f t="shared" si="6"/>
        <v>300000000</v>
      </c>
      <c r="AS25" s="34">
        <f>SUM(AS26:AS28)</f>
        <v>300000000</v>
      </c>
      <c r="AT25" s="34">
        <f>SUM(AT26:AT28)</f>
        <v>300000000</v>
      </c>
      <c r="AU25" s="34">
        <f>SUM(AU26:AU28)</f>
        <v>0</v>
      </c>
      <c r="AV25" s="34">
        <f>SUM(AV26:AV28)</f>
        <v>0</v>
      </c>
      <c r="AW25" s="34">
        <f t="shared" ref="AW25" si="27">+AS25/AR25*100</f>
        <v>100</v>
      </c>
      <c r="AX25" s="34">
        <f t="shared" ref="AX25" si="28">+AT25/AR25*100</f>
        <v>100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45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213</v>
      </c>
      <c r="H26" s="2" t="s">
        <v>214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10</v>
      </c>
      <c r="AH26" s="10" t="s">
        <v>86</v>
      </c>
      <c r="AI26" s="6" t="s">
        <v>215</v>
      </c>
      <c r="AJ26" s="6" t="s">
        <v>66</v>
      </c>
      <c r="AK26" s="6" t="s">
        <v>66</v>
      </c>
      <c r="AL26" s="6" t="s">
        <v>66</v>
      </c>
      <c r="AM26" s="6" t="s">
        <v>216</v>
      </c>
      <c r="AN26" s="7">
        <v>50000000</v>
      </c>
      <c r="AO26" s="7">
        <v>0</v>
      </c>
      <c r="AP26" s="7">
        <v>0</v>
      </c>
      <c r="AQ26" s="7">
        <v>50000000</v>
      </c>
      <c r="AR26" s="95">
        <f t="shared" si="6"/>
        <v>0</v>
      </c>
      <c r="AS26" s="7">
        <v>0</v>
      </c>
      <c r="AT26" s="7">
        <v>0</v>
      </c>
      <c r="AU26" s="7">
        <f>+AR26-AS26</f>
        <v>0</v>
      </c>
      <c r="AV26" s="7">
        <f>+AR26-AT26</f>
        <v>0</v>
      </c>
      <c r="AW26" s="96" t="s">
        <v>450</v>
      </c>
      <c r="AX26" s="96" t="s">
        <v>450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17</v>
      </c>
      <c r="AH27" s="10" t="s">
        <v>97</v>
      </c>
      <c r="AI27" s="6"/>
      <c r="AJ27" s="6"/>
      <c r="AK27" s="6"/>
      <c r="AL27" s="6"/>
      <c r="AM27" s="6"/>
      <c r="AN27" s="7">
        <v>0</v>
      </c>
      <c r="AO27" s="7">
        <v>0</v>
      </c>
      <c r="AP27" s="7">
        <v>86125348</v>
      </c>
      <c r="AQ27" s="7">
        <v>86125348</v>
      </c>
      <c r="AR27" s="95">
        <f t="shared" si="6"/>
        <v>0</v>
      </c>
      <c r="AS27" s="7">
        <v>0</v>
      </c>
      <c r="AT27" s="7">
        <v>0</v>
      </c>
      <c r="AU27" s="7">
        <f>+AR27-AS27</f>
        <v>0</v>
      </c>
      <c r="AV27" s="7">
        <f>+AR27-AT27</f>
        <v>0</v>
      </c>
      <c r="AW27" s="96" t="s">
        <v>450</v>
      </c>
      <c r="AX27" s="96" t="s">
        <v>450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ht="3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20</v>
      </c>
      <c r="AH28" s="105" t="s">
        <v>159</v>
      </c>
      <c r="AI28" s="6"/>
      <c r="AJ28" s="6"/>
      <c r="AK28" s="6"/>
      <c r="AL28" s="6"/>
      <c r="AM28" s="6"/>
      <c r="AN28" s="7">
        <v>0</v>
      </c>
      <c r="AO28" s="7">
        <v>0</v>
      </c>
      <c r="AP28" s="7">
        <v>313874652</v>
      </c>
      <c r="AQ28" s="7">
        <v>13874652</v>
      </c>
      <c r="AR28" s="95">
        <f t="shared" si="6"/>
        <v>300000000</v>
      </c>
      <c r="AS28" s="7">
        <v>300000000</v>
      </c>
      <c r="AT28" s="7">
        <v>300000000</v>
      </c>
      <c r="AU28" s="7">
        <f>+AR28-AS28</f>
        <v>0</v>
      </c>
      <c r="AV28" s="7">
        <f>+AR28-AT28</f>
        <v>0</v>
      </c>
      <c r="AW28" s="96">
        <f t="shared" ref="AW28" si="29">+AS28/AR28*100</f>
        <v>100</v>
      </c>
      <c r="AX28" s="96">
        <f t="shared" ref="AX28" si="30">+AT28/AR28*100</f>
        <v>100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50" customFormat="1" ht="30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213</v>
      </c>
      <c r="H29" s="152" t="s">
        <v>214</v>
      </c>
      <c r="I29" s="30" t="s">
        <v>84</v>
      </c>
      <c r="J29" s="30" t="s">
        <v>102</v>
      </c>
      <c r="K29" s="30" t="s">
        <v>89</v>
      </c>
      <c r="L29" s="147">
        <v>136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217</v>
      </c>
      <c r="AE29" s="30">
        <v>0</v>
      </c>
      <c r="AF29" s="32"/>
      <c r="AG29" s="30"/>
      <c r="AH29" s="100"/>
      <c r="AI29" s="30" t="s">
        <v>218</v>
      </c>
      <c r="AJ29" s="30" t="s">
        <v>66</v>
      </c>
      <c r="AK29" s="30" t="s">
        <v>66</v>
      </c>
      <c r="AL29" s="30" t="s">
        <v>66</v>
      </c>
      <c r="AM29" s="30" t="s">
        <v>219</v>
      </c>
      <c r="AN29" s="34">
        <f>SUM(AN30:AN34)</f>
        <v>300000000</v>
      </c>
      <c r="AO29" s="34">
        <f t="shared" ref="AO29:AP29" si="31">SUM(AO30:AO34)</f>
        <v>576650414</v>
      </c>
      <c r="AP29" s="34">
        <f t="shared" si="31"/>
        <v>24000000</v>
      </c>
      <c r="AQ29" s="34">
        <f>SUM(AQ30:AQ34)</f>
        <v>42110402</v>
      </c>
      <c r="AR29" s="34">
        <f t="shared" si="6"/>
        <v>858540012</v>
      </c>
      <c r="AS29" s="34">
        <f>SUM(AS30:AS34)</f>
        <v>704881699</v>
      </c>
      <c r="AT29" s="34">
        <f t="shared" ref="AT29:AV29" si="32">SUM(AT30:AT34)</f>
        <v>674881699</v>
      </c>
      <c r="AU29" s="34">
        <f t="shared" si="32"/>
        <v>153658313</v>
      </c>
      <c r="AV29" s="34">
        <f t="shared" si="32"/>
        <v>183658313</v>
      </c>
      <c r="AW29" s="34">
        <f>+AS29/AR29*100</f>
        <v>82.102370203801286</v>
      </c>
      <c r="AX29" s="34">
        <f t="shared" si="8"/>
        <v>78.608065968624885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ht="45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213</v>
      </c>
      <c r="H30" s="2" t="s">
        <v>214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10</v>
      </c>
      <c r="AH30" s="10" t="s">
        <v>86</v>
      </c>
      <c r="AI30" s="6" t="s">
        <v>218</v>
      </c>
      <c r="AJ30" s="6" t="s">
        <v>66</v>
      </c>
      <c r="AK30" s="6" t="s">
        <v>66</v>
      </c>
      <c r="AL30" s="6" t="s">
        <v>66</v>
      </c>
      <c r="AM30" s="6" t="s">
        <v>219</v>
      </c>
      <c r="AN30" s="7">
        <v>300000000</v>
      </c>
      <c r="AO30" s="7">
        <v>0</v>
      </c>
      <c r="AP30" s="7">
        <v>0</v>
      </c>
      <c r="AQ30" s="7">
        <v>24000000</v>
      </c>
      <c r="AR30" s="95">
        <f t="shared" si="6"/>
        <v>276000000</v>
      </c>
      <c r="AS30" s="7">
        <v>276000000</v>
      </c>
      <c r="AT30" s="7">
        <v>276000000</v>
      </c>
      <c r="AU30" s="7">
        <f>+AR30-AS30</f>
        <v>0</v>
      </c>
      <c r="AV30" s="7">
        <f>+AR30-AT30</f>
        <v>0</v>
      </c>
      <c r="AW30" s="96">
        <f t="shared" si="7"/>
        <v>100</v>
      </c>
      <c r="AX30" s="96">
        <f t="shared" si="8"/>
        <v>100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30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19</v>
      </c>
      <c r="AH31" s="10" t="s">
        <v>497</v>
      </c>
      <c r="AI31" s="6"/>
      <c r="AJ31" s="6"/>
      <c r="AK31" s="6"/>
      <c r="AL31" s="6"/>
      <c r="AM31" s="6"/>
      <c r="AN31" s="7">
        <v>0</v>
      </c>
      <c r="AO31" s="7">
        <v>300000000</v>
      </c>
      <c r="AP31" s="7">
        <v>0</v>
      </c>
      <c r="AQ31" s="7">
        <v>0</v>
      </c>
      <c r="AR31" s="95">
        <f t="shared" si="6"/>
        <v>300000000</v>
      </c>
      <c r="AS31" s="7">
        <v>293669275</v>
      </c>
      <c r="AT31" s="7">
        <v>263669275</v>
      </c>
      <c r="AU31" s="7">
        <f>+AR31-AS31</f>
        <v>6330725</v>
      </c>
      <c r="AV31" s="7">
        <f>+AR31-AT31</f>
        <v>36330725</v>
      </c>
      <c r="AW31" s="96">
        <f t="shared" ref="AW31:AW34" si="33">+AS31/AR31*100</f>
        <v>97.889758333333333</v>
      </c>
      <c r="AX31" s="96">
        <f t="shared" ref="AX31:AX34" si="34">+AT31/AR31*100</f>
        <v>87.889758333333333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45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/>
      <c r="AF32" s="6"/>
      <c r="AG32" s="6">
        <v>26</v>
      </c>
      <c r="AH32" s="105" t="s">
        <v>352</v>
      </c>
      <c r="AI32" s="6"/>
      <c r="AJ32" s="6"/>
      <c r="AK32" s="6"/>
      <c r="AL32" s="6"/>
      <c r="AM32" s="6"/>
      <c r="AN32" s="7">
        <v>0</v>
      </c>
      <c r="AO32" s="7">
        <v>166650414</v>
      </c>
      <c r="AP32" s="7">
        <v>0</v>
      </c>
      <c r="AQ32" s="7">
        <v>18110402</v>
      </c>
      <c r="AR32" s="95">
        <f t="shared" si="6"/>
        <v>148540012</v>
      </c>
      <c r="AS32" s="7">
        <v>135212424</v>
      </c>
      <c r="AT32" s="7">
        <v>135212424</v>
      </c>
      <c r="AU32" s="7">
        <f t="shared" ref="AU32:AU34" si="35">+AR32-AS32</f>
        <v>13327588</v>
      </c>
      <c r="AV32" s="7">
        <f t="shared" ref="AV32:AV34" si="36">+AR32-AT32</f>
        <v>13327588</v>
      </c>
      <c r="AW32" s="96">
        <f t="shared" si="33"/>
        <v>91.027610796207554</v>
      </c>
      <c r="AX32" s="96">
        <f t="shared" si="34"/>
        <v>91.027610796207554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60" x14ac:dyDescent="0.25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/>
      <c r="AF33" s="6"/>
      <c r="AG33" s="6">
        <v>230</v>
      </c>
      <c r="AH33" s="105" t="s">
        <v>353</v>
      </c>
      <c r="AI33" s="6"/>
      <c r="AJ33" s="6"/>
      <c r="AK33" s="6"/>
      <c r="AL33" s="6"/>
      <c r="AM33" s="6"/>
      <c r="AN33" s="7">
        <v>0</v>
      </c>
      <c r="AO33" s="7">
        <v>0</v>
      </c>
      <c r="AP33" s="7">
        <v>24000000</v>
      </c>
      <c r="AQ33" s="7">
        <v>0</v>
      </c>
      <c r="AR33" s="95">
        <f t="shared" si="6"/>
        <v>24000000</v>
      </c>
      <c r="AS33" s="7">
        <v>0</v>
      </c>
      <c r="AT33" s="7">
        <v>0</v>
      </c>
      <c r="AU33" s="7">
        <f t="shared" si="35"/>
        <v>24000000</v>
      </c>
      <c r="AV33" s="7">
        <f>+AR33-AT33</f>
        <v>24000000</v>
      </c>
      <c r="AW33" s="96">
        <f t="shared" si="33"/>
        <v>0</v>
      </c>
      <c r="AX33" s="96">
        <f t="shared" si="34"/>
        <v>0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ht="6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369</v>
      </c>
      <c r="AH34" s="105" t="s">
        <v>503</v>
      </c>
      <c r="AI34" s="6"/>
      <c r="AJ34" s="6"/>
      <c r="AK34" s="6"/>
      <c r="AL34" s="6"/>
      <c r="AM34" s="6"/>
      <c r="AN34" s="7">
        <v>0</v>
      </c>
      <c r="AO34" s="7">
        <v>110000000</v>
      </c>
      <c r="AP34" s="7">
        <v>0</v>
      </c>
      <c r="AQ34" s="7">
        <v>0</v>
      </c>
      <c r="AR34" s="95">
        <f t="shared" si="6"/>
        <v>110000000</v>
      </c>
      <c r="AS34" s="7">
        <v>0</v>
      </c>
      <c r="AT34" s="7">
        <v>0</v>
      </c>
      <c r="AU34" s="7">
        <f t="shared" si="35"/>
        <v>110000000</v>
      </c>
      <c r="AV34" s="7">
        <f>+AR34-AT34</f>
        <v>110000000</v>
      </c>
      <c r="AW34" s="96">
        <f t="shared" si="33"/>
        <v>0</v>
      </c>
      <c r="AX34" s="96">
        <f t="shared" si="34"/>
        <v>0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30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213</v>
      </c>
      <c r="H35" s="152" t="s">
        <v>214</v>
      </c>
      <c r="I35" s="30" t="s">
        <v>84</v>
      </c>
      <c r="J35" s="30" t="s">
        <v>102</v>
      </c>
      <c r="K35" s="30" t="s">
        <v>89</v>
      </c>
      <c r="L35" s="147">
        <v>164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447</v>
      </c>
      <c r="AE35" s="30">
        <v>0</v>
      </c>
      <c r="AF35" s="32"/>
      <c r="AG35" s="30"/>
      <c r="AH35" s="100"/>
      <c r="AI35" s="30" t="s">
        <v>218</v>
      </c>
      <c r="AJ35" s="30" t="s">
        <v>66</v>
      </c>
      <c r="AK35" s="30" t="s">
        <v>66</v>
      </c>
      <c r="AL35" s="30" t="s">
        <v>66</v>
      </c>
      <c r="AM35" s="30" t="s">
        <v>219</v>
      </c>
      <c r="AN35" s="34">
        <f>SUM(AN36:AN39)</f>
        <v>200000000</v>
      </c>
      <c r="AO35" s="34">
        <f>SUM(AO36:AO39)</f>
        <v>200000000</v>
      </c>
      <c r="AP35" s="34">
        <f>SUM(AP36:AP39)</f>
        <v>65000000</v>
      </c>
      <c r="AQ35" s="34">
        <f t="shared" ref="AQ35" si="37">SUM(AQ36:AQ39)</f>
        <v>0</v>
      </c>
      <c r="AR35" s="34">
        <f t="shared" si="6"/>
        <v>465000000</v>
      </c>
      <c r="AS35" s="34">
        <f>SUM(AS36:AS39)</f>
        <v>464966666</v>
      </c>
      <c r="AT35" s="34">
        <f t="shared" ref="AT35" si="38">SUM(AT36:AT39)</f>
        <v>463566666</v>
      </c>
      <c r="AU35" s="34">
        <f t="shared" ref="AU35" si="39">SUM(AU36:AU39)</f>
        <v>33334</v>
      </c>
      <c r="AV35" s="34">
        <f t="shared" ref="AV35" si="40">SUM(AV36:AV39)</f>
        <v>1433334</v>
      </c>
      <c r="AW35" s="34">
        <f t="shared" si="7"/>
        <v>99.992831397849457</v>
      </c>
      <c r="AX35" s="34">
        <f t="shared" si="8"/>
        <v>99.691756129032257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213</v>
      </c>
      <c r="H36" s="2" t="s">
        <v>214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" t="s">
        <v>86</v>
      </c>
      <c r="AI36" s="6" t="s">
        <v>218</v>
      </c>
      <c r="AJ36" s="6" t="s">
        <v>66</v>
      </c>
      <c r="AK36" s="6" t="s">
        <v>66</v>
      </c>
      <c r="AL36" s="6" t="s">
        <v>66</v>
      </c>
      <c r="AM36" s="6" t="s">
        <v>219</v>
      </c>
      <c r="AN36" s="7">
        <v>200000000</v>
      </c>
      <c r="AO36" s="7">
        <v>0</v>
      </c>
      <c r="AP36" s="7">
        <v>3676410</v>
      </c>
      <c r="AQ36" s="7">
        <v>0</v>
      </c>
      <c r="AR36" s="95">
        <f t="shared" si="6"/>
        <v>203676410</v>
      </c>
      <c r="AS36" s="7">
        <v>203643076</v>
      </c>
      <c r="AT36" s="7">
        <v>202243076</v>
      </c>
      <c r="AU36" s="7">
        <f>+AR36-AS36</f>
        <v>33334</v>
      </c>
      <c r="AV36" s="7">
        <f>+AR36-AT36</f>
        <v>1433334</v>
      </c>
      <c r="AW36" s="96">
        <f t="shared" si="7"/>
        <v>99.983633843506965</v>
      </c>
      <c r="AX36" s="96">
        <f t="shared" si="8"/>
        <v>99.296269018095913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ht="3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19</v>
      </c>
      <c r="AH37" s="10" t="s">
        <v>497</v>
      </c>
      <c r="AI37" s="6"/>
      <c r="AJ37" s="6"/>
      <c r="AK37" s="6"/>
      <c r="AL37" s="6"/>
      <c r="AM37" s="6"/>
      <c r="AN37" s="7">
        <v>0</v>
      </c>
      <c r="AO37" s="7">
        <v>0</v>
      </c>
      <c r="AP37" s="7">
        <v>30206588</v>
      </c>
      <c r="AQ37" s="7">
        <v>0</v>
      </c>
      <c r="AR37" s="95">
        <f t="shared" si="6"/>
        <v>30206588</v>
      </c>
      <c r="AS37" s="7">
        <v>30206588</v>
      </c>
      <c r="AT37" s="7">
        <v>30206588</v>
      </c>
      <c r="AU37" s="7">
        <f>+AR37-AS37</f>
        <v>0</v>
      </c>
      <c r="AV37" s="7">
        <f>+AR37-AT37</f>
        <v>0</v>
      </c>
      <c r="AW37" s="96">
        <f t="shared" si="7"/>
        <v>100</v>
      </c>
      <c r="AX37" s="96">
        <f t="shared" si="8"/>
        <v>100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45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26</v>
      </c>
      <c r="AH38" s="105" t="s">
        <v>352</v>
      </c>
      <c r="AI38" s="6"/>
      <c r="AJ38" s="6"/>
      <c r="AK38" s="6"/>
      <c r="AL38" s="6"/>
      <c r="AM38" s="6"/>
      <c r="AN38" s="7">
        <v>0</v>
      </c>
      <c r="AO38" s="7">
        <v>0</v>
      </c>
      <c r="AP38" s="7">
        <v>27117002</v>
      </c>
      <c r="AQ38" s="7">
        <v>0</v>
      </c>
      <c r="AR38" s="95">
        <f t="shared" si="6"/>
        <v>27117002</v>
      </c>
      <c r="AS38" s="7">
        <v>27117002</v>
      </c>
      <c r="AT38" s="7">
        <v>27117002</v>
      </c>
      <c r="AU38" s="7">
        <f>+AR38-AS38</f>
        <v>0</v>
      </c>
      <c r="AV38" s="7">
        <f>+AR38-AT38</f>
        <v>0</v>
      </c>
      <c r="AW38" s="96">
        <f t="shared" ref="AW38" si="41">+AS38/AR38*100</f>
        <v>100</v>
      </c>
      <c r="AX38" s="96">
        <f t="shared" ref="AX38" si="42">+AT38/AR38*100</f>
        <v>100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ht="60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/>
      <c r="AF39" s="6"/>
      <c r="AG39" s="6">
        <v>230</v>
      </c>
      <c r="AH39" s="105" t="s">
        <v>353</v>
      </c>
      <c r="AI39" s="6"/>
      <c r="AJ39" s="6"/>
      <c r="AK39" s="6"/>
      <c r="AL39" s="6"/>
      <c r="AM39" s="6"/>
      <c r="AN39" s="7">
        <v>0</v>
      </c>
      <c r="AO39" s="7">
        <v>200000000</v>
      </c>
      <c r="AP39" s="7">
        <v>4000000</v>
      </c>
      <c r="AQ39" s="7">
        <v>0</v>
      </c>
      <c r="AR39" s="95">
        <f t="shared" ref="AR39" si="43">+AN39+AO39+AP39-AQ39</f>
        <v>204000000</v>
      </c>
      <c r="AS39" s="7">
        <v>204000000</v>
      </c>
      <c r="AT39" s="7">
        <v>204000000</v>
      </c>
      <c r="AU39" s="7">
        <f t="shared" ref="AU39" si="44">+AR39-AS39</f>
        <v>0</v>
      </c>
      <c r="AV39" s="7">
        <f t="shared" ref="AV39" si="45">+AR39-AT39</f>
        <v>0</v>
      </c>
      <c r="AW39" s="96">
        <f t="shared" ref="AW39" si="46">+AS39/AR39*100</f>
        <v>100</v>
      </c>
      <c r="AX39" s="96">
        <f t="shared" ref="AX39" si="47">+AT39/AR39*100</f>
        <v>100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x14ac:dyDescent="0.25">
      <c r="A40" s="2"/>
      <c r="B40" s="2"/>
      <c r="C40" s="2"/>
      <c r="D40" s="2"/>
      <c r="E40" s="2"/>
      <c r="F40" s="2"/>
      <c r="G40" s="2"/>
      <c r="H40" s="2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1"/>
      <c r="AE40" s="120"/>
      <c r="AF40" s="120"/>
      <c r="AG40" s="120"/>
      <c r="AH40" s="121"/>
      <c r="AI40" s="120"/>
      <c r="AJ40" s="120"/>
      <c r="AK40" s="120"/>
      <c r="AL40" s="120"/>
      <c r="AM40" s="120"/>
      <c r="AN40" s="144"/>
      <c r="AO40" s="144"/>
      <c r="AP40" s="144"/>
      <c r="AQ40" s="144"/>
      <c r="AR40" s="39"/>
      <c r="AS40" s="144"/>
      <c r="AT40" s="144"/>
      <c r="AU40" s="144"/>
      <c r="AV40" s="144"/>
      <c r="AW40" s="39"/>
      <c r="AX40" s="5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A41" s="2"/>
      <c r="B41" s="2"/>
      <c r="C41" s="2"/>
      <c r="D41" s="2"/>
      <c r="E41" s="2"/>
      <c r="F41" s="2"/>
      <c r="G41" s="2"/>
      <c r="H41" s="2"/>
      <c r="I41" s="56" t="s">
        <v>322</v>
      </c>
      <c r="J41" s="56"/>
      <c r="K41" s="56"/>
      <c r="L41" s="5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5"/>
      <c r="AF41" s="35"/>
      <c r="AG41" s="35"/>
      <c r="AH41" s="36"/>
      <c r="AI41" s="35"/>
      <c r="AJ41" s="35"/>
      <c r="AK41" s="35"/>
      <c r="AL41" s="35"/>
      <c r="AM41" s="35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5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x14ac:dyDescent="0.25">
      <c r="AH42" s="10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</row>
    <row r="43" spans="1:90" x14ac:dyDescent="0.25">
      <c r="AH43" s="101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1:90" x14ac:dyDescent="0.25">
      <c r="AH44" s="10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1:90" x14ac:dyDescent="0.25">
      <c r="AH45" s="10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</row>
    <row r="46" spans="1:90" x14ac:dyDescent="0.25">
      <c r="AH46" s="101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</row>
    <row r="47" spans="1:90" x14ac:dyDescent="0.25">
      <c r="AH47" s="101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</row>
    <row r="48" spans="1:90" x14ac:dyDescent="0.25">
      <c r="AH48" s="101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</row>
    <row r="49" spans="34:34" x14ac:dyDescent="0.25">
      <c r="AH49" s="101"/>
    </row>
    <row r="50" spans="34:34" x14ac:dyDescent="0.25">
      <c r="AH50" s="101"/>
    </row>
    <row r="51" spans="34:34" x14ac:dyDescent="0.25">
      <c r="AH51" s="101"/>
    </row>
    <row r="52" spans="34:34" x14ac:dyDescent="0.25">
      <c r="AH52" s="101"/>
    </row>
    <row r="53" spans="34:34" x14ac:dyDescent="0.25">
      <c r="AH53" s="101"/>
    </row>
    <row r="54" spans="34:34" x14ac:dyDescent="0.25">
      <c r="AH54" s="101"/>
    </row>
    <row r="55" spans="34:34" x14ac:dyDescent="0.25">
      <c r="AH55" s="101"/>
    </row>
    <row r="56" spans="34:34" x14ac:dyDescent="0.25">
      <c r="AH56" s="101"/>
    </row>
    <row r="57" spans="34:34" x14ac:dyDescent="0.25">
      <c r="AH57" s="101"/>
    </row>
    <row r="58" spans="34:34" x14ac:dyDescent="0.25">
      <c r="AH58" s="101"/>
    </row>
    <row r="59" spans="34:34" x14ac:dyDescent="0.25">
      <c r="AH59" s="101"/>
    </row>
    <row r="60" spans="34:34" x14ac:dyDescent="0.25">
      <c r="AH60" s="101"/>
    </row>
    <row r="61" spans="34:34" x14ac:dyDescent="0.25">
      <c r="AH61" s="101"/>
    </row>
    <row r="62" spans="34:34" x14ac:dyDescent="0.25">
      <c r="AH62" s="101"/>
    </row>
    <row r="63" spans="34:34" x14ac:dyDescent="0.25">
      <c r="AH63" s="101"/>
    </row>
    <row r="64" spans="34:34" x14ac:dyDescent="0.25">
      <c r="AH64" s="101"/>
    </row>
    <row r="65" spans="34:34" x14ac:dyDescent="0.25">
      <c r="AH65" s="101"/>
    </row>
    <row r="66" spans="34:34" x14ac:dyDescent="0.25">
      <c r="AH66" s="101"/>
    </row>
    <row r="67" spans="34:34" x14ac:dyDescent="0.25">
      <c r="AH67" s="101"/>
    </row>
    <row r="68" spans="34:34" x14ac:dyDescent="0.25">
      <c r="AH68" s="101"/>
    </row>
    <row r="69" spans="34:34" x14ac:dyDescent="0.25">
      <c r="AH69" s="101"/>
    </row>
    <row r="70" spans="34:34" x14ac:dyDescent="0.25">
      <c r="AH70" s="101"/>
    </row>
    <row r="71" spans="34:34" x14ac:dyDescent="0.25">
      <c r="AH71" s="101"/>
    </row>
    <row r="72" spans="34:34" x14ac:dyDescent="0.25">
      <c r="AH72" s="101"/>
    </row>
  </sheetData>
  <mergeCells count="7">
    <mergeCell ref="AG6:AH6"/>
    <mergeCell ref="I6:AD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0"/>
  <sheetViews>
    <sheetView topLeftCell="I1" workbookViewId="0">
      <selection activeCell="AR8" sqref="AR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6.7109375" customWidth="1"/>
    <col min="31" max="31" width="11" hidden="1" customWidth="1"/>
    <col min="32" max="32" width="180" hidden="1" customWidth="1"/>
    <col min="33" max="33" width="5.7109375" customWidth="1"/>
    <col min="34" max="34" width="15" customWidth="1"/>
    <col min="35" max="38" width="9" hidden="1" customWidth="1"/>
    <col min="39" max="39" width="90" hidden="1" customWidth="1"/>
    <col min="40" max="40" width="16.5703125" customWidth="1"/>
    <col min="41" max="41" width="17.42578125" customWidth="1"/>
    <col min="42" max="42" width="14" customWidth="1"/>
    <col min="43" max="43" width="15.42578125" customWidth="1"/>
    <col min="44" max="44" width="16.140625" customWidth="1"/>
    <col min="45" max="45" width="17.5703125" customWidth="1"/>
    <col min="46" max="46" width="15.85546875" customWidth="1"/>
    <col min="47" max="47" width="17.5703125" customWidth="1"/>
    <col min="48" max="48" width="17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507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3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220</v>
      </c>
      <c r="H7" s="2" t="s">
        <v>221</v>
      </c>
      <c r="I7" s="170" t="s">
        <v>221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102"/>
      <c r="AI7" s="28"/>
      <c r="AJ7" s="28"/>
      <c r="AK7" s="28"/>
      <c r="AL7" s="28"/>
      <c r="AM7" s="28"/>
      <c r="AN7" s="29">
        <f t="shared" ref="AN7:AV7" si="0">+AN8</f>
        <v>1670000000</v>
      </c>
      <c r="AO7" s="29">
        <f t="shared" si="0"/>
        <v>1822000000</v>
      </c>
      <c r="AP7" s="29">
        <f t="shared" si="0"/>
        <v>503026866</v>
      </c>
      <c r="AQ7" s="29">
        <f t="shared" si="0"/>
        <v>503026866</v>
      </c>
      <c r="AR7" s="29">
        <f t="shared" si="0"/>
        <v>3492000000</v>
      </c>
      <c r="AS7" s="29">
        <f t="shared" si="0"/>
        <v>3221158471.5</v>
      </c>
      <c r="AT7" s="29">
        <f t="shared" si="0"/>
        <v>3039158471.5</v>
      </c>
      <c r="AU7" s="29">
        <f t="shared" si="0"/>
        <v>270841528.5</v>
      </c>
      <c r="AV7" s="29">
        <f t="shared" si="0"/>
        <v>452841528.5</v>
      </c>
      <c r="AW7" s="29">
        <f t="shared" ref="AW7:AW14" si="1">+AS7/AR7*100</f>
        <v>92.243942482817857</v>
      </c>
      <c r="AX7" s="29">
        <f t="shared" ref="AX7:AX14" si="2">+AT7/AR7*100</f>
        <v>87.032029538946162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220</v>
      </c>
      <c r="H8" s="2" t="s">
        <v>221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103"/>
      <c r="AI8" s="21"/>
      <c r="AJ8" s="21"/>
      <c r="AK8" s="21"/>
      <c r="AL8" s="21"/>
      <c r="AM8" s="21"/>
      <c r="AN8" s="23">
        <f>AN9+AN13+AN16+AN21+AN25+AN28+AN32+AN35</f>
        <v>1670000000</v>
      </c>
      <c r="AO8" s="23">
        <f t="shared" ref="AO8:AQ8" si="3">AO9+AO13+AO16+AO21+AO25+AO28+AO32+AO35</f>
        <v>1822000000</v>
      </c>
      <c r="AP8" s="23">
        <f t="shared" si="3"/>
        <v>503026866</v>
      </c>
      <c r="AQ8" s="23">
        <f t="shared" si="3"/>
        <v>503026866</v>
      </c>
      <c r="AR8" s="23">
        <f>+AN8+AO8+AP8-AQ8</f>
        <v>3492000000</v>
      </c>
      <c r="AS8" s="23">
        <f>AS9+AS13+AS16+AS21+AS25+AS28+AS32+AS35</f>
        <v>3221158471.5</v>
      </c>
      <c r="AT8" s="23">
        <f>AT9+AT13+AT16+AT21+AT25+AT28+AT32+AT35</f>
        <v>3039158471.5</v>
      </c>
      <c r="AU8" s="23">
        <f>+AR8-AS8</f>
        <v>270841528.5</v>
      </c>
      <c r="AV8" s="23">
        <f>+AR8-AT8</f>
        <v>452841528.5</v>
      </c>
      <c r="AW8" s="29">
        <f t="shared" si="1"/>
        <v>92.243942482817857</v>
      </c>
      <c r="AX8" s="29">
        <f t="shared" si="2"/>
        <v>87.032029538946162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45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220</v>
      </c>
      <c r="H9" s="152" t="s">
        <v>221</v>
      </c>
      <c r="I9" s="30" t="s">
        <v>84</v>
      </c>
      <c r="J9" s="30" t="s">
        <v>154</v>
      </c>
      <c r="K9" s="30" t="s">
        <v>89</v>
      </c>
      <c r="L9" s="147">
        <v>126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448</v>
      </c>
      <c r="AE9" s="30">
        <v>0</v>
      </c>
      <c r="AF9" s="32"/>
      <c r="AG9" s="30"/>
      <c r="AH9" s="104"/>
      <c r="AI9" s="30" t="s">
        <v>222</v>
      </c>
      <c r="AJ9" s="30" t="s">
        <v>66</v>
      </c>
      <c r="AK9" s="30" t="s">
        <v>66</v>
      </c>
      <c r="AL9" s="30" t="s">
        <v>66</v>
      </c>
      <c r="AM9" s="30" t="s">
        <v>223</v>
      </c>
      <c r="AN9" s="34">
        <f>SUM(AN10:AN12)</f>
        <v>180000000</v>
      </c>
      <c r="AO9" s="34">
        <f>SUM(AO10:AO12)</f>
        <v>90000000</v>
      </c>
      <c r="AP9" s="34">
        <f>SUM(AP10:AP12)</f>
        <v>0</v>
      </c>
      <c r="AQ9" s="34">
        <f>SUM(AQ10:AQ12)</f>
        <v>0</v>
      </c>
      <c r="AR9" s="34">
        <f>+AN9+AO9+AP9-AQ9</f>
        <v>270000000</v>
      </c>
      <c r="AS9" s="34">
        <f>SUM(AS10:AS12)</f>
        <v>256473766</v>
      </c>
      <c r="AT9" s="34">
        <f>SUM(AT10:AT12)</f>
        <v>256473766</v>
      </c>
      <c r="AU9" s="34">
        <f>SUM(AU10:AU12)</f>
        <v>13526234</v>
      </c>
      <c r="AV9" s="34">
        <f>SUM(AV10:AV12)</f>
        <v>13526234</v>
      </c>
      <c r="AW9" s="34">
        <f t="shared" si="1"/>
        <v>94.99028370370371</v>
      </c>
      <c r="AX9" s="34">
        <f t="shared" si="2"/>
        <v>94.99028370370371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220</v>
      </c>
      <c r="H10" s="2" t="s">
        <v>221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5" t="s">
        <v>86</v>
      </c>
      <c r="AI10" s="6" t="s">
        <v>222</v>
      </c>
      <c r="AJ10" s="6" t="s">
        <v>66</v>
      </c>
      <c r="AK10" s="6" t="s">
        <v>66</v>
      </c>
      <c r="AL10" s="6" t="s">
        <v>66</v>
      </c>
      <c r="AM10" s="6" t="s">
        <v>223</v>
      </c>
      <c r="AN10" s="7">
        <v>80000000</v>
      </c>
      <c r="AO10" s="7">
        <v>0</v>
      </c>
      <c r="AP10" s="7">
        <v>0</v>
      </c>
      <c r="AQ10" s="7">
        <v>0</v>
      </c>
      <c r="AR10" s="7">
        <f>+AN10+AO10+AP10-AQ10</f>
        <v>80000000</v>
      </c>
      <c r="AS10" s="7">
        <v>80000000</v>
      </c>
      <c r="AT10" s="7">
        <v>80000000</v>
      </c>
      <c r="AU10" s="7">
        <f>+AR10-AS10</f>
        <v>0</v>
      </c>
      <c r="AV10" s="7">
        <f>+AR10-AT10</f>
        <v>0</v>
      </c>
      <c r="AW10" s="96">
        <f t="shared" si="1"/>
        <v>100</v>
      </c>
      <c r="AX10" s="96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220</v>
      </c>
      <c r="H11" s="2" t="s">
        <v>221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17</v>
      </c>
      <c r="AH11" s="105" t="s">
        <v>97</v>
      </c>
      <c r="AI11" s="6" t="s">
        <v>222</v>
      </c>
      <c r="AJ11" s="6" t="s">
        <v>66</v>
      </c>
      <c r="AK11" s="6" t="s">
        <v>66</v>
      </c>
      <c r="AL11" s="6" t="s">
        <v>66</v>
      </c>
      <c r="AM11" s="6" t="s">
        <v>223</v>
      </c>
      <c r="AN11" s="7">
        <v>100000000</v>
      </c>
      <c r="AO11" s="7">
        <v>0</v>
      </c>
      <c r="AP11" s="7">
        <v>0</v>
      </c>
      <c r="AQ11" s="7">
        <v>0</v>
      </c>
      <c r="AR11" s="7">
        <f t="shared" ref="AR11:AR33" si="4">+AN11+AO11+AP11-AQ11</f>
        <v>100000000</v>
      </c>
      <c r="AS11" s="7">
        <v>92720000</v>
      </c>
      <c r="AT11" s="7">
        <v>92720000</v>
      </c>
      <c r="AU11" s="7">
        <f>+AR11-AS11</f>
        <v>7280000</v>
      </c>
      <c r="AV11" s="7">
        <f>+AR11-AT11</f>
        <v>7280000</v>
      </c>
      <c r="AW11" s="96">
        <f t="shared" si="1"/>
        <v>92.72</v>
      </c>
      <c r="AX11" s="96">
        <f t="shared" si="2"/>
        <v>92.72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90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230</v>
      </c>
      <c r="AH12" s="105" t="s">
        <v>353</v>
      </c>
      <c r="AI12" s="6"/>
      <c r="AJ12" s="6"/>
      <c r="AK12" s="6"/>
      <c r="AL12" s="6"/>
      <c r="AM12" s="6"/>
      <c r="AN12" s="7">
        <v>0</v>
      </c>
      <c r="AO12" s="7">
        <v>90000000</v>
      </c>
      <c r="AP12" s="7">
        <v>0</v>
      </c>
      <c r="AQ12" s="7">
        <v>0</v>
      </c>
      <c r="AR12" s="7">
        <f t="shared" si="4"/>
        <v>90000000</v>
      </c>
      <c r="AS12" s="7">
        <v>83753766</v>
      </c>
      <c r="AT12" s="7">
        <v>83753766</v>
      </c>
      <c r="AU12" s="7">
        <f t="shared" ref="AU12" si="5">+AR12-AS12</f>
        <v>6246234</v>
      </c>
      <c r="AV12" s="7">
        <f t="shared" ref="AV12" si="6">+AR12-AT12</f>
        <v>6246234</v>
      </c>
      <c r="AW12" s="96">
        <f t="shared" ref="AW12" si="7">+AS12/AR12*100</f>
        <v>93.059740000000005</v>
      </c>
      <c r="AX12" s="96">
        <f t="shared" ref="AX12" si="8">+AT12/AR12*100</f>
        <v>93.059740000000005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0" customFormat="1" ht="3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220</v>
      </c>
      <c r="H13" s="152" t="s">
        <v>221</v>
      </c>
      <c r="I13" s="30" t="s">
        <v>84</v>
      </c>
      <c r="J13" s="30" t="s">
        <v>154</v>
      </c>
      <c r="K13" s="30" t="s">
        <v>89</v>
      </c>
      <c r="L13" s="147">
        <v>127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451</v>
      </c>
      <c r="AE13" s="30">
        <v>0</v>
      </c>
      <c r="AF13" s="32"/>
      <c r="AG13" s="30"/>
      <c r="AH13" s="104"/>
      <c r="AI13" s="30" t="s">
        <v>224</v>
      </c>
      <c r="AJ13" s="30" t="s">
        <v>66</v>
      </c>
      <c r="AK13" s="30" t="s">
        <v>66</v>
      </c>
      <c r="AL13" s="30" t="s">
        <v>66</v>
      </c>
      <c r="AM13" s="30" t="s">
        <v>225</v>
      </c>
      <c r="AN13" s="34">
        <f>SUM(AN14:AN15)</f>
        <v>200000000</v>
      </c>
      <c r="AO13" s="34">
        <f t="shared" ref="AO13:AQ13" si="9">SUM(AO14:AO15)</f>
        <v>520000000</v>
      </c>
      <c r="AP13" s="34">
        <f t="shared" si="9"/>
        <v>0</v>
      </c>
      <c r="AQ13" s="34">
        <f t="shared" si="9"/>
        <v>0</v>
      </c>
      <c r="AR13" s="34">
        <f>+AN13+AO13+AP13-AQ13</f>
        <v>720000000</v>
      </c>
      <c r="AS13" s="34">
        <f t="shared" ref="AS13" si="10">SUM(AS14:AS15)</f>
        <v>699916048.5</v>
      </c>
      <c r="AT13" s="34">
        <f t="shared" ref="AT13" si="11">SUM(AT14:AT15)</f>
        <v>639916048.5</v>
      </c>
      <c r="AU13" s="34">
        <f t="shared" ref="AU13" si="12">SUM(AU14:AU15)</f>
        <v>20083951.5</v>
      </c>
      <c r="AV13" s="34">
        <f t="shared" ref="AV13" si="13">SUM(AV14:AV15)</f>
        <v>80083951.5</v>
      </c>
      <c r="AW13" s="34">
        <f t="shared" si="1"/>
        <v>97.210562291666662</v>
      </c>
      <c r="AX13" s="34">
        <f t="shared" si="2"/>
        <v>88.877228958333333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90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220</v>
      </c>
      <c r="H14" s="2" t="s">
        <v>221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5" t="s">
        <v>86</v>
      </c>
      <c r="AI14" s="6" t="s">
        <v>224</v>
      </c>
      <c r="AJ14" s="6" t="s">
        <v>66</v>
      </c>
      <c r="AK14" s="6" t="s">
        <v>66</v>
      </c>
      <c r="AL14" s="6" t="s">
        <v>66</v>
      </c>
      <c r="AM14" s="6" t="s">
        <v>225</v>
      </c>
      <c r="AN14" s="7">
        <v>200000000</v>
      </c>
      <c r="AO14" s="7">
        <v>0</v>
      </c>
      <c r="AP14" s="7">
        <v>0</v>
      </c>
      <c r="AQ14" s="7">
        <v>0</v>
      </c>
      <c r="AR14" s="7">
        <f t="shared" si="4"/>
        <v>200000000</v>
      </c>
      <c r="AS14" s="7">
        <v>196927248.5</v>
      </c>
      <c r="AT14" s="7">
        <v>196927248.5</v>
      </c>
      <c r="AU14" s="7">
        <f>+AR14-AS14</f>
        <v>3072751.5</v>
      </c>
      <c r="AV14" s="7">
        <f>+AR14-AT14</f>
        <v>3072751.5</v>
      </c>
      <c r="AW14" s="96">
        <f t="shared" si="1"/>
        <v>98.463624250000009</v>
      </c>
      <c r="AX14" s="96">
        <f t="shared" si="2"/>
        <v>98.463624250000009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90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230</v>
      </c>
      <c r="AH15" s="105" t="s">
        <v>329</v>
      </c>
      <c r="AI15" s="6"/>
      <c r="AJ15" s="6"/>
      <c r="AK15" s="6"/>
      <c r="AL15" s="6"/>
      <c r="AM15" s="6"/>
      <c r="AN15" s="7">
        <v>0</v>
      </c>
      <c r="AO15" s="7">
        <v>520000000</v>
      </c>
      <c r="AP15" s="7">
        <v>0</v>
      </c>
      <c r="AQ15" s="7">
        <v>0</v>
      </c>
      <c r="AR15" s="7">
        <f t="shared" si="4"/>
        <v>520000000</v>
      </c>
      <c r="AS15" s="7">
        <v>502988800</v>
      </c>
      <c r="AT15" s="7">
        <v>442988800</v>
      </c>
      <c r="AU15" s="7">
        <f t="shared" ref="AU15" si="14">+AR15-AS15</f>
        <v>17011200</v>
      </c>
      <c r="AV15" s="7">
        <f t="shared" ref="AV15" si="15">+AR15-AT15</f>
        <v>77011200</v>
      </c>
      <c r="AW15" s="96" t="s">
        <v>450</v>
      </c>
      <c r="AX15" s="96" t="s">
        <v>450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150" customFormat="1" ht="45" x14ac:dyDescent="0.25">
      <c r="A16" s="152">
        <v>1</v>
      </c>
      <c r="B16" s="152">
        <v>800103913</v>
      </c>
      <c r="C16" s="152">
        <v>4</v>
      </c>
      <c r="D16" s="152" t="s">
        <v>64</v>
      </c>
      <c r="E16" s="152">
        <v>2014</v>
      </c>
      <c r="F16" s="152" t="s">
        <v>65</v>
      </c>
      <c r="G16" s="152" t="s">
        <v>220</v>
      </c>
      <c r="H16" s="152" t="s">
        <v>221</v>
      </c>
      <c r="I16" s="30" t="s">
        <v>84</v>
      </c>
      <c r="J16" s="30" t="s">
        <v>154</v>
      </c>
      <c r="K16" s="30" t="s">
        <v>226</v>
      </c>
      <c r="L16" s="147">
        <v>74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66</v>
      </c>
      <c r="AB16" s="30" t="s">
        <v>66</v>
      </c>
      <c r="AC16" s="30" t="s">
        <v>67</v>
      </c>
      <c r="AD16" s="148" t="s">
        <v>452</v>
      </c>
      <c r="AE16" s="30">
        <v>0</v>
      </c>
      <c r="AF16" s="32"/>
      <c r="AG16" s="30"/>
      <c r="AH16" s="104"/>
      <c r="AI16" s="30" t="s">
        <v>227</v>
      </c>
      <c r="AJ16" s="30" t="s">
        <v>66</v>
      </c>
      <c r="AK16" s="30" t="s">
        <v>66</v>
      </c>
      <c r="AL16" s="30" t="s">
        <v>66</v>
      </c>
      <c r="AM16" s="30" t="s">
        <v>228</v>
      </c>
      <c r="AN16" s="34">
        <f>SUM(AN17:AN20)</f>
        <v>300000000</v>
      </c>
      <c r="AO16" s="34">
        <f t="shared" ref="AO16:AQ16" si="16">SUM(AO17:AO20)</f>
        <v>105000000</v>
      </c>
      <c r="AP16" s="34">
        <f t="shared" si="16"/>
        <v>20000000</v>
      </c>
      <c r="AQ16" s="34">
        <f>SUM(AQ17:AQ20)</f>
        <v>90000000</v>
      </c>
      <c r="AR16" s="34">
        <f>+AN16+AO16+AP16-AQ16</f>
        <v>335000000</v>
      </c>
      <c r="AS16" s="34">
        <f>SUM(AS17:AS20)</f>
        <v>307154656</v>
      </c>
      <c r="AT16" s="34">
        <f t="shared" ref="AT16:AV16" si="17">SUM(AT17:AT20)</f>
        <v>263154656</v>
      </c>
      <c r="AU16" s="34">
        <f t="shared" si="17"/>
        <v>27845344</v>
      </c>
      <c r="AV16" s="34">
        <f t="shared" si="17"/>
        <v>71845344</v>
      </c>
      <c r="AW16" s="34">
        <f t="shared" ref="AW16:AW23" si="18">+AS16/AR16*100</f>
        <v>91.687957014925374</v>
      </c>
      <c r="AX16" s="34">
        <f t="shared" ref="AX16:AX23" si="19">+AT16/AR16*100</f>
        <v>78.553628656716427</v>
      </c>
      <c r="AY16" s="152">
        <v>0</v>
      </c>
      <c r="AZ16" s="152">
        <v>0</v>
      </c>
      <c r="BA16" s="152">
        <v>0</v>
      </c>
      <c r="BB16" s="152">
        <v>0</v>
      </c>
      <c r="BC16" s="152">
        <v>0</v>
      </c>
      <c r="BD16" s="152">
        <v>0</v>
      </c>
      <c r="BE16" s="152">
        <v>0</v>
      </c>
      <c r="BF16" s="152">
        <v>0</v>
      </c>
      <c r="BG16" s="152">
        <v>0</v>
      </c>
      <c r="BH16" s="152" t="s">
        <v>68</v>
      </c>
      <c r="BI16" s="152" t="s">
        <v>69</v>
      </c>
      <c r="BJ16" s="152" t="s">
        <v>70</v>
      </c>
      <c r="BK16" s="152" t="s">
        <v>71</v>
      </c>
      <c r="BL16" s="152" t="s">
        <v>68</v>
      </c>
      <c r="BM16" s="152" t="s">
        <v>72</v>
      </c>
      <c r="BN16" s="152" t="s">
        <v>73</v>
      </c>
      <c r="BO16" s="152" t="s">
        <v>74</v>
      </c>
      <c r="BP16" s="152" t="s">
        <v>75</v>
      </c>
      <c r="BQ16" s="152" t="s">
        <v>76</v>
      </c>
      <c r="BR16" s="152" t="s">
        <v>77</v>
      </c>
      <c r="CB16" s="152" t="s">
        <v>78</v>
      </c>
      <c r="CC16" s="152" t="s">
        <v>79</v>
      </c>
      <c r="CD16" s="152" t="s">
        <v>79</v>
      </c>
      <c r="CE16" s="152" t="s">
        <v>79</v>
      </c>
      <c r="CF16" s="152" t="s">
        <v>80</v>
      </c>
      <c r="CG16" s="152" t="s">
        <v>79</v>
      </c>
      <c r="CH16" s="152" t="s">
        <v>79</v>
      </c>
      <c r="CI16" s="152" t="s">
        <v>81</v>
      </c>
      <c r="CJ16" s="152" t="s">
        <v>81</v>
      </c>
      <c r="CK16" s="152" t="s">
        <v>81</v>
      </c>
      <c r="CL16" s="152" t="s">
        <v>81</v>
      </c>
    </row>
    <row r="17" spans="1:90" ht="45" x14ac:dyDescent="0.25">
      <c r="A17" s="2">
        <v>1</v>
      </c>
      <c r="B17" s="2">
        <v>800103913</v>
      </c>
      <c r="C17" s="2">
        <v>4</v>
      </c>
      <c r="D17" s="2" t="s">
        <v>64</v>
      </c>
      <c r="E17" s="2">
        <v>2014</v>
      </c>
      <c r="F17" s="2" t="s">
        <v>65</v>
      </c>
      <c r="G17" s="2" t="s">
        <v>220</v>
      </c>
      <c r="H17" s="2" t="s">
        <v>221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>
        <v>10</v>
      </c>
      <c r="AF17" s="6" t="s">
        <v>85</v>
      </c>
      <c r="AG17" s="6">
        <v>10</v>
      </c>
      <c r="AH17" s="105" t="s">
        <v>86</v>
      </c>
      <c r="AI17" s="6" t="s">
        <v>227</v>
      </c>
      <c r="AJ17" s="6" t="s">
        <v>66</v>
      </c>
      <c r="AK17" s="6" t="s">
        <v>66</v>
      </c>
      <c r="AL17" s="6" t="s">
        <v>66</v>
      </c>
      <c r="AM17" s="6" t="s">
        <v>228</v>
      </c>
      <c r="AN17" s="7">
        <v>300000000</v>
      </c>
      <c r="AO17" s="7">
        <v>8117639</v>
      </c>
      <c r="AP17" s="7">
        <v>0</v>
      </c>
      <c r="AQ17" s="7">
        <v>90000000</v>
      </c>
      <c r="AR17" s="7">
        <f t="shared" si="4"/>
        <v>218117639</v>
      </c>
      <c r="AS17" s="7">
        <v>217666816</v>
      </c>
      <c r="AT17" s="7">
        <v>217666816</v>
      </c>
      <c r="AU17" s="7">
        <f>+AR17-AS17</f>
        <v>450823</v>
      </c>
      <c r="AV17" s="7">
        <f>+AR17-AT17</f>
        <v>450823</v>
      </c>
      <c r="AW17" s="96">
        <f t="shared" si="18"/>
        <v>99.793311993442217</v>
      </c>
      <c r="AX17" s="96">
        <f t="shared" si="19"/>
        <v>99.793311993442217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 t="s">
        <v>68</v>
      </c>
      <c r="BI17" s="2" t="s">
        <v>69</v>
      </c>
      <c r="BJ17" s="2" t="s">
        <v>70</v>
      </c>
      <c r="BK17" s="2" t="s">
        <v>71</v>
      </c>
      <c r="BL17" s="2" t="s">
        <v>68</v>
      </c>
      <c r="BM17" s="2" t="s">
        <v>72</v>
      </c>
      <c r="BN17" s="2" t="s">
        <v>73</v>
      </c>
      <c r="BO17" s="2" t="s">
        <v>74</v>
      </c>
      <c r="BP17" s="2" t="s">
        <v>75</v>
      </c>
      <c r="BQ17" s="2" t="s">
        <v>76</v>
      </c>
      <c r="BR17" s="2" t="s">
        <v>77</v>
      </c>
      <c r="CB17" s="2" t="s">
        <v>78</v>
      </c>
      <c r="CC17" s="2" t="s">
        <v>79</v>
      </c>
      <c r="CD17" s="2" t="s">
        <v>79</v>
      </c>
      <c r="CE17" s="2" t="s">
        <v>79</v>
      </c>
      <c r="CF17" s="2" t="s">
        <v>80</v>
      </c>
      <c r="CG17" s="2" t="s">
        <v>79</v>
      </c>
      <c r="CH17" s="2" t="s">
        <v>79</v>
      </c>
      <c r="CI17" s="2" t="s">
        <v>81</v>
      </c>
      <c r="CJ17" s="2" t="s">
        <v>81</v>
      </c>
      <c r="CK17" s="2" t="s">
        <v>81</v>
      </c>
      <c r="CL17" s="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6">
        <v>17</v>
      </c>
      <c r="AH18" s="105" t="s">
        <v>97</v>
      </c>
      <c r="AI18" s="6"/>
      <c r="AJ18" s="6"/>
      <c r="AK18" s="6"/>
      <c r="AL18" s="6"/>
      <c r="AM18" s="6"/>
      <c r="AN18" s="7">
        <v>0</v>
      </c>
      <c r="AO18" s="7">
        <v>19564318</v>
      </c>
      <c r="AP18" s="7">
        <v>0</v>
      </c>
      <c r="AQ18" s="7">
        <v>0</v>
      </c>
      <c r="AR18" s="7">
        <f t="shared" si="4"/>
        <v>19564318</v>
      </c>
      <c r="AS18" s="7">
        <v>18200000</v>
      </c>
      <c r="AT18" s="7">
        <v>18200000</v>
      </c>
      <c r="AU18" s="7">
        <f>+AR18-AS18</f>
        <v>1364318</v>
      </c>
      <c r="AV18" s="7">
        <f>+AR18-AT18</f>
        <v>1364318</v>
      </c>
      <c r="AW18" s="96">
        <f t="shared" ref="AW18" si="20">+AS18/AR18*100</f>
        <v>93.026498546997644</v>
      </c>
      <c r="AX18" s="96">
        <f t="shared" ref="AX18" si="21">+AT18/AR18*100</f>
        <v>93.026498546997644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230</v>
      </c>
      <c r="AH19" s="105" t="s">
        <v>329</v>
      </c>
      <c r="AI19" s="6"/>
      <c r="AJ19" s="6"/>
      <c r="AK19" s="6"/>
      <c r="AL19" s="6"/>
      <c r="AM19" s="6"/>
      <c r="AN19" s="7">
        <v>0</v>
      </c>
      <c r="AO19" s="7">
        <v>76000000</v>
      </c>
      <c r="AP19" s="7">
        <v>20000000</v>
      </c>
      <c r="AQ19" s="7">
        <v>0</v>
      </c>
      <c r="AR19" s="7">
        <f t="shared" si="4"/>
        <v>96000000</v>
      </c>
      <c r="AS19" s="7">
        <v>71287840</v>
      </c>
      <c r="AT19" s="7">
        <v>27287840</v>
      </c>
      <c r="AU19" s="7">
        <f t="shared" ref="AU19:AU20" si="22">+AR19-AS19</f>
        <v>24712160</v>
      </c>
      <c r="AV19" s="7">
        <f t="shared" ref="AV19:AV20" si="23">+AR19-AT19</f>
        <v>68712160</v>
      </c>
      <c r="AW19" s="96">
        <f t="shared" ref="AW19:AW20" si="24">+AS19/AR19*100</f>
        <v>74.258166666666668</v>
      </c>
      <c r="AX19" s="96">
        <f t="shared" ref="AX19:AX20" si="25">+AT19/AR19*100</f>
        <v>28.424833333333332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ht="6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369</v>
      </c>
      <c r="AH20" s="105" t="s">
        <v>503</v>
      </c>
      <c r="AI20" s="6"/>
      <c r="AJ20" s="6"/>
      <c r="AK20" s="6"/>
      <c r="AL20" s="6"/>
      <c r="AM20" s="6"/>
      <c r="AN20" s="7">
        <v>0</v>
      </c>
      <c r="AO20" s="7">
        <v>1318043</v>
      </c>
      <c r="AP20" s="7">
        <v>0</v>
      </c>
      <c r="AQ20" s="7">
        <v>0</v>
      </c>
      <c r="AR20" s="7">
        <f t="shared" si="4"/>
        <v>1318043</v>
      </c>
      <c r="AS20" s="7">
        <v>0</v>
      </c>
      <c r="AT20" s="7">
        <v>0</v>
      </c>
      <c r="AU20" s="7">
        <f t="shared" si="22"/>
        <v>1318043</v>
      </c>
      <c r="AV20" s="7">
        <f t="shared" si="23"/>
        <v>1318043</v>
      </c>
      <c r="AW20" s="96">
        <f t="shared" si="24"/>
        <v>0</v>
      </c>
      <c r="AX20" s="96">
        <f t="shared" si="25"/>
        <v>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50" customFormat="1" ht="30" x14ac:dyDescent="0.25">
      <c r="A21" s="152">
        <v>1</v>
      </c>
      <c r="B21" s="152">
        <v>800103913</v>
      </c>
      <c r="C21" s="152">
        <v>4</v>
      </c>
      <c r="D21" s="152" t="s">
        <v>64</v>
      </c>
      <c r="E21" s="152">
        <v>2014</v>
      </c>
      <c r="F21" s="152" t="s">
        <v>65</v>
      </c>
      <c r="G21" s="152" t="s">
        <v>220</v>
      </c>
      <c r="H21" s="152" t="s">
        <v>221</v>
      </c>
      <c r="I21" s="30" t="s">
        <v>84</v>
      </c>
      <c r="J21" s="30" t="s">
        <v>154</v>
      </c>
      <c r="K21" s="30" t="s">
        <v>226</v>
      </c>
      <c r="L21" s="147">
        <v>78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 t="s">
        <v>66</v>
      </c>
      <c r="Z21" s="30" t="s">
        <v>66</v>
      </c>
      <c r="AA21" s="30" t="s">
        <v>66</v>
      </c>
      <c r="AB21" s="30" t="s">
        <v>66</v>
      </c>
      <c r="AC21" s="30" t="s">
        <v>67</v>
      </c>
      <c r="AD21" s="148" t="s">
        <v>453</v>
      </c>
      <c r="AE21" s="30">
        <v>0</v>
      </c>
      <c r="AF21" s="32"/>
      <c r="AG21" s="30"/>
      <c r="AH21" s="104"/>
      <c r="AI21" s="30" t="s">
        <v>229</v>
      </c>
      <c r="AJ21" s="30" t="s">
        <v>66</v>
      </c>
      <c r="AK21" s="30" t="s">
        <v>66</v>
      </c>
      <c r="AL21" s="30" t="s">
        <v>66</v>
      </c>
      <c r="AM21" s="30" t="s">
        <v>230</v>
      </c>
      <c r="AN21" s="34">
        <f>SUM(AN22:AN24)</f>
        <v>120000000</v>
      </c>
      <c r="AO21" s="34">
        <f t="shared" ref="AO21:AQ21" si="26">SUM(AO22:AO24)</f>
        <v>391000000</v>
      </c>
      <c r="AP21" s="34">
        <f t="shared" si="26"/>
        <v>52400000</v>
      </c>
      <c r="AQ21" s="34">
        <f t="shared" si="26"/>
        <v>0</v>
      </c>
      <c r="AR21" s="34">
        <f>+AN21+AO21+AP21-AQ21</f>
        <v>563400000</v>
      </c>
      <c r="AS21" s="34">
        <f t="shared" ref="AS21" si="27">SUM(AS22:AS24)</f>
        <v>485316666</v>
      </c>
      <c r="AT21" s="34">
        <f t="shared" ref="AT21" si="28">SUM(AT22:AT24)</f>
        <v>485316666</v>
      </c>
      <c r="AU21" s="34">
        <f t="shared" ref="AU21" si="29">SUM(AU22:AU24)</f>
        <v>78083334</v>
      </c>
      <c r="AV21" s="34">
        <f t="shared" ref="AV21" si="30">SUM(AV22:AV24)</f>
        <v>78083334</v>
      </c>
      <c r="AW21" s="34">
        <f t="shared" si="18"/>
        <v>86.140693290734831</v>
      </c>
      <c r="AX21" s="34">
        <f t="shared" si="19"/>
        <v>86.140693290734831</v>
      </c>
      <c r="AY21" s="152">
        <v>0</v>
      </c>
      <c r="AZ21" s="152">
        <v>0</v>
      </c>
      <c r="BA21" s="152">
        <v>0</v>
      </c>
      <c r="BB21" s="152">
        <v>0</v>
      </c>
      <c r="BC21" s="152">
        <v>0</v>
      </c>
      <c r="BD21" s="152">
        <v>0</v>
      </c>
      <c r="BE21" s="152">
        <v>0</v>
      </c>
      <c r="BF21" s="152">
        <v>0</v>
      </c>
      <c r="BG21" s="152">
        <v>0</v>
      </c>
      <c r="BH21" s="152" t="s">
        <v>68</v>
      </c>
      <c r="BI21" s="152" t="s">
        <v>69</v>
      </c>
      <c r="BJ21" s="152" t="s">
        <v>70</v>
      </c>
      <c r="BK21" s="152" t="s">
        <v>71</v>
      </c>
      <c r="BL21" s="152" t="s">
        <v>68</v>
      </c>
      <c r="BM21" s="152" t="s">
        <v>72</v>
      </c>
      <c r="BN21" s="152" t="s">
        <v>73</v>
      </c>
      <c r="BO21" s="152" t="s">
        <v>74</v>
      </c>
      <c r="BP21" s="152" t="s">
        <v>75</v>
      </c>
      <c r="BQ21" s="152" t="s">
        <v>76</v>
      </c>
      <c r="BR21" s="152" t="s">
        <v>77</v>
      </c>
      <c r="CB21" s="152" t="s">
        <v>78</v>
      </c>
      <c r="CC21" s="152" t="s">
        <v>79</v>
      </c>
      <c r="CD21" s="152" t="s">
        <v>79</v>
      </c>
      <c r="CE21" s="152" t="s">
        <v>79</v>
      </c>
      <c r="CF21" s="152" t="s">
        <v>80</v>
      </c>
      <c r="CG21" s="152" t="s">
        <v>79</v>
      </c>
      <c r="CH21" s="152" t="s">
        <v>79</v>
      </c>
      <c r="CI21" s="152" t="s">
        <v>81</v>
      </c>
      <c r="CJ21" s="152" t="s">
        <v>81</v>
      </c>
      <c r="CK21" s="152" t="s">
        <v>81</v>
      </c>
      <c r="CL21" s="152" t="s">
        <v>81</v>
      </c>
    </row>
    <row r="22" spans="1:90" ht="45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220</v>
      </c>
      <c r="H22" s="2" t="s">
        <v>221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10</v>
      </c>
      <c r="AH22" s="105" t="s">
        <v>86</v>
      </c>
      <c r="AI22" s="6" t="s">
        <v>229</v>
      </c>
      <c r="AJ22" s="6" t="s">
        <v>66</v>
      </c>
      <c r="AK22" s="6" t="s">
        <v>66</v>
      </c>
      <c r="AL22" s="6" t="s">
        <v>66</v>
      </c>
      <c r="AM22" s="6" t="s">
        <v>230</v>
      </c>
      <c r="AN22" s="7">
        <v>120000000</v>
      </c>
      <c r="AO22" s="7">
        <v>0</v>
      </c>
      <c r="AP22" s="7">
        <v>52400000</v>
      </c>
      <c r="AQ22" s="7">
        <v>0</v>
      </c>
      <c r="AR22" s="7">
        <f t="shared" si="4"/>
        <v>172400000</v>
      </c>
      <c r="AS22" s="7">
        <v>172400000</v>
      </c>
      <c r="AT22" s="7">
        <v>172400000</v>
      </c>
      <c r="AU22" s="7">
        <f>+AR22-AS22</f>
        <v>0</v>
      </c>
      <c r="AV22" s="7">
        <f>+AR22-AT22</f>
        <v>0</v>
      </c>
      <c r="AW22" s="96">
        <f t="shared" si="18"/>
        <v>100</v>
      </c>
      <c r="AX22" s="96">
        <f t="shared" si="19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17</v>
      </c>
      <c r="AH23" s="105" t="s">
        <v>97</v>
      </c>
      <c r="AI23" s="6"/>
      <c r="AJ23" s="6"/>
      <c r="AK23" s="6"/>
      <c r="AL23" s="6"/>
      <c r="AM23" s="6"/>
      <c r="AN23" s="7">
        <v>0</v>
      </c>
      <c r="AO23" s="7">
        <v>27000000</v>
      </c>
      <c r="AP23" s="7">
        <v>0</v>
      </c>
      <c r="AQ23" s="7">
        <v>0</v>
      </c>
      <c r="AR23" s="7">
        <f t="shared" si="4"/>
        <v>27000000</v>
      </c>
      <c r="AS23" s="7">
        <v>0</v>
      </c>
      <c r="AT23" s="7">
        <v>0</v>
      </c>
      <c r="AU23" s="7">
        <f>+AR23-AS23</f>
        <v>27000000</v>
      </c>
      <c r="AV23" s="7">
        <f>+AR23-AT23</f>
        <v>27000000</v>
      </c>
      <c r="AW23" s="96">
        <f t="shared" si="18"/>
        <v>0</v>
      </c>
      <c r="AX23" s="96">
        <f t="shared" si="19"/>
        <v>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ht="3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230</v>
      </c>
      <c r="AH24" s="105" t="s">
        <v>329</v>
      </c>
      <c r="AI24" s="6"/>
      <c r="AJ24" s="6"/>
      <c r="AK24" s="6"/>
      <c r="AL24" s="6"/>
      <c r="AM24" s="6"/>
      <c r="AN24" s="7">
        <v>0</v>
      </c>
      <c r="AO24" s="7">
        <v>364000000</v>
      </c>
      <c r="AP24" s="7">
        <v>0</v>
      </c>
      <c r="AQ24" s="7">
        <v>0</v>
      </c>
      <c r="AR24" s="7">
        <f t="shared" si="4"/>
        <v>364000000</v>
      </c>
      <c r="AS24" s="7">
        <v>312916666</v>
      </c>
      <c r="AT24" s="7">
        <v>312916666</v>
      </c>
      <c r="AU24" s="7">
        <f>+AR24-AS24</f>
        <v>51083334</v>
      </c>
      <c r="AV24" s="7">
        <f>+AR24-AT24</f>
        <v>51083334</v>
      </c>
      <c r="AW24" s="96">
        <f t="shared" ref="AW24" si="31">+AS24/AR24*100</f>
        <v>85.966117032967034</v>
      </c>
      <c r="AX24" s="96">
        <f t="shared" ref="AX24" si="32">+AT24/AR24*100</f>
        <v>85.966117032967034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45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220</v>
      </c>
      <c r="H25" s="152" t="s">
        <v>221</v>
      </c>
      <c r="I25" s="30" t="s">
        <v>84</v>
      </c>
      <c r="J25" s="30" t="s">
        <v>154</v>
      </c>
      <c r="K25" s="30" t="s">
        <v>226</v>
      </c>
      <c r="L25" s="147">
        <v>128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454</v>
      </c>
      <c r="AE25" s="30">
        <v>0</v>
      </c>
      <c r="AF25" s="32"/>
      <c r="AG25" s="30"/>
      <c r="AH25" s="104"/>
      <c r="AI25" s="30" t="s">
        <v>229</v>
      </c>
      <c r="AJ25" s="30" t="s">
        <v>66</v>
      </c>
      <c r="AK25" s="30" t="s">
        <v>66</v>
      </c>
      <c r="AL25" s="30" t="s">
        <v>66</v>
      </c>
      <c r="AM25" s="30" t="s">
        <v>230</v>
      </c>
      <c r="AN25" s="34">
        <f>+AN26</f>
        <v>40000000</v>
      </c>
      <c r="AO25" s="34">
        <f>+AO26+AO27</f>
        <v>60000000</v>
      </c>
      <c r="AP25" s="34">
        <f t="shared" ref="AP25:AQ25" si="33">+AP26+AP27</f>
        <v>0</v>
      </c>
      <c r="AQ25" s="34">
        <f t="shared" si="33"/>
        <v>0</v>
      </c>
      <c r="AR25" s="34">
        <f>+AN25+AO25+AP25-AQ25</f>
        <v>100000000</v>
      </c>
      <c r="AS25" s="34">
        <f>+AS26+AS27</f>
        <v>100000000</v>
      </c>
      <c r="AT25" s="34">
        <f t="shared" ref="AT25:AV25" si="34">+AT26+AT27</f>
        <v>92000000</v>
      </c>
      <c r="AU25" s="34">
        <f t="shared" si="34"/>
        <v>0</v>
      </c>
      <c r="AV25" s="34">
        <f t="shared" si="34"/>
        <v>8000000</v>
      </c>
      <c r="AW25" s="34">
        <f t="shared" ref="AW25:AW33" si="35">+AS25/AR25*100</f>
        <v>100</v>
      </c>
      <c r="AX25" s="34">
        <f t="shared" ref="AX25:AX33" si="36">+AT25/AR25*100</f>
        <v>92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45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220</v>
      </c>
      <c r="H26" s="2" t="s">
        <v>221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10</v>
      </c>
      <c r="AH26" s="105" t="s">
        <v>86</v>
      </c>
      <c r="AI26" s="6" t="s">
        <v>229</v>
      </c>
      <c r="AJ26" s="6" t="s">
        <v>66</v>
      </c>
      <c r="AK26" s="6" t="s">
        <v>66</v>
      </c>
      <c r="AL26" s="6" t="s">
        <v>66</v>
      </c>
      <c r="AM26" s="6" t="s">
        <v>230</v>
      </c>
      <c r="AN26" s="7">
        <v>40000000</v>
      </c>
      <c r="AO26" s="7">
        <v>0</v>
      </c>
      <c r="AP26" s="7">
        <v>0</v>
      </c>
      <c r="AQ26" s="7">
        <v>0</v>
      </c>
      <c r="AR26" s="7">
        <f t="shared" si="4"/>
        <v>40000000</v>
      </c>
      <c r="AS26" s="7">
        <v>40000000</v>
      </c>
      <c r="AT26" s="7">
        <v>40000000</v>
      </c>
      <c r="AU26" s="7">
        <f>+AR26-AS26</f>
        <v>0</v>
      </c>
      <c r="AV26" s="7">
        <f>+AR26-AT26</f>
        <v>0</v>
      </c>
      <c r="AW26" s="96">
        <f t="shared" si="35"/>
        <v>100</v>
      </c>
      <c r="AX26" s="96">
        <f t="shared" si="36"/>
        <v>100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ht="3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230</v>
      </c>
      <c r="AH27" s="105" t="s">
        <v>329</v>
      </c>
      <c r="AI27" s="6"/>
      <c r="AJ27" s="6"/>
      <c r="AK27" s="6"/>
      <c r="AL27" s="6"/>
      <c r="AM27" s="6"/>
      <c r="AN27" s="7">
        <v>0</v>
      </c>
      <c r="AO27" s="7">
        <v>60000000</v>
      </c>
      <c r="AP27" s="7">
        <v>0</v>
      </c>
      <c r="AQ27" s="7">
        <v>0</v>
      </c>
      <c r="AR27" s="7">
        <f t="shared" si="4"/>
        <v>60000000</v>
      </c>
      <c r="AS27" s="7">
        <v>60000000</v>
      </c>
      <c r="AT27" s="7">
        <v>52000000</v>
      </c>
      <c r="AU27" s="7">
        <f>+AR27-AS27</f>
        <v>0</v>
      </c>
      <c r="AV27" s="7">
        <f>+AR27-AT27</f>
        <v>8000000</v>
      </c>
      <c r="AW27" s="96">
        <f t="shared" ref="AW27" si="37">+AS27/AR27*100</f>
        <v>100</v>
      </c>
      <c r="AX27" s="96">
        <f t="shared" ref="AX27" si="38">+AT27/AR27*100</f>
        <v>86.666666666666671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50" customFormat="1" ht="30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220</v>
      </c>
      <c r="H28" s="152" t="s">
        <v>221</v>
      </c>
      <c r="I28" s="30" t="s">
        <v>84</v>
      </c>
      <c r="J28" s="30" t="s">
        <v>154</v>
      </c>
      <c r="K28" s="30" t="s">
        <v>226</v>
      </c>
      <c r="L28" s="147">
        <v>129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232</v>
      </c>
      <c r="AE28" s="30">
        <v>0</v>
      </c>
      <c r="AF28" s="32"/>
      <c r="AG28" s="30"/>
      <c r="AH28" s="104"/>
      <c r="AI28" s="30" t="s">
        <v>229</v>
      </c>
      <c r="AJ28" s="30" t="s">
        <v>66</v>
      </c>
      <c r="AK28" s="30" t="s">
        <v>66</v>
      </c>
      <c r="AL28" s="30" t="s">
        <v>66</v>
      </c>
      <c r="AM28" s="30" t="s">
        <v>230</v>
      </c>
      <c r="AN28" s="34">
        <f>SUM(AN29:AN31)</f>
        <v>400000000</v>
      </c>
      <c r="AO28" s="34">
        <f>SUM(AO29:AO31)</f>
        <v>406000000</v>
      </c>
      <c r="AP28" s="34">
        <f t="shared" ref="AP28:AQ28" si="39">SUM(AP29:AP31)</f>
        <v>217600000</v>
      </c>
      <c r="AQ28" s="34">
        <f t="shared" si="39"/>
        <v>0</v>
      </c>
      <c r="AR28" s="34">
        <f>+AN28+AO28+AP28-AQ28</f>
        <v>1023600000</v>
      </c>
      <c r="AS28" s="34">
        <f t="shared" ref="AS28" si="40">SUM(AS29:AS31)</f>
        <v>894004002</v>
      </c>
      <c r="AT28" s="34">
        <f t="shared" ref="AT28" si="41">SUM(AT29:AT31)</f>
        <v>894004002</v>
      </c>
      <c r="AU28" s="34">
        <f t="shared" ref="AU28" si="42">SUM(AU29:AU31)</f>
        <v>129595998</v>
      </c>
      <c r="AV28" s="34">
        <f t="shared" ref="AV28" si="43">SUM(AV29:AV31)</f>
        <v>129595998</v>
      </c>
      <c r="AW28" s="34">
        <f t="shared" si="35"/>
        <v>87.339195193434932</v>
      </c>
      <c r="AX28" s="34">
        <f t="shared" si="36"/>
        <v>87.339195193434932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ht="45" x14ac:dyDescent="0.25">
      <c r="A29" s="2">
        <v>1</v>
      </c>
      <c r="B29" s="2">
        <v>800103913</v>
      </c>
      <c r="C29" s="2">
        <v>4</v>
      </c>
      <c r="D29" s="2" t="s">
        <v>64</v>
      </c>
      <c r="E29" s="2">
        <v>2014</v>
      </c>
      <c r="F29" s="2" t="s">
        <v>65</v>
      </c>
      <c r="G29" s="2" t="s">
        <v>220</v>
      </c>
      <c r="H29" s="2" t="s">
        <v>221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>
        <v>10</v>
      </c>
      <c r="AF29" s="6" t="s">
        <v>85</v>
      </c>
      <c r="AG29" s="6">
        <v>10</v>
      </c>
      <c r="AH29" s="105" t="s">
        <v>86</v>
      </c>
      <c r="AI29" s="6" t="s">
        <v>229</v>
      </c>
      <c r="AJ29" s="6" t="s">
        <v>66</v>
      </c>
      <c r="AK29" s="6" t="s">
        <v>66</v>
      </c>
      <c r="AL29" s="6" t="s">
        <v>66</v>
      </c>
      <c r="AM29" s="6" t="s">
        <v>230</v>
      </c>
      <c r="AN29" s="7">
        <v>400000000</v>
      </c>
      <c r="AO29" s="7">
        <v>50000000</v>
      </c>
      <c r="AP29" s="7">
        <v>217600000</v>
      </c>
      <c r="AQ29" s="7">
        <v>0</v>
      </c>
      <c r="AR29" s="7">
        <f t="shared" si="4"/>
        <v>667600000</v>
      </c>
      <c r="AS29" s="7">
        <v>615466667</v>
      </c>
      <c r="AT29" s="7">
        <v>615466667</v>
      </c>
      <c r="AU29" s="7">
        <f>+AR29-AS29</f>
        <v>52133333</v>
      </c>
      <c r="AV29" s="7">
        <f>+AR29-AT29</f>
        <v>52133333</v>
      </c>
      <c r="AW29" s="96">
        <f t="shared" si="35"/>
        <v>92.190932744158189</v>
      </c>
      <c r="AX29" s="96">
        <f t="shared" si="36"/>
        <v>92.190932744158189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 t="s">
        <v>68</v>
      </c>
      <c r="BI29" s="2" t="s">
        <v>69</v>
      </c>
      <c r="BJ29" s="2" t="s">
        <v>70</v>
      </c>
      <c r="BK29" s="2" t="s">
        <v>71</v>
      </c>
      <c r="BL29" s="2" t="s">
        <v>68</v>
      </c>
      <c r="BM29" s="2" t="s">
        <v>72</v>
      </c>
      <c r="BN29" s="2" t="s">
        <v>73</v>
      </c>
      <c r="BO29" s="2" t="s">
        <v>74</v>
      </c>
      <c r="BP29" s="2" t="s">
        <v>75</v>
      </c>
      <c r="BQ29" s="2" t="s">
        <v>76</v>
      </c>
      <c r="BR29" s="2" t="s">
        <v>77</v>
      </c>
      <c r="CB29" s="2" t="s">
        <v>78</v>
      </c>
      <c r="CC29" s="2" t="s">
        <v>79</v>
      </c>
      <c r="CD29" s="2" t="s">
        <v>79</v>
      </c>
      <c r="CE29" s="2" t="s">
        <v>79</v>
      </c>
      <c r="CF29" s="2" t="s">
        <v>80</v>
      </c>
      <c r="CG29" s="2" t="s">
        <v>79</v>
      </c>
      <c r="CH29" s="2" t="s">
        <v>79</v>
      </c>
      <c r="CI29" s="2" t="s">
        <v>81</v>
      </c>
      <c r="CJ29" s="2" t="s">
        <v>81</v>
      </c>
      <c r="CK29" s="2" t="s">
        <v>81</v>
      </c>
      <c r="CL29" s="2" t="s">
        <v>81</v>
      </c>
    </row>
    <row r="30" spans="1:90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/>
      <c r="AF30" s="6"/>
      <c r="AG30" s="6">
        <v>17</v>
      </c>
      <c r="AH30" s="105" t="s">
        <v>97</v>
      </c>
      <c r="AI30" s="6"/>
      <c r="AJ30" s="6"/>
      <c r="AK30" s="6"/>
      <c r="AL30" s="6"/>
      <c r="AM30" s="6"/>
      <c r="AN30" s="7">
        <v>0</v>
      </c>
      <c r="AO30" s="7">
        <v>106000000</v>
      </c>
      <c r="AP30" s="7">
        <v>0</v>
      </c>
      <c r="AQ30" s="7">
        <v>0</v>
      </c>
      <c r="AR30" s="7">
        <f t="shared" si="4"/>
        <v>106000000</v>
      </c>
      <c r="AS30" s="7">
        <v>34063334</v>
      </c>
      <c r="AT30" s="7">
        <v>34063334</v>
      </c>
      <c r="AU30" s="7">
        <f>+AR30-AS30</f>
        <v>71936666</v>
      </c>
      <c r="AV30" s="7">
        <f>+AR30-AT30</f>
        <v>71936666</v>
      </c>
      <c r="AW30" s="96">
        <f t="shared" ref="AW30" si="44">+AS30/AR30*100</f>
        <v>32.135220754716983</v>
      </c>
      <c r="AX30" s="96">
        <f t="shared" ref="AX30" si="45">+AT30/AR30*100</f>
        <v>32.135220754716983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26</v>
      </c>
      <c r="AH31" s="105" t="s">
        <v>352</v>
      </c>
      <c r="AI31" s="6"/>
      <c r="AJ31" s="6"/>
      <c r="AK31" s="6"/>
      <c r="AL31" s="6"/>
      <c r="AM31" s="6"/>
      <c r="AN31" s="7">
        <v>0</v>
      </c>
      <c r="AO31" s="7">
        <v>250000000</v>
      </c>
      <c r="AP31" s="7">
        <v>0</v>
      </c>
      <c r="AQ31" s="7">
        <v>0</v>
      </c>
      <c r="AR31" s="7">
        <f t="shared" si="4"/>
        <v>250000000</v>
      </c>
      <c r="AS31" s="7">
        <v>244474001</v>
      </c>
      <c r="AT31" s="7">
        <v>244474001</v>
      </c>
      <c r="AU31" s="7">
        <f>+AR31-AS31</f>
        <v>5525999</v>
      </c>
      <c r="AV31" s="7">
        <f>+AR31-AT31</f>
        <v>5525999</v>
      </c>
      <c r="AW31" s="96">
        <f t="shared" ref="AW31" si="46">+AS31/AR31*100</f>
        <v>97.789600399999998</v>
      </c>
      <c r="AX31" s="96">
        <f t="shared" ref="AX31" si="47">+AT31/AR31*100</f>
        <v>97.789600399999998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45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220</v>
      </c>
      <c r="H32" s="152" t="s">
        <v>221</v>
      </c>
      <c r="I32" s="30" t="s">
        <v>84</v>
      </c>
      <c r="J32" s="30" t="s">
        <v>154</v>
      </c>
      <c r="K32" s="30" t="s">
        <v>226</v>
      </c>
      <c r="L32" s="147">
        <v>161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455</v>
      </c>
      <c r="AE32" s="30">
        <v>0</v>
      </c>
      <c r="AF32" s="32"/>
      <c r="AG32" s="30"/>
      <c r="AH32" s="104"/>
      <c r="AI32" s="30" t="s">
        <v>229</v>
      </c>
      <c r="AJ32" s="30" t="s">
        <v>66</v>
      </c>
      <c r="AK32" s="30" t="s">
        <v>66</v>
      </c>
      <c r="AL32" s="30" t="s">
        <v>66</v>
      </c>
      <c r="AM32" s="30" t="s">
        <v>230</v>
      </c>
      <c r="AN32" s="34">
        <f>SUM(AN33:AN34)</f>
        <v>200000000</v>
      </c>
      <c r="AO32" s="34">
        <f t="shared" ref="AO32:AQ32" si="48">SUM(AO33:AO34)</f>
        <v>12000000</v>
      </c>
      <c r="AP32" s="34">
        <f t="shared" si="48"/>
        <v>87000000</v>
      </c>
      <c r="AQ32" s="34">
        <f>SUM(AQ33:AQ34)</f>
        <v>243026866</v>
      </c>
      <c r="AR32" s="34">
        <f>+AN32+AO32+AP32-AQ32</f>
        <v>55973134</v>
      </c>
      <c r="AS32" s="34">
        <f t="shared" ref="AS32" si="49">SUM(AS33:AS34)</f>
        <v>54266667</v>
      </c>
      <c r="AT32" s="34">
        <f t="shared" ref="AT32" si="50">SUM(AT33:AT34)</f>
        <v>54266667</v>
      </c>
      <c r="AU32" s="34">
        <f t="shared" ref="AU32" si="51">SUM(AU33:AU34)</f>
        <v>1706467</v>
      </c>
      <c r="AV32" s="34">
        <f t="shared" ref="AV32" si="52">SUM(AV33:AV34)</f>
        <v>1706467</v>
      </c>
      <c r="AW32" s="34">
        <f t="shared" si="35"/>
        <v>96.95127487412087</v>
      </c>
      <c r="AX32" s="34">
        <f t="shared" si="36"/>
        <v>96.95127487412087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ht="45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220</v>
      </c>
      <c r="H33" s="2" t="s">
        <v>221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10</v>
      </c>
      <c r="AH33" s="105" t="s">
        <v>86</v>
      </c>
      <c r="AI33" s="6" t="s">
        <v>229</v>
      </c>
      <c r="AJ33" s="6" t="s">
        <v>66</v>
      </c>
      <c r="AK33" s="6" t="s">
        <v>66</v>
      </c>
      <c r="AL33" s="6" t="s">
        <v>66</v>
      </c>
      <c r="AM33" s="6" t="s">
        <v>230</v>
      </c>
      <c r="AN33" s="7">
        <v>200000000</v>
      </c>
      <c r="AO33" s="7">
        <v>0</v>
      </c>
      <c r="AP33" s="7">
        <v>50000000</v>
      </c>
      <c r="AQ33" s="7">
        <v>207700000</v>
      </c>
      <c r="AR33" s="7">
        <f t="shared" si="4"/>
        <v>42300000</v>
      </c>
      <c r="AS33" s="7">
        <v>42300000</v>
      </c>
      <c r="AT33" s="7">
        <v>42300000</v>
      </c>
      <c r="AU33" s="7">
        <f>+AR33-AS33</f>
        <v>0</v>
      </c>
      <c r="AV33" s="7">
        <f>+AR33-AT33</f>
        <v>0</v>
      </c>
      <c r="AW33" s="96">
        <f t="shared" si="35"/>
        <v>100</v>
      </c>
      <c r="AX33" s="96">
        <f t="shared" si="36"/>
        <v>100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ht="3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230</v>
      </c>
      <c r="AH34" s="105" t="s">
        <v>329</v>
      </c>
      <c r="AI34" s="6"/>
      <c r="AJ34" s="6"/>
      <c r="AK34" s="6"/>
      <c r="AL34" s="6"/>
      <c r="AM34" s="6"/>
      <c r="AN34" s="7">
        <v>0</v>
      </c>
      <c r="AO34" s="7">
        <v>12000000</v>
      </c>
      <c r="AP34" s="7">
        <v>37000000</v>
      </c>
      <c r="AQ34" s="7">
        <v>35326866</v>
      </c>
      <c r="AR34" s="7">
        <f t="shared" ref="AR34" si="53">+AN34+AO34+AP34-AQ34</f>
        <v>13673134</v>
      </c>
      <c r="AS34" s="7">
        <v>11966667</v>
      </c>
      <c r="AT34" s="7">
        <v>11966667</v>
      </c>
      <c r="AU34" s="7">
        <f>+AR34-AS34</f>
        <v>1706467</v>
      </c>
      <c r="AV34" s="7">
        <f>+AR34-AT34</f>
        <v>1706467</v>
      </c>
      <c r="AW34" s="96">
        <f t="shared" ref="AW34" si="54">+AS34/AR34*100</f>
        <v>87.519562084303431</v>
      </c>
      <c r="AX34" s="96">
        <f t="shared" ref="AX34" si="55">+AT34/AR34*100</f>
        <v>87.519562084303431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45" x14ac:dyDescent="0.25">
      <c r="A35" s="152"/>
      <c r="B35" s="152"/>
      <c r="C35" s="152"/>
      <c r="D35" s="152"/>
      <c r="E35" s="152"/>
      <c r="F35" s="152"/>
      <c r="G35" s="152"/>
      <c r="H35" s="152"/>
      <c r="I35" s="30" t="s">
        <v>84</v>
      </c>
      <c r="J35" s="30" t="s">
        <v>154</v>
      </c>
      <c r="K35" s="30" t="s">
        <v>226</v>
      </c>
      <c r="L35" s="147">
        <v>162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456</v>
      </c>
      <c r="AE35" s="30">
        <v>0</v>
      </c>
      <c r="AF35" s="32"/>
      <c r="AG35" s="30"/>
      <c r="AH35" s="104"/>
      <c r="AI35" s="30" t="s">
        <v>229</v>
      </c>
      <c r="AJ35" s="30" t="s">
        <v>66</v>
      </c>
      <c r="AK35" s="30" t="s">
        <v>66</v>
      </c>
      <c r="AL35" s="30" t="s">
        <v>66</v>
      </c>
      <c r="AM35" s="30" t="s">
        <v>230</v>
      </c>
      <c r="AN35" s="34">
        <f>SUM(AN36:AN37)</f>
        <v>230000000</v>
      </c>
      <c r="AO35" s="34">
        <f t="shared" ref="AO35:AQ35" si="56">SUM(AO36:AO37)</f>
        <v>238000000</v>
      </c>
      <c r="AP35" s="34">
        <f t="shared" si="56"/>
        <v>126026866</v>
      </c>
      <c r="AQ35" s="34">
        <f t="shared" si="56"/>
        <v>170000000</v>
      </c>
      <c r="AR35" s="34">
        <f>+AN35+AO35+AP35-AQ35</f>
        <v>424026866</v>
      </c>
      <c r="AS35" s="34">
        <f t="shared" ref="AS35" si="57">SUM(AS36:AS37)</f>
        <v>424026666</v>
      </c>
      <c r="AT35" s="34">
        <f t="shared" ref="AT35:AV35" si="58">SUM(AT36:AT37)</f>
        <v>354026666</v>
      </c>
      <c r="AU35" s="34">
        <f t="shared" si="58"/>
        <v>200</v>
      </c>
      <c r="AV35" s="34">
        <f t="shared" si="58"/>
        <v>70000200</v>
      </c>
      <c r="AW35" s="34">
        <f t="shared" ref="AW35:AW36" si="59">+AS35/AR35*100</f>
        <v>99.999952833177318</v>
      </c>
      <c r="AX35" s="34">
        <f t="shared" ref="AX35:AX36" si="60">+AT35/AR35*100</f>
        <v>83.491564895324345</v>
      </c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</row>
    <row r="36" spans="1:90" ht="45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5" t="s">
        <v>86</v>
      </c>
      <c r="AI36" s="6" t="s">
        <v>229</v>
      </c>
      <c r="AJ36" s="6" t="s">
        <v>66</v>
      </c>
      <c r="AK36" s="6" t="s">
        <v>66</v>
      </c>
      <c r="AL36" s="6" t="s">
        <v>66</v>
      </c>
      <c r="AM36" s="6" t="s">
        <v>230</v>
      </c>
      <c r="AN36" s="7">
        <v>230000000</v>
      </c>
      <c r="AO36" s="7">
        <v>18000000</v>
      </c>
      <c r="AP36" s="7">
        <v>2700000</v>
      </c>
      <c r="AQ36" s="7">
        <v>170000000</v>
      </c>
      <c r="AR36" s="7">
        <f t="shared" ref="AR36:AR37" si="61">+AN36+AO36+AP36-AQ36</f>
        <v>80700000</v>
      </c>
      <c r="AS36" s="7">
        <v>80700000</v>
      </c>
      <c r="AT36" s="7">
        <v>59200000</v>
      </c>
      <c r="AU36" s="7">
        <f>+AR36-AS36</f>
        <v>0</v>
      </c>
      <c r="AV36" s="7">
        <f>+AR36-AT36</f>
        <v>21500000</v>
      </c>
      <c r="AW36" s="96">
        <f t="shared" si="59"/>
        <v>100</v>
      </c>
      <c r="AX36" s="96">
        <f t="shared" si="60"/>
        <v>73.358116480793058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ht="3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230</v>
      </c>
      <c r="AH37" s="105" t="s">
        <v>329</v>
      </c>
      <c r="AI37" s="6"/>
      <c r="AJ37" s="6"/>
      <c r="AK37" s="6"/>
      <c r="AL37" s="6"/>
      <c r="AM37" s="6"/>
      <c r="AN37" s="7">
        <v>0</v>
      </c>
      <c r="AO37" s="7">
        <v>220000000</v>
      </c>
      <c r="AP37" s="7">
        <v>123326866</v>
      </c>
      <c r="AQ37" s="7">
        <v>0</v>
      </c>
      <c r="AR37" s="7">
        <f t="shared" si="61"/>
        <v>343326866</v>
      </c>
      <c r="AS37" s="7">
        <v>343326666</v>
      </c>
      <c r="AT37" s="7">
        <v>294826666</v>
      </c>
      <c r="AU37" s="7">
        <f>+AR37-AS37</f>
        <v>200</v>
      </c>
      <c r="AV37" s="7">
        <f>+AR37-AT37</f>
        <v>48500200</v>
      </c>
      <c r="AW37" s="96">
        <f t="shared" ref="AW37" si="62">+AS37/AR37*100</f>
        <v>99.9999417464755</v>
      </c>
      <c r="AX37" s="96">
        <f t="shared" ref="AX37" si="63">+AT37/AR37*100</f>
        <v>85.873462055253199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x14ac:dyDescent="0.25">
      <c r="A38" s="2"/>
      <c r="B38" s="2"/>
      <c r="C38" s="2"/>
      <c r="D38" s="2"/>
      <c r="E38" s="2"/>
      <c r="F38" s="2"/>
      <c r="G38" s="2"/>
      <c r="H38" s="2"/>
      <c r="I38" s="126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  <c r="AE38" s="127"/>
      <c r="AF38" s="127"/>
      <c r="AG38" s="127"/>
      <c r="AH38" s="165"/>
      <c r="AI38" s="127"/>
      <c r="AJ38" s="127"/>
      <c r="AK38" s="127"/>
      <c r="AL38" s="127"/>
      <c r="AM38" s="127"/>
      <c r="AN38" s="136"/>
      <c r="AO38" s="136"/>
      <c r="AP38" s="136"/>
      <c r="AQ38" s="136"/>
      <c r="AR38" s="136"/>
      <c r="AS38" s="136"/>
      <c r="AT38" s="136"/>
      <c r="AU38" s="136"/>
      <c r="AV38" s="136"/>
      <c r="AW38" s="39"/>
      <c r="AX38" s="55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x14ac:dyDescent="0.25">
      <c r="A39" s="2"/>
      <c r="B39" s="2"/>
      <c r="C39" s="2"/>
      <c r="D39" s="2"/>
      <c r="E39" s="2"/>
      <c r="F39" s="2"/>
      <c r="G39" s="2"/>
      <c r="H39" s="2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0"/>
      <c r="AF39" s="50"/>
      <c r="AG39" s="50"/>
      <c r="AH39" s="106"/>
      <c r="AI39" s="50"/>
      <c r="AJ39" s="50"/>
      <c r="AK39" s="50"/>
      <c r="AL39" s="50"/>
      <c r="AM39" s="50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x14ac:dyDescent="0.25">
      <c r="A40" s="2"/>
      <c r="B40" s="2"/>
      <c r="C40" s="2"/>
      <c r="D40" s="2"/>
      <c r="E40" s="2"/>
      <c r="F40" s="2"/>
      <c r="G40" s="2"/>
      <c r="H40" s="2"/>
      <c r="I40" s="56" t="s">
        <v>322</v>
      </c>
      <c r="J40" s="56"/>
      <c r="K40" s="56"/>
      <c r="L40" s="5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35"/>
      <c r="AF40" s="35"/>
      <c r="AG40" s="35"/>
      <c r="AH40" s="107"/>
      <c r="AI40" s="35"/>
      <c r="AJ40" s="35"/>
      <c r="AK40" s="35"/>
      <c r="AL40" s="35"/>
      <c r="AM40" s="35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5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A41" s="2"/>
      <c r="B41" s="2"/>
      <c r="C41" s="2"/>
      <c r="D41" s="2"/>
      <c r="E41" s="2"/>
      <c r="F41" s="2"/>
      <c r="G41" s="2"/>
      <c r="H41" s="2"/>
      <c r="I41" s="5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5"/>
      <c r="AF41" s="35"/>
      <c r="AG41" s="35"/>
      <c r="AH41" s="107"/>
      <c r="AI41" s="35"/>
      <c r="AJ41" s="35"/>
      <c r="AK41" s="35"/>
      <c r="AL41" s="35"/>
      <c r="AM41" s="35"/>
      <c r="AN41" s="38"/>
      <c r="AO41" s="38"/>
      <c r="AP41" s="38"/>
      <c r="AQ41" s="38"/>
      <c r="AR41" s="38"/>
      <c r="AS41" s="38"/>
      <c r="AT41" s="38"/>
      <c r="AU41" s="38"/>
      <c r="AV41" s="38"/>
      <c r="AW41" s="39"/>
      <c r="AX41" s="5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x14ac:dyDescent="0.25">
      <c r="A42" s="2"/>
      <c r="B42" s="2"/>
      <c r="C42" s="2"/>
      <c r="D42" s="2"/>
      <c r="E42" s="2"/>
      <c r="F42" s="2"/>
      <c r="G42" s="2"/>
      <c r="H42" s="2"/>
      <c r="I42" s="5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35"/>
      <c r="AF42" s="35"/>
      <c r="AG42" s="35"/>
      <c r="AH42" s="107"/>
      <c r="AI42" s="35"/>
      <c r="AJ42" s="35"/>
      <c r="AK42" s="35"/>
      <c r="AL42" s="35"/>
      <c r="AM42" s="35"/>
      <c r="AN42" s="38"/>
      <c r="AO42" s="38"/>
      <c r="AP42" s="38"/>
      <c r="AQ42" s="38"/>
      <c r="AR42" s="38"/>
      <c r="AS42" s="38"/>
      <c r="AT42" s="38"/>
      <c r="AU42" s="38"/>
      <c r="AV42" s="38"/>
      <c r="AW42" s="39"/>
      <c r="AX42" s="55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x14ac:dyDescent="0.25">
      <c r="AH43" s="108"/>
    </row>
    <row r="44" spans="1:90" x14ac:dyDescent="0.25">
      <c r="AH44" s="108"/>
    </row>
    <row r="45" spans="1:90" x14ac:dyDescent="0.25">
      <c r="AH45" s="108"/>
    </row>
    <row r="46" spans="1:90" x14ac:dyDescent="0.25">
      <c r="AH46" s="108"/>
    </row>
    <row r="47" spans="1:90" x14ac:dyDescent="0.25">
      <c r="AH47" s="108"/>
    </row>
    <row r="48" spans="1:90" x14ac:dyDescent="0.25">
      <c r="AH48" s="108"/>
    </row>
    <row r="49" spans="34:34" x14ac:dyDescent="0.25">
      <c r="AH49" s="108"/>
    </row>
    <row r="50" spans="34:34" x14ac:dyDescent="0.25">
      <c r="AH50" s="108"/>
    </row>
    <row r="51" spans="34:34" x14ac:dyDescent="0.25">
      <c r="AH51" s="108"/>
    </row>
    <row r="52" spans="34:34" x14ac:dyDescent="0.25">
      <c r="AH52" s="108"/>
    </row>
    <row r="53" spans="34:34" x14ac:dyDescent="0.25">
      <c r="AH53" s="108"/>
    </row>
    <row r="54" spans="34:34" x14ac:dyDescent="0.25">
      <c r="AH54" s="108"/>
    </row>
    <row r="55" spans="34:34" x14ac:dyDescent="0.25">
      <c r="AH55" s="108"/>
    </row>
    <row r="56" spans="34:34" x14ac:dyDescent="0.25">
      <c r="AH56" s="108"/>
    </row>
    <row r="57" spans="34:34" x14ac:dyDescent="0.25">
      <c r="AH57" s="108"/>
    </row>
    <row r="58" spans="34:34" x14ac:dyDescent="0.25">
      <c r="AH58" s="108"/>
    </row>
    <row r="59" spans="34:34" x14ac:dyDescent="0.25">
      <c r="AH59" s="108"/>
    </row>
    <row r="60" spans="34:34" x14ac:dyDescent="0.25">
      <c r="AH60" s="108"/>
    </row>
    <row r="61" spans="34:34" x14ac:dyDescent="0.25">
      <c r="AH61" s="108"/>
    </row>
    <row r="62" spans="34:34" x14ac:dyDescent="0.25">
      <c r="AH62" s="108"/>
    </row>
    <row r="63" spans="34:34" x14ac:dyDescent="0.25">
      <c r="AH63" s="108"/>
    </row>
    <row r="64" spans="34:34" x14ac:dyDescent="0.25">
      <c r="AH64" s="108"/>
    </row>
    <row r="65" spans="34:34" x14ac:dyDescent="0.25">
      <c r="AH65" s="108"/>
    </row>
    <row r="66" spans="34:34" x14ac:dyDescent="0.25">
      <c r="AH66" s="108"/>
    </row>
    <row r="67" spans="34:34" x14ac:dyDescent="0.25">
      <c r="AH67" s="108"/>
    </row>
    <row r="68" spans="34:34" x14ac:dyDescent="0.25">
      <c r="AH68" s="108"/>
    </row>
    <row r="69" spans="34:34" x14ac:dyDescent="0.25">
      <c r="AH69" s="108"/>
    </row>
    <row r="70" spans="34:34" x14ac:dyDescent="0.25">
      <c r="AH70" s="108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3385826771653544" right="0.74803149606299213" top="0.98425196850393704" bottom="0.98425196850393704" header="0.51181102362204722" footer="0.51181102362204722"/>
  <pageSetup paperSize="5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55"/>
  <sheetViews>
    <sheetView topLeftCell="I1" zoomScaleNormal="100" workbookViewId="0">
      <selection activeCell="AH133" sqref="AH133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5.5703125" customWidth="1"/>
    <col min="13" max="28" width="12" hidden="1" customWidth="1"/>
    <col min="29" max="29" width="15" hidden="1" customWidth="1"/>
    <col min="30" max="30" width="42.28515625" customWidth="1"/>
    <col min="31" max="31" width="11" hidden="1" customWidth="1"/>
    <col min="32" max="32" width="180" hidden="1" customWidth="1"/>
    <col min="33" max="33" width="5.140625" customWidth="1"/>
    <col min="34" max="34" width="15.140625" customWidth="1"/>
    <col min="35" max="38" width="9" hidden="1" customWidth="1"/>
    <col min="39" max="39" width="90" hidden="1" customWidth="1"/>
    <col min="40" max="40" width="17.85546875" customWidth="1"/>
    <col min="41" max="41" width="18.28515625" customWidth="1"/>
    <col min="42" max="42" width="16.28515625" customWidth="1"/>
    <col min="43" max="43" width="16.7109375" customWidth="1"/>
    <col min="44" max="44" width="19" customWidth="1"/>
    <col min="45" max="45" width="21" customWidth="1"/>
    <col min="46" max="46" width="19" customWidth="1"/>
    <col min="47" max="47" width="20.28515625" customWidth="1"/>
    <col min="48" max="48" width="18.140625" customWidth="1"/>
    <col min="49" max="50" width="6.5703125" customWidth="1"/>
    <col min="51" max="59" width="8" hidden="1" customWidth="1"/>
    <col min="60" max="99" width="20" hidden="1" customWidth="1"/>
    <col min="100" max="123" width="0" hidden="1" customWidth="1"/>
  </cols>
  <sheetData>
    <row r="1" spans="1:124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124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4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4" ht="15.75" x14ac:dyDescent="0.25">
      <c r="A4" s="2"/>
      <c r="B4" s="2"/>
      <c r="C4" s="2"/>
      <c r="D4" s="2"/>
      <c r="E4" s="2"/>
      <c r="F4" s="2"/>
      <c r="G4" s="2"/>
      <c r="H4" s="2"/>
      <c r="I4" s="176" t="s">
        <v>507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4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4" ht="33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4" ht="15.75" x14ac:dyDescent="0.25">
      <c r="A7" s="2"/>
      <c r="B7" s="2"/>
      <c r="C7" s="2"/>
      <c r="D7" s="2"/>
      <c r="E7" s="2"/>
      <c r="F7" s="2"/>
      <c r="G7" s="2"/>
      <c r="H7" s="2"/>
      <c r="I7" s="173" t="s">
        <v>457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90"/>
      <c r="AF7" s="90"/>
      <c r="AG7" s="91"/>
      <c r="AH7" s="92"/>
      <c r="AI7" s="93"/>
      <c r="AJ7" s="93"/>
      <c r="AK7" s="93"/>
      <c r="AL7" s="93"/>
      <c r="AM7" s="93"/>
      <c r="AN7" s="134">
        <f t="shared" ref="AN7:AV7" si="0">+AN8+AN31+AN64+AN115</f>
        <v>71798671065</v>
      </c>
      <c r="AO7" s="134">
        <f t="shared" si="0"/>
        <v>18648494697.139999</v>
      </c>
      <c r="AP7" s="134">
        <f t="shared" si="0"/>
        <v>4446524480</v>
      </c>
      <c r="AQ7" s="134">
        <f t="shared" si="0"/>
        <v>30812748984</v>
      </c>
      <c r="AR7" s="134">
        <f t="shared" si="0"/>
        <v>64080941258.139992</v>
      </c>
      <c r="AS7" s="134">
        <f t="shared" si="0"/>
        <v>57313499172.720001</v>
      </c>
      <c r="AT7" s="134">
        <f t="shared" si="0"/>
        <v>51999260348.720001</v>
      </c>
      <c r="AU7" s="134">
        <f t="shared" si="0"/>
        <v>6767442085.420001</v>
      </c>
      <c r="AV7" s="134">
        <f t="shared" si="0"/>
        <v>12081680909.42</v>
      </c>
      <c r="AW7" s="134">
        <f>+AS7/AR7*100</f>
        <v>89.439228025446099</v>
      </c>
      <c r="AX7" s="134">
        <f>+AT7/AR7*100</f>
        <v>81.146218091973964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4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233</v>
      </c>
      <c r="H8" s="2" t="s">
        <v>234</v>
      </c>
      <c r="I8" s="170" t="s">
        <v>297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109"/>
      <c r="AH8" s="98"/>
      <c r="AI8" s="28"/>
      <c r="AJ8" s="28"/>
      <c r="AK8" s="28"/>
      <c r="AL8" s="28"/>
      <c r="AM8" s="28"/>
      <c r="AN8" s="29">
        <f t="shared" ref="AN8:AV8" si="1">+AN9</f>
        <v>14390722154</v>
      </c>
      <c r="AO8" s="29">
        <f t="shared" si="1"/>
        <v>4912501035.4099989</v>
      </c>
      <c r="AP8" s="29">
        <f t="shared" si="1"/>
        <v>0</v>
      </c>
      <c r="AQ8" s="29">
        <f t="shared" si="1"/>
        <v>0</v>
      </c>
      <c r="AR8" s="29">
        <f t="shared" si="1"/>
        <v>19303223189.41</v>
      </c>
      <c r="AS8" s="29">
        <f t="shared" si="1"/>
        <v>17044479310.969999</v>
      </c>
      <c r="AT8" s="29">
        <f t="shared" si="1"/>
        <v>17044479310.969999</v>
      </c>
      <c r="AU8" s="29">
        <f t="shared" si="1"/>
        <v>2258743878.4400005</v>
      </c>
      <c r="AV8" s="29">
        <f t="shared" si="1"/>
        <v>2258743878.4400005</v>
      </c>
      <c r="AW8" s="134">
        <f t="shared" ref="AW8:AW24" si="2">+AS8/AR8*100</f>
        <v>88.298618027277556</v>
      </c>
      <c r="AX8" s="134">
        <f t="shared" ref="AX8:AX24" si="3">+AT8/AR8*100</f>
        <v>88.298618027277556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  <c r="DT8" s="112"/>
    </row>
    <row r="9" spans="1:124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233</v>
      </c>
      <c r="H9" s="2" t="s">
        <v>234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110"/>
      <c r="AH9" s="99"/>
      <c r="AI9" s="21"/>
      <c r="AJ9" s="21"/>
      <c r="AK9" s="21"/>
      <c r="AL9" s="21"/>
      <c r="AM9" s="21"/>
      <c r="AN9" s="23">
        <f>+AN10+AN13</f>
        <v>14390722154</v>
      </c>
      <c r="AO9" s="23">
        <f>+AO10+AO13</f>
        <v>4912501035.4099989</v>
      </c>
      <c r="AP9" s="23">
        <f>+AP10+AP13</f>
        <v>0</v>
      </c>
      <c r="AQ9" s="23">
        <f>+AQ10+AQ13</f>
        <v>0</v>
      </c>
      <c r="AR9" s="23">
        <f t="shared" ref="AR9:AR27" si="4">+AN9+AO9+AP9-AQ9</f>
        <v>19303223189.41</v>
      </c>
      <c r="AS9" s="23">
        <f>+AS10+AS13</f>
        <v>17044479310.969999</v>
      </c>
      <c r="AT9" s="23">
        <f>+AT10+AT13</f>
        <v>17044479310.969999</v>
      </c>
      <c r="AU9" s="23">
        <f>+AU10+AU13</f>
        <v>2258743878.4400005</v>
      </c>
      <c r="AV9" s="23">
        <f>+AV10+AV13</f>
        <v>2258743878.4400005</v>
      </c>
      <c r="AW9" s="134">
        <f t="shared" si="2"/>
        <v>88.298618027277556</v>
      </c>
      <c r="AX9" s="134">
        <f t="shared" si="3"/>
        <v>88.298618027277556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4" s="150" customFormat="1" ht="45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233</v>
      </c>
      <c r="H10" s="152" t="s">
        <v>234</v>
      </c>
      <c r="I10" s="30" t="s">
        <v>84</v>
      </c>
      <c r="J10" s="30" t="s">
        <v>98</v>
      </c>
      <c r="K10" s="30" t="s">
        <v>241</v>
      </c>
      <c r="L10" s="147">
        <v>100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458</v>
      </c>
      <c r="AE10" s="30">
        <v>0</v>
      </c>
      <c r="AF10" s="32"/>
      <c r="AG10" s="31"/>
      <c r="AH10" s="100"/>
      <c r="AI10" s="30" t="s">
        <v>242</v>
      </c>
      <c r="AJ10" s="30" t="s">
        <v>66</v>
      </c>
      <c r="AK10" s="30" t="s">
        <v>66</v>
      </c>
      <c r="AL10" s="30" t="s">
        <v>66</v>
      </c>
      <c r="AM10" s="30" t="s">
        <v>243</v>
      </c>
      <c r="AN10" s="34">
        <f>SUM(AN11:AN12)</f>
        <v>123750000</v>
      </c>
      <c r="AO10" s="34">
        <f t="shared" ref="AO10:AQ10" si="5">SUM(AO11:AO12)</f>
        <v>27000000</v>
      </c>
      <c r="AP10" s="34">
        <f t="shared" si="5"/>
        <v>0</v>
      </c>
      <c r="AQ10" s="34">
        <f t="shared" si="5"/>
        <v>0</v>
      </c>
      <c r="AR10" s="34">
        <f t="shared" si="4"/>
        <v>150750000</v>
      </c>
      <c r="AS10" s="34">
        <f t="shared" ref="AS10" si="6">SUM(AS11:AS12)</f>
        <v>117750000</v>
      </c>
      <c r="AT10" s="34">
        <f t="shared" ref="AT10" si="7">SUM(AT11:AT12)</f>
        <v>117750000</v>
      </c>
      <c r="AU10" s="34">
        <f t="shared" ref="AU10" si="8">SUM(AU11:AU12)</f>
        <v>33000000</v>
      </c>
      <c r="AV10" s="34">
        <f t="shared" ref="AV10" si="9">SUM(AV11:AV12)</f>
        <v>33000000</v>
      </c>
      <c r="AW10" s="34">
        <f t="shared" si="2"/>
        <v>78.109452736318403</v>
      </c>
      <c r="AX10" s="34">
        <f t="shared" si="3"/>
        <v>78.109452736318403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4" ht="6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233</v>
      </c>
      <c r="H11" s="2" t="s">
        <v>234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10">
        <v>155</v>
      </c>
      <c r="AH11" s="105" t="s">
        <v>459</v>
      </c>
      <c r="AI11" s="6" t="s">
        <v>242</v>
      </c>
      <c r="AJ11" s="6" t="s">
        <v>66</v>
      </c>
      <c r="AK11" s="6" t="s">
        <v>66</v>
      </c>
      <c r="AL11" s="6" t="s">
        <v>66</v>
      </c>
      <c r="AM11" s="6" t="s">
        <v>243</v>
      </c>
      <c r="AN11" s="7">
        <v>123750000</v>
      </c>
      <c r="AO11" s="7">
        <v>0</v>
      </c>
      <c r="AP11" s="7">
        <v>0</v>
      </c>
      <c r="AQ11" s="7">
        <v>0</v>
      </c>
      <c r="AR11" s="7">
        <f t="shared" si="4"/>
        <v>123750000</v>
      </c>
      <c r="AS11" s="7">
        <v>117750000</v>
      </c>
      <c r="AT11" s="7">
        <v>117750000</v>
      </c>
      <c r="AU11" s="7">
        <f>+AR11-AS11</f>
        <v>6000000</v>
      </c>
      <c r="AV11" s="7">
        <f>+AR11-AT11</f>
        <v>6000000</v>
      </c>
      <c r="AW11" s="95">
        <f t="shared" si="2"/>
        <v>95.151515151515156</v>
      </c>
      <c r="AX11" s="95">
        <f t="shared" si="3"/>
        <v>95.151515151515156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4" ht="30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10">
        <v>64</v>
      </c>
      <c r="AH12" s="105" t="s">
        <v>480</v>
      </c>
      <c r="AI12" s="6"/>
      <c r="AJ12" s="6"/>
      <c r="AK12" s="6"/>
      <c r="AL12" s="6"/>
      <c r="AM12" s="6"/>
      <c r="AN12" s="7">
        <v>0</v>
      </c>
      <c r="AO12" s="7">
        <v>27000000</v>
      </c>
      <c r="AP12" s="7"/>
      <c r="AQ12" s="7"/>
      <c r="AR12" s="7">
        <f t="shared" si="4"/>
        <v>27000000</v>
      </c>
      <c r="AS12" s="7">
        <v>0</v>
      </c>
      <c r="AT12" s="7">
        <v>0</v>
      </c>
      <c r="AU12" s="7">
        <f>+AR12-AS12</f>
        <v>27000000</v>
      </c>
      <c r="AV12" s="7">
        <f>+AR12-AT12</f>
        <v>27000000</v>
      </c>
      <c r="AW12" s="95">
        <f t="shared" ref="AW12" si="10">+AS12/AR12*100</f>
        <v>0</v>
      </c>
      <c r="AX12" s="95">
        <f t="shared" ref="AX12" si="11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4" s="150" customFormat="1" ht="45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233</v>
      </c>
      <c r="H13" s="152" t="s">
        <v>234</v>
      </c>
      <c r="I13" s="30" t="s">
        <v>84</v>
      </c>
      <c r="J13" s="30" t="s">
        <v>98</v>
      </c>
      <c r="K13" s="30" t="s">
        <v>241</v>
      </c>
      <c r="L13" s="147">
        <v>106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244</v>
      </c>
      <c r="AE13" s="30">
        <v>0</v>
      </c>
      <c r="AF13" s="32"/>
      <c r="AG13" s="31"/>
      <c r="AH13" s="100"/>
      <c r="AI13" s="30" t="s">
        <v>242</v>
      </c>
      <c r="AJ13" s="30" t="s">
        <v>66</v>
      </c>
      <c r="AK13" s="30" t="s">
        <v>66</v>
      </c>
      <c r="AL13" s="30" t="s">
        <v>66</v>
      </c>
      <c r="AM13" s="30" t="s">
        <v>243</v>
      </c>
      <c r="AN13" s="34">
        <f>SUM(AN14:AN28)</f>
        <v>14266972154</v>
      </c>
      <c r="AO13" s="34">
        <f>SUM(AO14:AO28)</f>
        <v>4885501035.4099989</v>
      </c>
      <c r="AP13" s="34">
        <f>SUM(AP14:AP28)</f>
        <v>0</v>
      </c>
      <c r="AQ13" s="34">
        <f>SUM(AQ14:AQ28)</f>
        <v>0</v>
      </c>
      <c r="AR13" s="34">
        <f>+AN13+AO13+AP13-AQ13</f>
        <v>19152473189.41</v>
      </c>
      <c r="AS13" s="34">
        <f>SUM(AS14:AS28)</f>
        <v>16926729310.969999</v>
      </c>
      <c r="AT13" s="34">
        <f>SUM(AT14:AT28)</f>
        <v>16926729310.969999</v>
      </c>
      <c r="AU13" s="34">
        <f>SUM(AU14:AU28)</f>
        <v>2225743878.4400005</v>
      </c>
      <c r="AV13" s="34">
        <f>SUM(AV14:AV28)</f>
        <v>2225743878.4400005</v>
      </c>
      <c r="AW13" s="34">
        <f t="shared" si="2"/>
        <v>88.378817417320903</v>
      </c>
      <c r="AX13" s="34">
        <f t="shared" si="3"/>
        <v>88.378817417320903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124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233</v>
      </c>
      <c r="H14" s="2" t="s">
        <v>234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10">
        <v>47</v>
      </c>
      <c r="AH14" s="10" t="s">
        <v>235</v>
      </c>
      <c r="AI14" s="6" t="s">
        <v>242</v>
      </c>
      <c r="AJ14" s="6" t="s">
        <v>66</v>
      </c>
      <c r="AK14" s="6" t="s">
        <v>66</v>
      </c>
      <c r="AL14" s="6" t="s">
        <v>66</v>
      </c>
      <c r="AM14" s="6" t="s">
        <v>243</v>
      </c>
      <c r="AN14" s="7">
        <v>46627500</v>
      </c>
      <c r="AO14" s="7">
        <v>120065177</v>
      </c>
      <c r="AP14" s="7">
        <v>0</v>
      </c>
      <c r="AQ14" s="7">
        <v>0</v>
      </c>
      <c r="AR14" s="7">
        <f t="shared" si="4"/>
        <v>166692677</v>
      </c>
      <c r="AS14" s="7">
        <v>166692677</v>
      </c>
      <c r="AT14" s="7">
        <v>166692677</v>
      </c>
      <c r="AU14" s="7">
        <f t="shared" ref="AU14:AU28" si="12">+AR14-AS14</f>
        <v>0</v>
      </c>
      <c r="AV14" s="7">
        <f t="shared" ref="AV14:AV28" si="13">+AR14-AT14</f>
        <v>0</v>
      </c>
      <c r="AW14" s="95">
        <f t="shared" si="2"/>
        <v>100</v>
      </c>
      <c r="AX14" s="95">
        <f t="shared" si="3"/>
        <v>100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4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233</v>
      </c>
      <c r="H15" s="2" t="s">
        <v>234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10">
        <v>52</v>
      </c>
      <c r="AH15" s="10" t="s">
        <v>236</v>
      </c>
      <c r="AI15" s="6" t="s">
        <v>242</v>
      </c>
      <c r="AJ15" s="6" t="s">
        <v>66</v>
      </c>
      <c r="AK15" s="6" t="s">
        <v>66</v>
      </c>
      <c r="AL15" s="6" t="s">
        <v>66</v>
      </c>
      <c r="AM15" s="6" t="s">
        <v>243</v>
      </c>
      <c r="AN15" s="7">
        <v>1756014720</v>
      </c>
      <c r="AO15" s="7">
        <v>0</v>
      </c>
      <c r="AP15" s="7">
        <v>0</v>
      </c>
      <c r="AQ15" s="7">
        <v>0</v>
      </c>
      <c r="AR15" s="7">
        <f t="shared" si="4"/>
        <v>1756014720</v>
      </c>
      <c r="AS15" s="7">
        <v>1756014720</v>
      </c>
      <c r="AT15" s="7">
        <v>1756014720</v>
      </c>
      <c r="AU15" s="7">
        <f t="shared" si="12"/>
        <v>0</v>
      </c>
      <c r="AV15" s="7">
        <f t="shared" si="13"/>
        <v>0</v>
      </c>
      <c r="AW15" s="95">
        <f t="shared" si="2"/>
        <v>100</v>
      </c>
      <c r="AX15" s="95">
        <f t="shared" si="3"/>
        <v>100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4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233</v>
      </c>
      <c r="H16" s="2" t="s">
        <v>234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10">
        <v>53</v>
      </c>
      <c r="AH16" s="10" t="s">
        <v>237</v>
      </c>
      <c r="AI16" s="6" t="s">
        <v>242</v>
      </c>
      <c r="AJ16" s="6" t="s">
        <v>66</v>
      </c>
      <c r="AK16" s="6" t="s">
        <v>66</v>
      </c>
      <c r="AL16" s="6" t="s">
        <v>66</v>
      </c>
      <c r="AM16" s="6" t="s">
        <v>243</v>
      </c>
      <c r="AN16" s="7">
        <v>3727922500</v>
      </c>
      <c r="AO16" s="7">
        <v>0</v>
      </c>
      <c r="AP16" s="7">
        <v>0</v>
      </c>
      <c r="AQ16" s="7">
        <v>0</v>
      </c>
      <c r="AR16" s="7">
        <f t="shared" si="4"/>
        <v>3727922500</v>
      </c>
      <c r="AS16" s="7">
        <v>3727922500</v>
      </c>
      <c r="AT16" s="7">
        <v>3727922500</v>
      </c>
      <c r="AU16" s="7">
        <f t="shared" si="12"/>
        <v>0</v>
      </c>
      <c r="AV16" s="7">
        <f t="shared" si="13"/>
        <v>0</v>
      </c>
      <c r="AW16" s="95">
        <f t="shared" si="2"/>
        <v>100</v>
      </c>
      <c r="AX16" s="95">
        <f t="shared" si="3"/>
        <v>100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90" ht="30" x14ac:dyDescent="0.25">
      <c r="A17" s="2">
        <v>1</v>
      </c>
      <c r="B17" s="2">
        <v>800103913</v>
      </c>
      <c r="C17" s="2">
        <v>4</v>
      </c>
      <c r="D17" s="2" t="s">
        <v>64</v>
      </c>
      <c r="E17" s="2">
        <v>2014</v>
      </c>
      <c r="F17" s="2" t="s">
        <v>65</v>
      </c>
      <c r="G17" s="2" t="s">
        <v>233</v>
      </c>
      <c r="H17" s="2" t="s">
        <v>234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>
        <v>10</v>
      </c>
      <c r="AF17" s="6" t="s">
        <v>85</v>
      </c>
      <c r="AG17" s="10">
        <v>54</v>
      </c>
      <c r="AH17" s="10" t="s">
        <v>238</v>
      </c>
      <c r="AI17" s="6" t="s">
        <v>242</v>
      </c>
      <c r="AJ17" s="6" t="s">
        <v>66</v>
      </c>
      <c r="AK17" s="6" t="s">
        <v>66</v>
      </c>
      <c r="AL17" s="6" t="s">
        <v>66</v>
      </c>
      <c r="AM17" s="6" t="s">
        <v>243</v>
      </c>
      <c r="AN17" s="7">
        <v>3762239500</v>
      </c>
      <c r="AO17" s="7">
        <v>0</v>
      </c>
      <c r="AP17" s="7">
        <v>0</v>
      </c>
      <c r="AQ17" s="7">
        <v>0</v>
      </c>
      <c r="AR17" s="7">
        <f t="shared" si="4"/>
        <v>3762239500</v>
      </c>
      <c r="AS17" s="7">
        <v>3762239500</v>
      </c>
      <c r="AT17" s="7">
        <v>3762239500</v>
      </c>
      <c r="AU17" s="7">
        <f t="shared" si="12"/>
        <v>0</v>
      </c>
      <c r="AV17" s="7">
        <f t="shared" si="13"/>
        <v>0</v>
      </c>
      <c r="AW17" s="95">
        <f t="shared" si="2"/>
        <v>100</v>
      </c>
      <c r="AX17" s="95">
        <f t="shared" si="3"/>
        <v>100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 t="s">
        <v>68</v>
      </c>
      <c r="BI17" s="2" t="s">
        <v>69</v>
      </c>
      <c r="BJ17" s="2" t="s">
        <v>70</v>
      </c>
      <c r="BK17" s="2" t="s">
        <v>71</v>
      </c>
      <c r="BL17" s="2" t="s">
        <v>68</v>
      </c>
      <c r="BM17" s="2" t="s">
        <v>72</v>
      </c>
      <c r="BN17" s="2" t="s">
        <v>73</v>
      </c>
      <c r="BO17" s="2" t="s">
        <v>74</v>
      </c>
      <c r="BP17" s="2" t="s">
        <v>75</v>
      </c>
      <c r="BQ17" s="2" t="s">
        <v>76</v>
      </c>
      <c r="BR17" s="2" t="s">
        <v>77</v>
      </c>
      <c r="CB17" s="2" t="s">
        <v>78</v>
      </c>
      <c r="CC17" s="2" t="s">
        <v>79</v>
      </c>
      <c r="CD17" s="2" t="s">
        <v>79</v>
      </c>
      <c r="CE17" s="2" t="s">
        <v>79</v>
      </c>
      <c r="CF17" s="2" t="s">
        <v>80</v>
      </c>
      <c r="CG17" s="2" t="s">
        <v>79</v>
      </c>
      <c r="CH17" s="2" t="s">
        <v>79</v>
      </c>
      <c r="CI17" s="2" t="s">
        <v>81</v>
      </c>
      <c r="CJ17" s="2" t="s">
        <v>81</v>
      </c>
      <c r="CK17" s="2" t="s">
        <v>81</v>
      </c>
      <c r="CL17" s="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10">
        <v>56</v>
      </c>
      <c r="AH18" s="10"/>
      <c r="AI18" s="6"/>
      <c r="AJ18" s="6"/>
      <c r="AK18" s="6"/>
      <c r="AL18" s="6"/>
      <c r="AM18" s="6"/>
      <c r="AN18" s="7">
        <v>0</v>
      </c>
      <c r="AO18" s="7">
        <v>270705199</v>
      </c>
      <c r="AP18" s="7">
        <v>0</v>
      </c>
      <c r="AQ18" s="7">
        <v>0</v>
      </c>
      <c r="AR18" s="7">
        <f t="shared" si="4"/>
        <v>270705199</v>
      </c>
      <c r="AS18" s="7">
        <v>0</v>
      </c>
      <c r="AT18" s="7">
        <v>0</v>
      </c>
      <c r="AU18" s="7">
        <f t="shared" si="12"/>
        <v>270705199</v>
      </c>
      <c r="AV18" s="7">
        <f t="shared" si="13"/>
        <v>270705199</v>
      </c>
      <c r="AW18" s="95">
        <f>+AS18/AR18*100</f>
        <v>0</v>
      </c>
      <c r="AX18" s="95">
        <f>+AT18/AR18*100</f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10">
        <v>63</v>
      </c>
      <c r="AH19" s="105" t="s">
        <v>481</v>
      </c>
      <c r="AI19" s="6"/>
      <c r="AJ19" s="6"/>
      <c r="AK19" s="6"/>
      <c r="AL19" s="6"/>
      <c r="AM19" s="6"/>
      <c r="AN19" s="7">
        <v>0</v>
      </c>
      <c r="AO19" s="7">
        <v>2438391491.9699998</v>
      </c>
      <c r="AP19" s="7">
        <v>0</v>
      </c>
      <c r="AQ19" s="7">
        <v>0</v>
      </c>
      <c r="AR19" s="7">
        <f t="shared" si="4"/>
        <v>2438391491.9699998</v>
      </c>
      <c r="AS19" s="7">
        <v>2438391491.9699998</v>
      </c>
      <c r="AT19" s="7">
        <v>2438391491.9699998</v>
      </c>
      <c r="AU19" s="7">
        <f t="shared" si="12"/>
        <v>0</v>
      </c>
      <c r="AV19" s="7">
        <f t="shared" si="13"/>
        <v>0</v>
      </c>
      <c r="AW19" s="95">
        <f t="shared" ref="AW19:AW22" si="14">+AS19/AR19*100</f>
        <v>100</v>
      </c>
      <c r="AX19" s="95">
        <f t="shared" ref="AX19:AX22" si="15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ht="3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10">
        <v>64</v>
      </c>
      <c r="AH20" s="105" t="s">
        <v>480</v>
      </c>
      <c r="AI20" s="6"/>
      <c r="AJ20" s="6"/>
      <c r="AK20" s="6"/>
      <c r="AL20" s="6"/>
      <c r="AM20" s="6"/>
      <c r="AN20" s="7">
        <v>0</v>
      </c>
      <c r="AO20" s="7">
        <v>459263002.5</v>
      </c>
      <c r="AP20" s="7">
        <v>0</v>
      </c>
      <c r="AQ20" s="7">
        <v>0</v>
      </c>
      <c r="AR20" s="7">
        <f t="shared" si="4"/>
        <v>459263002.5</v>
      </c>
      <c r="AS20" s="7">
        <v>101300488</v>
      </c>
      <c r="AT20" s="7">
        <v>101300488</v>
      </c>
      <c r="AU20" s="7">
        <f t="shared" si="12"/>
        <v>357962514.5</v>
      </c>
      <c r="AV20" s="7">
        <f t="shared" si="13"/>
        <v>357962514.5</v>
      </c>
      <c r="AW20" s="95">
        <f t="shared" si="14"/>
        <v>22.057184543185578</v>
      </c>
      <c r="AX20" s="95">
        <f t="shared" si="15"/>
        <v>22.057184543185578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ht="30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10">
        <v>65</v>
      </c>
      <c r="AH21" s="105" t="s">
        <v>482</v>
      </c>
      <c r="AI21" s="6"/>
      <c r="AJ21" s="6"/>
      <c r="AK21" s="6"/>
      <c r="AL21" s="6"/>
      <c r="AM21" s="6"/>
      <c r="AN21" s="7">
        <v>0</v>
      </c>
      <c r="AO21" s="7">
        <v>694716643.88</v>
      </c>
      <c r="AP21" s="7">
        <v>0</v>
      </c>
      <c r="AQ21" s="7">
        <v>0</v>
      </c>
      <c r="AR21" s="7">
        <f t="shared" si="4"/>
        <v>694716643.88</v>
      </c>
      <c r="AS21" s="7">
        <v>0</v>
      </c>
      <c r="AT21" s="7">
        <v>0</v>
      </c>
      <c r="AU21" s="7">
        <f t="shared" si="12"/>
        <v>694716643.88</v>
      </c>
      <c r="AV21" s="7">
        <f t="shared" si="13"/>
        <v>694716643.88</v>
      </c>
      <c r="AW21" s="95">
        <f t="shared" si="14"/>
        <v>0</v>
      </c>
      <c r="AX21" s="95">
        <f t="shared" si="15"/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ht="45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10">
        <v>68</v>
      </c>
      <c r="AH22" s="105" t="s">
        <v>483</v>
      </c>
      <c r="AI22" s="6"/>
      <c r="AJ22" s="6"/>
      <c r="AK22" s="6"/>
      <c r="AL22" s="6"/>
      <c r="AM22" s="6"/>
      <c r="AN22" s="7">
        <v>0</v>
      </c>
      <c r="AO22" s="7">
        <v>3801121.93</v>
      </c>
      <c r="AP22" s="7">
        <v>0</v>
      </c>
      <c r="AQ22" s="7">
        <v>0</v>
      </c>
      <c r="AR22" s="7">
        <f t="shared" si="4"/>
        <v>3801121.93</v>
      </c>
      <c r="AS22" s="7">
        <v>0</v>
      </c>
      <c r="AT22" s="7">
        <v>0</v>
      </c>
      <c r="AU22" s="7">
        <f t="shared" si="12"/>
        <v>3801121.93</v>
      </c>
      <c r="AV22" s="7">
        <f t="shared" si="13"/>
        <v>3801121.93</v>
      </c>
      <c r="AW22" s="95">
        <f t="shared" si="14"/>
        <v>0</v>
      </c>
      <c r="AX22" s="95">
        <f t="shared" si="15"/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ht="60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233</v>
      </c>
      <c r="H23" s="2" t="s">
        <v>234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10">
        <v>78</v>
      </c>
      <c r="AH23" s="10" t="s">
        <v>239</v>
      </c>
      <c r="AI23" s="6" t="s">
        <v>242</v>
      </c>
      <c r="AJ23" s="6" t="s">
        <v>66</v>
      </c>
      <c r="AK23" s="6" t="s">
        <v>66</v>
      </c>
      <c r="AL23" s="6" t="s">
        <v>66</v>
      </c>
      <c r="AM23" s="6" t="s">
        <v>243</v>
      </c>
      <c r="AN23" s="7">
        <v>2376480804</v>
      </c>
      <c r="AO23" s="7">
        <v>0</v>
      </c>
      <c r="AP23" s="7">
        <v>0</v>
      </c>
      <c r="AQ23" s="7">
        <v>0</v>
      </c>
      <c r="AR23" s="7">
        <f t="shared" si="4"/>
        <v>2376480804</v>
      </c>
      <c r="AS23" s="7">
        <v>2376480804</v>
      </c>
      <c r="AT23" s="7">
        <v>2376480804</v>
      </c>
      <c r="AU23" s="7">
        <f t="shared" si="12"/>
        <v>0</v>
      </c>
      <c r="AV23" s="7">
        <f t="shared" si="13"/>
        <v>0</v>
      </c>
      <c r="AW23" s="95">
        <f t="shared" si="2"/>
        <v>100</v>
      </c>
      <c r="AX23" s="95">
        <f t="shared" si="3"/>
        <v>100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ht="45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233</v>
      </c>
      <c r="H24" s="2" t="s">
        <v>234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>
        <v>10</v>
      </c>
      <c r="AF24" s="6" t="s">
        <v>85</v>
      </c>
      <c r="AG24" s="10">
        <v>79</v>
      </c>
      <c r="AH24" s="10" t="s">
        <v>240</v>
      </c>
      <c r="AI24" s="6" t="s">
        <v>242</v>
      </c>
      <c r="AJ24" s="6" t="s">
        <v>66</v>
      </c>
      <c r="AK24" s="6" t="s">
        <v>66</v>
      </c>
      <c r="AL24" s="6" t="s">
        <v>66</v>
      </c>
      <c r="AM24" s="6" t="s">
        <v>243</v>
      </c>
      <c r="AN24" s="7">
        <v>859106000</v>
      </c>
      <c r="AO24" s="7">
        <v>0</v>
      </c>
      <c r="AP24" s="7">
        <v>0</v>
      </c>
      <c r="AQ24" s="7">
        <v>0</v>
      </c>
      <c r="AR24" s="7">
        <f t="shared" si="4"/>
        <v>859106000</v>
      </c>
      <c r="AS24" s="7">
        <v>859106000</v>
      </c>
      <c r="AT24" s="7">
        <f>+AS24</f>
        <v>859106000</v>
      </c>
      <c r="AU24" s="7">
        <f t="shared" si="12"/>
        <v>0</v>
      </c>
      <c r="AV24" s="7">
        <f t="shared" si="13"/>
        <v>0</v>
      </c>
      <c r="AW24" s="95">
        <f t="shared" si="2"/>
        <v>100</v>
      </c>
      <c r="AX24" s="95">
        <f t="shared" si="3"/>
        <v>100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60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10">
        <v>91</v>
      </c>
      <c r="AH25" s="105" t="s">
        <v>484</v>
      </c>
      <c r="AI25" s="6"/>
      <c r="AJ25" s="6"/>
      <c r="AK25" s="6"/>
      <c r="AL25" s="6"/>
      <c r="AM25" s="6"/>
      <c r="AN25" s="7">
        <v>0</v>
      </c>
      <c r="AO25" s="7">
        <v>713483791.33000004</v>
      </c>
      <c r="AP25" s="7">
        <v>0</v>
      </c>
      <c r="AQ25" s="7">
        <v>0</v>
      </c>
      <c r="AR25" s="7">
        <f t="shared" si="4"/>
        <v>713483791.33000004</v>
      </c>
      <c r="AS25" s="7">
        <v>0</v>
      </c>
      <c r="AT25" s="7">
        <v>0</v>
      </c>
      <c r="AU25" s="7">
        <f t="shared" si="12"/>
        <v>713483791.33000004</v>
      </c>
      <c r="AV25" s="7">
        <f t="shared" ref="AV25:AV26" si="16">+AR25-AT25</f>
        <v>713483791.33000004</v>
      </c>
      <c r="AW25" s="95">
        <f t="shared" ref="AW25:AW26" si="17">+AS25/AR25*100</f>
        <v>0</v>
      </c>
      <c r="AX25" s="95">
        <f t="shared" ref="AX25:AX26" si="18">+AT25/AR25*100</f>
        <v>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45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10">
        <v>92</v>
      </c>
      <c r="AH26" s="105" t="s">
        <v>485</v>
      </c>
      <c r="AI26" s="6"/>
      <c r="AJ26" s="6"/>
      <c r="AK26" s="6"/>
      <c r="AL26" s="6"/>
      <c r="AM26" s="6"/>
      <c r="AN26" s="7">
        <v>0</v>
      </c>
      <c r="AO26" s="7">
        <v>71948838.939999998</v>
      </c>
      <c r="AP26" s="7">
        <v>0</v>
      </c>
      <c r="AQ26" s="7">
        <v>0</v>
      </c>
      <c r="AR26" s="7">
        <f t="shared" si="4"/>
        <v>71948838.939999998</v>
      </c>
      <c r="AS26" s="7">
        <v>0</v>
      </c>
      <c r="AT26" s="7">
        <v>0</v>
      </c>
      <c r="AU26" s="7">
        <f t="shared" si="12"/>
        <v>71948838.939999998</v>
      </c>
      <c r="AV26" s="7">
        <f t="shared" si="16"/>
        <v>71948838.939999998</v>
      </c>
      <c r="AW26" s="95">
        <f t="shared" si="17"/>
        <v>0</v>
      </c>
      <c r="AX26" s="95">
        <f t="shared" si="18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10">
        <v>93</v>
      </c>
      <c r="AH27" s="105" t="s">
        <v>486</v>
      </c>
      <c r="AI27" s="6"/>
      <c r="AJ27" s="6"/>
      <c r="AK27" s="6"/>
      <c r="AL27" s="6"/>
      <c r="AM27" s="6"/>
      <c r="AN27" s="7">
        <v>0</v>
      </c>
      <c r="AO27" s="7">
        <v>113125768.86</v>
      </c>
      <c r="AP27" s="7">
        <v>0</v>
      </c>
      <c r="AQ27" s="7">
        <v>0</v>
      </c>
      <c r="AR27" s="7">
        <f t="shared" si="4"/>
        <v>113125768.86</v>
      </c>
      <c r="AS27" s="7">
        <v>0</v>
      </c>
      <c r="AT27" s="7">
        <v>0</v>
      </c>
      <c r="AU27" s="7">
        <f t="shared" si="12"/>
        <v>113125768.86</v>
      </c>
      <c r="AV27" s="7">
        <f t="shared" ref="AV27" si="19">+AR27-AT27</f>
        <v>113125768.86</v>
      </c>
      <c r="AW27" s="95">
        <f t="shared" ref="AW27" si="20">+AS27/AR27*100</f>
        <v>0</v>
      </c>
      <c r="AX27" s="95">
        <f t="shared" ref="AX27" si="21">+AT27/AR27*100</f>
        <v>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ht="6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10">
        <v>155</v>
      </c>
      <c r="AH28" s="105" t="s">
        <v>459</v>
      </c>
      <c r="AI28" s="6" t="s">
        <v>242</v>
      </c>
      <c r="AJ28" s="6" t="s">
        <v>66</v>
      </c>
      <c r="AK28" s="6" t="s">
        <v>66</v>
      </c>
      <c r="AL28" s="6" t="s">
        <v>66</v>
      </c>
      <c r="AM28" s="6" t="s">
        <v>243</v>
      </c>
      <c r="AN28" s="7">
        <v>1738581130</v>
      </c>
      <c r="AO28" s="7">
        <v>0</v>
      </c>
      <c r="AP28" s="7">
        <v>0</v>
      </c>
      <c r="AQ28" s="7">
        <v>0</v>
      </c>
      <c r="AR28" s="7">
        <f t="shared" ref="AR28" si="22">+AN28+AO28+AP28-AQ28</f>
        <v>1738581130</v>
      </c>
      <c r="AS28" s="7">
        <v>1738581130</v>
      </c>
      <c r="AT28" s="7">
        <v>1738581130</v>
      </c>
      <c r="AU28" s="7">
        <f t="shared" si="12"/>
        <v>0</v>
      </c>
      <c r="AV28" s="7">
        <f t="shared" si="13"/>
        <v>0</v>
      </c>
      <c r="AW28" s="95">
        <f t="shared" ref="AW28" si="23">+AS28/AR28*100</f>
        <v>100</v>
      </c>
      <c r="AX28" s="95">
        <f t="shared" ref="AX28" si="24">+AT28/AR28*100</f>
        <v>100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A29" s="2"/>
      <c r="B29" s="2"/>
      <c r="C29" s="2"/>
      <c r="D29" s="2"/>
      <c r="E29" s="2"/>
      <c r="F29" s="2"/>
      <c r="G29" s="2"/>
      <c r="H29" s="2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50"/>
      <c r="AF29" s="50"/>
      <c r="AG29" s="51"/>
      <c r="AH29" s="51"/>
      <c r="AI29" s="50"/>
      <c r="AJ29" s="50"/>
      <c r="AK29" s="50"/>
      <c r="AL29" s="50"/>
      <c r="AM29" s="50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45.75" thickBot="1" x14ac:dyDescent="0.3">
      <c r="A30" s="2"/>
      <c r="B30" s="2"/>
      <c r="C30" s="2"/>
      <c r="D30" s="2"/>
      <c r="E30" s="2"/>
      <c r="F30" s="2"/>
      <c r="G30" s="2"/>
      <c r="H30" s="2"/>
      <c r="I30" s="173" t="s">
        <v>295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5"/>
      <c r="AE30" s="24"/>
      <c r="AF30" s="24"/>
      <c r="AG30" s="183" t="s">
        <v>284</v>
      </c>
      <c r="AH30" s="184"/>
      <c r="AI30" s="25" t="s">
        <v>10</v>
      </c>
      <c r="AJ30" s="25" t="s">
        <v>11</v>
      </c>
      <c r="AK30" s="25" t="s">
        <v>12</v>
      </c>
      <c r="AL30" s="25" t="s">
        <v>13</v>
      </c>
      <c r="AM30" s="25" t="s">
        <v>14</v>
      </c>
      <c r="AN30" s="135" t="s">
        <v>285</v>
      </c>
      <c r="AO30" s="135" t="s">
        <v>286</v>
      </c>
      <c r="AP30" s="135" t="s">
        <v>324</v>
      </c>
      <c r="AQ30" s="135" t="s">
        <v>287</v>
      </c>
      <c r="AR30" s="135" t="s">
        <v>288</v>
      </c>
      <c r="AS30" s="135" t="s">
        <v>340</v>
      </c>
      <c r="AT30" s="135" t="s">
        <v>289</v>
      </c>
      <c r="AU30" s="135" t="s">
        <v>290</v>
      </c>
      <c r="AV30" s="135" t="s">
        <v>291</v>
      </c>
      <c r="AW30" s="135" t="s">
        <v>292</v>
      </c>
      <c r="AX30" s="135" t="s">
        <v>293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31.5" customHeight="1" x14ac:dyDescent="0.25">
      <c r="A31" s="2">
        <v>1</v>
      </c>
      <c r="B31" s="2">
        <v>800103913</v>
      </c>
      <c r="C31" s="2">
        <v>4</v>
      </c>
      <c r="D31" s="2" t="s">
        <v>64</v>
      </c>
      <c r="E31" s="2">
        <v>2014</v>
      </c>
      <c r="F31" s="2" t="s">
        <v>65</v>
      </c>
      <c r="G31" s="2" t="s">
        <v>245</v>
      </c>
      <c r="H31" s="2" t="s">
        <v>246</v>
      </c>
      <c r="I31" s="183" t="s">
        <v>298</v>
      </c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4"/>
      <c r="AE31" s="13">
        <v>0</v>
      </c>
      <c r="AF31" s="9"/>
      <c r="AG31" s="109"/>
      <c r="AH31" s="98"/>
      <c r="AI31" s="28"/>
      <c r="AJ31" s="28"/>
      <c r="AK31" s="28"/>
      <c r="AL31" s="28"/>
      <c r="AM31" s="28"/>
      <c r="AN31" s="29">
        <f t="shared" ref="AN31:AX31" si="25">+AN32</f>
        <v>45784533002</v>
      </c>
      <c r="AO31" s="29">
        <f t="shared" si="25"/>
        <v>5145837597.8999996</v>
      </c>
      <c r="AP31" s="29">
        <f t="shared" si="25"/>
        <v>0</v>
      </c>
      <c r="AQ31" s="29">
        <f t="shared" si="25"/>
        <v>26366224504</v>
      </c>
      <c r="AR31" s="29">
        <f>+AR32</f>
        <v>24564146095.900002</v>
      </c>
      <c r="AS31" s="29">
        <f t="shared" si="25"/>
        <v>21849712093</v>
      </c>
      <c r="AT31" s="29">
        <f t="shared" si="25"/>
        <v>18045114805</v>
      </c>
      <c r="AU31" s="29">
        <f t="shared" si="25"/>
        <v>2714434002.8999996</v>
      </c>
      <c r="AV31" s="29">
        <f t="shared" si="25"/>
        <v>6519031290.8999996</v>
      </c>
      <c r="AW31" s="29">
        <f t="shared" si="25"/>
        <v>88.949609759269961</v>
      </c>
      <c r="AX31" s="29">
        <f t="shared" si="25"/>
        <v>73.46119313307581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 t="s">
        <v>68</v>
      </c>
      <c r="BI31" s="2" t="s">
        <v>69</v>
      </c>
      <c r="BJ31" s="2" t="s">
        <v>70</v>
      </c>
      <c r="BK31" s="2" t="s">
        <v>71</v>
      </c>
      <c r="BL31" s="2" t="s">
        <v>68</v>
      </c>
      <c r="BM31" s="2" t="s">
        <v>72</v>
      </c>
      <c r="BN31" s="2" t="s">
        <v>73</v>
      </c>
      <c r="BO31" s="2" t="s">
        <v>74</v>
      </c>
      <c r="BP31" s="2" t="s">
        <v>75</v>
      </c>
      <c r="BQ31" s="2" t="s">
        <v>76</v>
      </c>
      <c r="BR31" s="2" t="s">
        <v>77</v>
      </c>
      <c r="CB31" s="2" t="s">
        <v>78</v>
      </c>
      <c r="CC31" s="2" t="s">
        <v>79</v>
      </c>
      <c r="CD31" s="2" t="s">
        <v>79</v>
      </c>
      <c r="CE31" s="2" t="s">
        <v>79</v>
      </c>
      <c r="CF31" s="2" t="s">
        <v>80</v>
      </c>
      <c r="CG31" s="2" t="s">
        <v>79</v>
      </c>
      <c r="CH31" s="2" t="s">
        <v>79</v>
      </c>
      <c r="CI31" s="2" t="s">
        <v>81</v>
      </c>
      <c r="CJ31" s="2" t="s">
        <v>81</v>
      </c>
      <c r="CK31" s="2" t="s">
        <v>81</v>
      </c>
      <c r="CL31" s="2" t="s">
        <v>81</v>
      </c>
    </row>
    <row r="32" spans="1:90" x14ac:dyDescent="0.25">
      <c r="A32" s="2">
        <v>1</v>
      </c>
      <c r="B32" s="2">
        <v>800103913</v>
      </c>
      <c r="C32" s="2">
        <v>4</v>
      </c>
      <c r="D32" s="2" t="s">
        <v>64</v>
      </c>
      <c r="E32" s="2">
        <v>2014</v>
      </c>
      <c r="F32" s="2" t="s">
        <v>65</v>
      </c>
      <c r="G32" s="2" t="s">
        <v>245</v>
      </c>
      <c r="H32" s="2" t="s">
        <v>246</v>
      </c>
      <c r="I32" s="170" t="s">
        <v>294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1"/>
      <c r="AE32" s="6">
        <v>0</v>
      </c>
      <c r="AF32" s="5"/>
      <c r="AG32" s="110"/>
      <c r="AH32" s="99"/>
      <c r="AI32" s="21"/>
      <c r="AJ32" s="21"/>
      <c r="AK32" s="21"/>
      <c r="AL32" s="21"/>
      <c r="AM32" s="21"/>
      <c r="AN32" s="23">
        <f>+AN33+AN37+AN49+AN52+AN57+AN59</f>
        <v>45784533002</v>
      </c>
      <c r="AO32" s="23">
        <f>+AO33+AO37+AO49+AO52+AO57+AO59</f>
        <v>5145837597.8999996</v>
      </c>
      <c r="AP32" s="23">
        <f>+AP33+AP37+AP49+AP52+AP57+AP59</f>
        <v>0</v>
      </c>
      <c r="AQ32" s="23">
        <f>+AQ33+AQ37+AQ49+AQ52+AQ57+AQ59</f>
        <v>26366224504</v>
      </c>
      <c r="AR32" s="23">
        <f>+AN32+AO32+AP32-AQ32</f>
        <v>24564146095.900002</v>
      </c>
      <c r="AS32" s="23">
        <f>+AS33+AS37+AS49+AS52+AS57+AS59</f>
        <v>21849712093</v>
      </c>
      <c r="AT32" s="23">
        <f>+AT33+AT37+AT49+AT52+AT57+AT59</f>
        <v>18045114805</v>
      </c>
      <c r="AU32" s="23">
        <f>+AU33+AU37+AU49+AU52+AU57+AU59</f>
        <v>2714434002.8999996</v>
      </c>
      <c r="AV32" s="23">
        <f>+AV33+AV37+AV49+AV52+AV57+AV59</f>
        <v>6519031290.8999996</v>
      </c>
      <c r="AW32" s="23">
        <f t="shared" ref="AW32:AW61" si="26">+AS32/AR32*100</f>
        <v>88.949609759269961</v>
      </c>
      <c r="AX32" s="23">
        <f t="shared" ref="AX32:AX61" si="27">+AT32/AR32*100</f>
        <v>73.46119313307581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 t="s">
        <v>68</v>
      </c>
      <c r="BI32" s="2" t="s">
        <v>69</v>
      </c>
      <c r="BJ32" s="2" t="s">
        <v>70</v>
      </c>
      <c r="BK32" s="2" t="s">
        <v>71</v>
      </c>
      <c r="BL32" s="2" t="s">
        <v>68</v>
      </c>
      <c r="BM32" s="2" t="s">
        <v>72</v>
      </c>
      <c r="BN32" s="2" t="s">
        <v>73</v>
      </c>
      <c r="BO32" s="2" t="s">
        <v>74</v>
      </c>
      <c r="BP32" s="2" t="s">
        <v>75</v>
      </c>
      <c r="BQ32" s="2" t="s">
        <v>76</v>
      </c>
      <c r="BR32" s="2" t="s">
        <v>77</v>
      </c>
      <c r="CB32" s="2" t="s">
        <v>78</v>
      </c>
      <c r="CC32" s="2" t="s">
        <v>79</v>
      </c>
      <c r="CD32" s="2" t="s">
        <v>79</v>
      </c>
      <c r="CE32" s="2" t="s">
        <v>79</v>
      </c>
      <c r="CF32" s="2" t="s">
        <v>80</v>
      </c>
      <c r="CG32" s="2" t="s">
        <v>79</v>
      </c>
      <c r="CH32" s="2" t="s">
        <v>79</v>
      </c>
      <c r="CI32" s="2" t="s">
        <v>81</v>
      </c>
      <c r="CJ32" s="2" t="s">
        <v>81</v>
      </c>
      <c r="CK32" s="2" t="s">
        <v>81</v>
      </c>
      <c r="CL32" s="2" t="s">
        <v>81</v>
      </c>
    </row>
    <row r="33" spans="1:124" s="150" customFormat="1" ht="60" x14ac:dyDescent="0.25">
      <c r="A33" s="152">
        <v>1</v>
      </c>
      <c r="B33" s="152">
        <v>800103913</v>
      </c>
      <c r="C33" s="152">
        <v>4</v>
      </c>
      <c r="D33" s="152" t="s">
        <v>64</v>
      </c>
      <c r="E33" s="152">
        <v>2014</v>
      </c>
      <c r="F33" s="152" t="s">
        <v>65</v>
      </c>
      <c r="G33" s="152" t="s">
        <v>245</v>
      </c>
      <c r="H33" s="152" t="s">
        <v>246</v>
      </c>
      <c r="I33" s="30" t="s">
        <v>84</v>
      </c>
      <c r="J33" s="30" t="s">
        <v>98</v>
      </c>
      <c r="K33" s="30" t="s">
        <v>250</v>
      </c>
      <c r="L33" s="147">
        <v>86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66</v>
      </c>
      <c r="X33" s="30" t="s">
        <v>66</v>
      </c>
      <c r="Y33" s="30" t="s">
        <v>66</v>
      </c>
      <c r="Z33" s="30" t="s">
        <v>66</v>
      </c>
      <c r="AA33" s="30" t="s">
        <v>66</v>
      </c>
      <c r="AB33" s="30" t="s">
        <v>66</v>
      </c>
      <c r="AC33" s="30" t="s">
        <v>67</v>
      </c>
      <c r="AD33" s="148" t="s">
        <v>460</v>
      </c>
      <c r="AE33" s="30">
        <v>0</v>
      </c>
      <c r="AF33" s="32"/>
      <c r="AG33" s="31"/>
      <c r="AH33" s="100"/>
      <c r="AI33" s="30" t="s">
        <v>252</v>
      </c>
      <c r="AJ33" s="30" t="s">
        <v>66</v>
      </c>
      <c r="AK33" s="30" t="s">
        <v>66</v>
      </c>
      <c r="AL33" s="30" t="s">
        <v>66</v>
      </c>
      <c r="AM33" s="30" t="s">
        <v>253</v>
      </c>
      <c r="AN33" s="34">
        <f>SUM(AN34:AN35)</f>
        <v>680000000</v>
      </c>
      <c r="AO33" s="34">
        <f>SUM(AO34:AO36)</f>
        <v>89835932</v>
      </c>
      <c r="AP33" s="34">
        <f t="shared" ref="AP33:AQ33" si="28">SUM(AP34:AP36)</f>
        <v>0</v>
      </c>
      <c r="AQ33" s="34">
        <f t="shared" si="28"/>
        <v>0</v>
      </c>
      <c r="AR33" s="34">
        <f t="shared" ref="AR33:AR61" si="29">+AN33+AO33+AP33-AQ33</f>
        <v>769835932</v>
      </c>
      <c r="AS33" s="34">
        <f>SUM(AS34:AS36)</f>
        <v>708514432</v>
      </c>
      <c r="AT33" s="34">
        <f t="shared" ref="AT33:AV33" si="30">SUM(AT34:AT36)</f>
        <v>618678500</v>
      </c>
      <c r="AU33" s="34">
        <f t="shared" si="30"/>
        <v>61321500</v>
      </c>
      <c r="AV33" s="34">
        <f t="shared" si="30"/>
        <v>151157432</v>
      </c>
      <c r="AW33" s="34">
        <f t="shared" ref="AW33" si="31">+AS33/AR33*100</f>
        <v>92.03447157361316</v>
      </c>
      <c r="AX33" s="34">
        <f t="shared" ref="AX33" si="32">+AT33/AR33*100</f>
        <v>80.364980937262871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0</v>
      </c>
      <c r="BF33" s="152">
        <v>0</v>
      </c>
      <c r="BG33" s="152">
        <v>0</v>
      </c>
      <c r="BH33" s="152" t="s">
        <v>68</v>
      </c>
      <c r="BI33" s="152" t="s">
        <v>69</v>
      </c>
      <c r="BJ33" s="152" t="s">
        <v>70</v>
      </c>
      <c r="BK33" s="152" t="s">
        <v>71</v>
      </c>
      <c r="BL33" s="152" t="s">
        <v>68</v>
      </c>
      <c r="BM33" s="152" t="s">
        <v>72</v>
      </c>
      <c r="BN33" s="152" t="s">
        <v>73</v>
      </c>
      <c r="BO33" s="152" t="s">
        <v>74</v>
      </c>
      <c r="BP33" s="152" t="s">
        <v>75</v>
      </c>
      <c r="BQ33" s="152" t="s">
        <v>76</v>
      </c>
      <c r="BR33" s="152" t="s">
        <v>77</v>
      </c>
      <c r="CB33" s="152" t="s">
        <v>78</v>
      </c>
      <c r="CC33" s="152" t="s">
        <v>79</v>
      </c>
      <c r="CD33" s="152" t="s">
        <v>79</v>
      </c>
      <c r="CE33" s="152" t="s">
        <v>79</v>
      </c>
      <c r="CF33" s="152" t="s">
        <v>80</v>
      </c>
      <c r="CG33" s="152" t="s">
        <v>79</v>
      </c>
      <c r="CH33" s="152" t="s">
        <v>79</v>
      </c>
      <c r="CI33" s="152" t="s">
        <v>81</v>
      </c>
      <c r="CJ33" s="152" t="s">
        <v>81</v>
      </c>
      <c r="CK33" s="152" t="s">
        <v>81</v>
      </c>
      <c r="CL33" s="152" t="s">
        <v>81</v>
      </c>
    </row>
    <row r="34" spans="1:124" ht="45" x14ac:dyDescent="0.25">
      <c r="A34" s="2">
        <v>1</v>
      </c>
      <c r="B34" s="2">
        <v>800103913</v>
      </c>
      <c r="C34" s="2">
        <v>4</v>
      </c>
      <c r="D34" s="2" t="s">
        <v>64</v>
      </c>
      <c r="E34" s="2">
        <v>2014</v>
      </c>
      <c r="F34" s="2" t="s">
        <v>65</v>
      </c>
      <c r="G34" s="2" t="s">
        <v>245</v>
      </c>
      <c r="H34" s="2" t="s">
        <v>246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>
        <v>10</v>
      </c>
      <c r="AF34" s="6" t="s">
        <v>85</v>
      </c>
      <c r="AG34" s="10">
        <v>48</v>
      </c>
      <c r="AH34" s="105" t="s">
        <v>461</v>
      </c>
      <c r="AI34" s="6" t="s">
        <v>252</v>
      </c>
      <c r="AJ34" s="6" t="s">
        <v>66</v>
      </c>
      <c r="AK34" s="6" t="s">
        <v>66</v>
      </c>
      <c r="AL34" s="6" t="s">
        <v>66</v>
      </c>
      <c r="AM34" s="6" t="s">
        <v>253</v>
      </c>
      <c r="AN34" s="7">
        <v>0</v>
      </c>
      <c r="AO34" s="7">
        <v>70000000</v>
      </c>
      <c r="AP34" s="7">
        <v>0</v>
      </c>
      <c r="AQ34" s="7">
        <v>0</v>
      </c>
      <c r="AR34" s="7">
        <f t="shared" si="29"/>
        <v>70000000</v>
      </c>
      <c r="AS34" s="7">
        <v>70000000</v>
      </c>
      <c r="AT34" s="7">
        <v>0</v>
      </c>
      <c r="AU34" s="7">
        <f>+AR34-AS34</f>
        <v>0</v>
      </c>
      <c r="AV34" s="7">
        <f>+AR34-AT34</f>
        <v>70000000</v>
      </c>
      <c r="AW34" s="95">
        <f t="shared" ref="AW34:AW35" si="33">+AS34/AR34*100</f>
        <v>100</v>
      </c>
      <c r="AX34" s="95">
        <f t="shared" ref="AX34:AX35" si="34">+AT34/AR34*100</f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 t="s">
        <v>68</v>
      </c>
      <c r="BI34" s="2" t="s">
        <v>69</v>
      </c>
      <c r="BJ34" s="2" t="s">
        <v>70</v>
      </c>
      <c r="BK34" s="2" t="s">
        <v>71</v>
      </c>
      <c r="BL34" s="2" t="s">
        <v>68</v>
      </c>
      <c r="BM34" s="2" t="s">
        <v>72</v>
      </c>
      <c r="BN34" s="2" t="s">
        <v>73</v>
      </c>
      <c r="BO34" s="2" t="s">
        <v>74</v>
      </c>
      <c r="BP34" s="2" t="s">
        <v>75</v>
      </c>
      <c r="BQ34" s="2" t="s">
        <v>76</v>
      </c>
      <c r="BR34" s="2" t="s">
        <v>77</v>
      </c>
      <c r="CB34" s="2" t="s">
        <v>78</v>
      </c>
      <c r="CC34" s="2" t="s">
        <v>79</v>
      </c>
      <c r="CD34" s="2" t="s">
        <v>79</v>
      </c>
      <c r="CE34" s="2" t="s">
        <v>79</v>
      </c>
      <c r="CF34" s="2" t="s">
        <v>80</v>
      </c>
      <c r="CG34" s="2" t="s">
        <v>79</v>
      </c>
      <c r="CH34" s="2" t="s">
        <v>79</v>
      </c>
      <c r="CI34" s="2" t="s">
        <v>81</v>
      </c>
      <c r="CJ34" s="2" t="s">
        <v>81</v>
      </c>
      <c r="CK34" s="2" t="s">
        <v>81</v>
      </c>
      <c r="CL34" s="2" t="s">
        <v>81</v>
      </c>
    </row>
    <row r="35" spans="1:124" ht="30" x14ac:dyDescent="0.25">
      <c r="A35" s="2"/>
      <c r="B35" s="2"/>
      <c r="C35" s="2"/>
      <c r="D35" s="2"/>
      <c r="E35" s="2"/>
      <c r="F35" s="2"/>
      <c r="G35" s="2"/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/>
      <c r="AF35" s="6"/>
      <c r="AG35" s="10">
        <v>54</v>
      </c>
      <c r="AH35" s="105" t="s">
        <v>238</v>
      </c>
      <c r="AI35" s="6"/>
      <c r="AJ35" s="6"/>
      <c r="AK35" s="6"/>
      <c r="AL35" s="6"/>
      <c r="AM35" s="6"/>
      <c r="AN35" s="7">
        <v>680000000</v>
      </c>
      <c r="AO35" s="7">
        <v>0</v>
      </c>
      <c r="AP35" s="7">
        <v>0</v>
      </c>
      <c r="AQ35" s="7">
        <v>0</v>
      </c>
      <c r="AR35" s="7">
        <f t="shared" si="29"/>
        <v>680000000</v>
      </c>
      <c r="AS35" s="7">
        <v>618678500</v>
      </c>
      <c r="AT35" s="7">
        <v>618678500</v>
      </c>
      <c r="AU35" s="7">
        <f>+AR35-AS35</f>
        <v>61321500</v>
      </c>
      <c r="AV35" s="7">
        <f>+AR35-AT35</f>
        <v>61321500</v>
      </c>
      <c r="AW35" s="95">
        <f t="shared" si="33"/>
        <v>90.982132352941179</v>
      </c>
      <c r="AX35" s="95">
        <f t="shared" si="34"/>
        <v>90.982132352941179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124" ht="45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/>
      <c r="AF36" s="6"/>
      <c r="AG36" s="10">
        <v>62</v>
      </c>
      <c r="AH36" s="105" t="s">
        <v>248</v>
      </c>
      <c r="AI36" s="6"/>
      <c r="AJ36" s="6"/>
      <c r="AK36" s="6"/>
      <c r="AL36" s="6"/>
      <c r="AM36" s="6"/>
      <c r="AN36" s="7">
        <v>0</v>
      </c>
      <c r="AO36" s="7">
        <v>19835932</v>
      </c>
      <c r="AP36" s="7">
        <v>0</v>
      </c>
      <c r="AQ36" s="7">
        <v>0</v>
      </c>
      <c r="AR36" s="7">
        <f t="shared" si="29"/>
        <v>19835932</v>
      </c>
      <c r="AS36" s="7">
        <v>19835932</v>
      </c>
      <c r="AT36" s="7">
        <v>0</v>
      </c>
      <c r="AU36" s="7">
        <f>+AR36-AS36</f>
        <v>0</v>
      </c>
      <c r="AV36" s="7">
        <f>+AR36-AT36</f>
        <v>19835932</v>
      </c>
      <c r="AW36" s="95">
        <f t="shared" ref="AW36" si="35">+AS36/AR36*100</f>
        <v>100</v>
      </c>
      <c r="AX36" s="95">
        <f t="shared" ref="AX36" si="36">+AT36/AR36*100</f>
        <v>0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124" s="150" customFormat="1" ht="45" x14ac:dyDescent="0.25">
      <c r="A37" s="152">
        <v>1</v>
      </c>
      <c r="B37" s="152">
        <v>800103913</v>
      </c>
      <c r="C37" s="152">
        <v>4</v>
      </c>
      <c r="D37" s="152" t="s">
        <v>64</v>
      </c>
      <c r="E37" s="152">
        <v>2014</v>
      </c>
      <c r="F37" s="152" t="s">
        <v>65</v>
      </c>
      <c r="G37" s="152" t="s">
        <v>245</v>
      </c>
      <c r="H37" s="152" t="s">
        <v>246</v>
      </c>
      <c r="I37" s="30" t="s">
        <v>84</v>
      </c>
      <c r="J37" s="30" t="s">
        <v>98</v>
      </c>
      <c r="K37" s="30" t="s">
        <v>250</v>
      </c>
      <c r="L37" s="147">
        <v>87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67</v>
      </c>
      <c r="AD37" s="148" t="s">
        <v>257</v>
      </c>
      <c r="AE37" s="30">
        <v>0</v>
      </c>
      <c r="AF37" s="32"/>
      <c r="AG37" s="31"/>
      <c r="AH37" s="100"/>
      <c r="AI37" s="30" t="s">
        <v>255</v>
      </c>
      <c r="AJ37" s="30" t="s">
        <v>66</v>
      </c>
      <c r="AK37" s="30" t="s">
        <v>66</v>
      </c>
      <c r="AL37" s="30" t="s">
        <v>66</v>
      </c>
      <c r="AM37" s="30" t="s">
        <v>256</v>
      </c>
      <c r="AN37" s="34">
        <f>SUM(AN38:AN48)</f>
        <v>42510326252</v>
      </c>
      <c r="AO37" s="34">
        <f>SUM(AO38:AO48)</f>
        <v>4807147307.04</v>
      </c>
      <c r="AP37" s="34">
        <f t="shared" ref="AP37:AQ37" si="37">SUM(AP38:AP48)</f>
        <v>0</v>
      </c>
      <c r="AQ37" s="34">
        <f t="shared" si="37"/>
        <v>26366224504</v>
      </c>
      <c r="AR37" s="34">
        <f t="shared" si="29"/>
        <v>20951249055.040001</v>
      </c>
      <c r="AS37" s="34">
        <f>SUM(AS38:AS48)</f>
        <v>18601325951</v>
      </c>
      <c r="AT37" s="34">
        <f t="shared" ref="AT37" si="38">SUM(AT38:AT48)</f>
        <v>15323529595</v>
      </c>
      <c r="AU37" s="34">
        <f t="shared" ref="AU37" si="39">SUM(AU38:AU48)</f>
        <v>2349923104.0399995</v>
      </c>
      <c r="AV37" s="34">
        <f t="shared" ref="AV37" si="40">SUM(AV38:AV48)</f>
        <v>5627719460.04</v>
      </c>
      <c r="AW37" s="34">
        <f t="shared" si="26"/>
        <v>88.783851989603903</v>
      </c>
      <c r="AX37" s="34">
        <f t="shared" si="27"/>
        <v>73.138978753697714</v>
      </c>
      <c r="AY37" s="152">
        <v>0</v>
      </c>
      <c r="AZ37" s="152">
        <v>0</v>
      </c>
      <c r="BA37" s="152">
        <v>0</v>
      </c>
      <c r="BB37" s="152">
        <v>0</v>
      </c>
      <c r="BC37" s="152">
        <v>0</v>
      </c>
      <c r="BD37" s="152">
        <v>0</v>
      </c>
      <c r="BE37" s="152">
        <v>0</v>
      </c>
      <c r="BF37" s="152">
        <v>0</v>
      </c>
      <c r="BG37" s="152">
        <v>0</v>
      </c>
      <c r="BH37" s="152" t="s">
        <v>68</v>
      </c>
      <c r="BI37" s="152" t="s">
        <v>69</v>
      </c>
      <c r="BJ37" s="152" t="s">
        <v>70</v>
      </c>
      <c r="BK37" s="152" t="s">
        <v>71</v>
      </c>
      <c r="BL37" s="152" t="s">
        <v>68</v>
      </c>
      <c r="BM37" s="152" t="s">
        <v>72</v>
      </c>
      <c r="BN37" s="152" t="s">
        <v>73</v>
      </c>
      <c r="BO37" s="152" t="s">
        <v>74</v>
      </c>
      <c r="BP37" s="152" t="s">
        <v>75</v>
      </c>
      <c r="BQ37" s="152" t="s">
        <v>76</v>
      </c>
      <c r="BR37" s="152" t="s">
        <v>77</v>
      </c>
      <c r="CB37" s="152" t="s">
        <v>78</v>
      </c>
      <c r="CC37" s="152" t="s">
        <v>79</v>
      </c>
      <c r="CD37" s="152" t="s">
        <v>79</v>
      </c>
      <c r="CE37" s="152" t="s">
        <v>79</v>
      </c>
      <c r="CF37" s="152" t="s">
        <v>80</v>
      </c>
      <c r="CG37" s="152" t="s">
        <v>79</v>
      </c>
      <c r="CH37" s="152" t="s">
        <v>79</v>
      </c>
      <c r="CI37" s="152" t="s">
        <v>81</v>
      </c>
      <c r="CJ37" s="152" t="s">
        <v>81</v>
      </c>
      <c r="CK37" s="152" t="s">
        <v>81</v>
      </c>
      <c r="CL37" s="152" t="s">
        <v>81</v>
      </c>
    </row>
    <row r="38" spans="1:124" ht="45" x14ac:dyDescent="0.25">
      <c r="A38" s="2"/>
      <c r="B38" s="2"/>
      <c r="C38" s="2"/>
      <c r="D38" s="2"/>
      <c r="E38" s="2"/>
      <c r="F38" s="2"/>
      <c r="G38" s="2"/>
      <c r="H38" s="2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  <c r="AE38" s="123"/>
      <c r="AF38" s="125"/>
      <c r="AG38" s="124">
        <v>26</v>
      </c>
      <c r="AH38" s="167" t="s">
        <v>352</v>
      </c>
      <c r="AI38" s="123"/>
      <c r="AJ38" s="123"/>
      <c r="AK38" s="123"/>
      <c r="AL38" s="123"/>
      <c r="AM38" s="123"/>
      <c r="AN38" s="95">
        <v>0</v>
      </c>
      <c r="AO38" s="95">
        <v>550000000</v>
      </c>
      <c r="AP38" s="95">
        <v>0</v>
      </c>
      <c r="AQ38" s="95">
        <v>0</v>
      </c>
      <c r="AR38" s="7">
        <f t="shared" si="29"/>
        <v>550000000</v>
      </c>
      <c r="AS38" s="95">
        <v>549675400</v>
      </c>
      <c r="AT38" s="95">
        <v>549022351</v>
      </c>
      <c r="AU38" s="7">
        <f>+AR38-AS38</f>
        <v>324600</v>
      </c>
      <c r="AV38" s="7">
        <f>+AR38-AT38</f>
        <v>977649</v>
      </c>
      <c r="AW38" s="95">
        <f t="shared" si="26"/>
        <v>99.940981818181811</v>
      </c>
      <c r="AX38" s="95">
        <f t="shared" si="27"/>
        <v>99.822245636363633</v>
      </c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6"/>
      <c r="BT38" s="56"/>
      <c r="BU38" s="56"/>
      <c r="BV38" s="56"/>
      <c r="BW38" s="56"/>
      <c r="BX38" s="56"/>
      <c r="BY38" s="56"/>
      <c r="BZ38" s="56"/>
      <c r="CA38" s="56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  <row r="39" spans="1:124" ht="60" x14ac:dyDescent="0.25">
      <c r="A39" s="2">
        <v>1</v>
      </c>
      <c r="B39" s="2">
        <v>800103913</v>
      </c>
      <c r="C39" s="2">
        <v>4</v>
      </c>
      <c r="D39" s="2" t="s">
        <v>64</v>
      </c>
      <c r="E39" s="2">
        <v>2014</v>
      </c>
      <c r="F39" s="2" t="s">
        <v>65</v>
      </c>
      <c r="G39" s="2" t="s">
        <v>245</v>
      </c>
      <c r="H39" s="2" t="s">
        <v>246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>
        <v>10</v>
      </c>
      <c r="AF39" s="6" t="s">
        <v>85</v>
      </c>
      <c r="AG39" s="10">
        <v>51</v>
      </c>
      <c r="AH39" s="105" t="s">
        <v>247</v>
      </c>
      <c r="AI39" s="6" t="s">
        <v>255</v>
      </c>
      <c r="AJ39" s="6" t="s">
        <v>66</v>
      </c>
      <c r="AK39" s="6" t="s">
        <v>66</v>
      </c>
      <c r="AL39" s="6" t="s">
        <v>66</v>
      </c>
      <c r="AM39" s="6" t="s">
        <v>256</v>
      </c>
      <c r="AN39" s="7">
        <v>42055131813</v>
      </c>
      <c r="AO39" s="7">
        <v>634934385</v>
      </c>
      <c r="AP39" s="7">
        <v>0</v>
      </c>
      <c r="AQ39" s="7">
        <v>26366224504</v>
      </c>
      <c r="AR39" s="7">
        <f t="shared" si="29"/>
        <v>16323841694</v>
      </c>
      <c r="AS39" s="7">
        <v>15305158287</v>
      </c>
      <c r="AT39" s="7">
        <v>12875278382</v>
      </c>
      <c r="AU39" s="7">
        <f>+AR39-AS39</f>
        <v>1018683407</v>
      </c>
      <c r="AV39" s="7">
        <f>+AR39-AT39</f>
        <v>3448563312</v>
      </c>
      <c r="AW39" s="95">
        <f t="shared" si="26"/>
        <v>93.759536351210585</v>
      </c>
      <c r="AX39" s="95">
        <f t="shared" si="27"/>
        <v>78.874070352767774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 t="s">
        <v>68</v>
      </c>
      <c r="BI39" s="2" t="s">
        <v>69</v>
      </c>
      <c r="BJ39" s="2" t="s">
        <v>70</v>
      </c>
      <c r="BK39" s="2" t="s">
        <v>71</v>
      </c>
      <c r="BL39" s="2" t="s">
        <v>68</v>
      </c>
      <c r="BM39" s="2" t="s">
        <v>72</v>
      </c>
      <c r="BN39" s="2" t="s">
        <v>73</v>
      </c>
      <c r="BO39" s="2" t="s">
        <v>74</v>
      </c>
      <c r="BP39" s="2" t="s">
        <v>75</v>
      </c>
      <c r="BQ39" s="2" t="s">
        <v>76</v>
      </c>
      <c r="BR39" s="2" t="s">
        <v>77</v>
      </c>
      <c r="CB39" s="2" t="s">
        <v>78</v>
      </c>
      <c r="CC39" s="2" t="s">
        <v>79</v>
      </c>
      <c r="CD39" s="2" t="s">
        <v>79</v>
      </c>
      <c r="CE39" s="2" t="s">
        <v>79</v>
      </c>
      <c r="CF39" s="2" t="s">
        <v>80</v>
      </c>
      <c r="CG39" s="2" t="s">
        <v>79</v>
      </c>
      <c r="CH39" s="2" t="s">
        <v>79</v>
      </c>
      <c r="CI39" s="2" t="s">
        <v>81</v>
      </c>
      <c r="CJ39" s="2" t="s">
        <v>81</v>
      </c>
      <c r="CK39" s="2" t="s">
        <v>81</v>
      </c>
      <c r="CL39" s="2" t="s">
        <v>81</v>
      </c>
    </row>
    <row r="40" spans="1:124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10">
        <v>53</v>
      </c>
      <c r="AH40" s="10" t="s">
        <v>237</v>
      </c>
      <c r="AI40" s="6" t="s">
        <v>242</v>
      </c>
      <c r="AJ40" s="6" t="s">
        <v>66</v>
      </c>
      <c r="AK40" s="6" t="s">
        <v>66</v>
      </c>
      <c r="AL40" s="6" t="s">
        <v>66</v>
      </c>
      <c r="AM40" s="6" t="s">
        <v>243</v>
      </c>
      <c r="AN40" s="7">
        <v>26325500</v>
      </c>
      <c r="AO40" s="7">
        <v>0</v>
      </c>
      <c r="AP40" s="7">
        <v>0</v>
      </c>
      <c r="AQ40" s="7">
        <v>0</v>
      </c>
      <c r="AR40" s="7">
        <f t="shared" si="29"/>
        <v>26325500</v>
      </c>
      <c r="AS40" s="7">
        <v>26325500</v>
      </c>
      <c r="AT40" s="7">
        <v>25150000</v>
      </c>
      <c r="AU40" s="7">
        <f t="shared" ref="AU40:AU48" si="41">+AR40-AS40</f>
        <v>0</v>
      </c>
      <c r="AV40" s="7">
        <f t="shared" ref="AV40:AV48" si="42">+AR40-AT40</f>
        <v>1175500</v>
      </c>
      <c r="AW40" s="95">
        <f t="shared" si="26"/>
        <v>100</v>
      </c>
      <c r="AX40" s="95">
        <f t="shared" si="27"/>
        <v>95.534747678106783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124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10">
        <v>61</v>
      </c>
      <c r="AH41" s="10" t="s">
        <v>487</v>
      </c>
      <c r="AI41" s="6"/>
      <c r="AJ41" s="6"/>
      <c r="AK41" s="6"/>
      <c r="AL41" s="6"/>
      <c r="AM41" s="6"/>
      <c r="AN41" s="7">
        <v>0</v>
      </c>
      <c r="AO41" s="7">
        <v>313870302.49000001</v>
      </c>
      <c r="AP41" s="7">
        <v>0</v>
      </c>
      <c r="AQ41" s="7">
        <v>0</v>
      </c>
      <c r="AR41" s="7">
        <f t="shared" si="29"/>
        <v>313870302.49000001</v>
      </c>
      <c r="AS41" s="7">
        <v>313870301</v>
      </c>
      <c r="AT41" s="7">
        <v>115210566</v>
      </c>
      <c r="AU41" s="7">
        <f t="shared" si="41"/>
        <v>1.4900000095367432</v>
      </c>
      <c r="AV41" s="7">
        <f t="shared" si="42"/>
        <v>198659736.49000001</v>
      </c>
      <c r="AW41" s="95">
        <f t="shared" si="26"/>
        <v>99.999999525281623</v>
      </c>
      <c r="AX41" s="95">
        <f t="shared" si="27"/>
        <v>36.706424623804807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124" ht="30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10">
        <v>63</v>
      </c>
      <c r="AH42" s="10" t="s">
        <v>481</v>
      </c>
      <c r="AI42" s="6"/>
      <c r="AJ42" s="6"/>
      <c r="AK42" s="6"/>
      <c r="AL42" s="6"/>
      <c r="AM42" s="6"/>
      <c r="AN42" s="7">
        <v>0</v>
      </c>
      <c r="AO42" s="7">
        <v>2438391491.9699998</v>
      </c>
      <c r="AP42" s="7">
        <v>0</v>
      </c>
      <c r="AQ42" s="7">
        <v>0</v>
      </c>
      <c r="AR42" s="7">
        <f t="shared" si="29"/>
        <v>2438391491.9699998</v>
      </c>
      <c r="AS42" s="7">
        <v>1107476400</v>
      </c>
      <c r="AT42" s="7">
        <v>1098725080</v>
      </c>
      <c r="AU42" s="7">
        <f t="shared" si="41"/>
        <v>1330915091.9699998</v>
      </c>
      <c r="AV42" s="7">
        <f t="shared" si="42"/>
        <v>1339666411.9699998</v>
      </c>
      <c r="AW42" s="95">
        <f t="shared" si="26"/>
        <v>45.418317921756653</v>
      </c>
      <c r="AX42" s="95">
        <f t="shared" si="27"/>
        <v>45.059420672122243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124" ht="30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10">
        <v>64</v>
      </c>
      <c r="AH43" s="10" t="s">
        <v>480</v>
      </c>
      <c r="AI43" s="6"/>
      <c r="AJ43" s="6"/>
      <c r="AK43" s="6"/>
      <c r="AL43" s="6"/>
      <c r="AM43" s="6"/>
      <c r="AN43" s="7"/>
      <c r="AO43" s="7">
        <v>244637188.81</v>
      </c>
      <c r="AP43" s="7">
        <v>0</v>
      </c>
      <c r="AQ43" s="7">
        <v>0</v>
      </c>
      <c r="AR43" s="7">
        <f t="shared" si="29"/>
        <v>244637188.81</v>
      </c>
      <c r="AS43" s="7">
        <v>244637188</v>
      </c>
      <c r="AT43" s="7">
        <v>59093260</v>
      </c>
      <c r="AU43" s="7">
        <f t="shared" si="41"/>
        <v>0.81000000238418579</v>
      </c>
      <c r="AV43" s="7">
        <f t="shared" si="42"/>
        <v>185543928.81</v>
      </c>
      <c r="AW43" s="95">
        <f t="shared" si="26"/>
        <v>99.999999668897431</v>
      </c>
      <c r="AX43" s="95">
        <f t="shared" si="27"/>
        <v>24.155468875133039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124" ht="45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/>
      <c r="AF44" s="6"/>
      <c r="AG44" s="10">
        <v>66</v>
      </c>
      <c r="AH44" s="105" t="s">
        <v>488</v>
      </c>
      <c r="AI44" s="6"/>
      <c r="AJ44" s="6"/>
      <c r="AK44" s="6"/>
      <c r="AL44" s="6"/>
      <c r="AM44" s="6"/>
      <c r="AN44" s="7"/>
      <c r="AO44" s="7">
        <v>67879.39</v>
      </c>
      <c r="AP44" s="7">
        <v>0</v>
      </c>
      <c r="AQ44" s="7">
        <v>0</v>
      </c>
      <c r="AR44" s="7">
        <f t="shared" si="29"/>
        <v>67879.39</v>
      </c>
      <c r="AS44" s="7">
        <v>67879</v>
      </c>
      <c r="AT44" s="7">
        <v>0</v>
      </c>
      <c r="AU44" s="7">
        <f t="shared" si="41"/>
        <v>0.38999999999941792</v>
      </c>
      <c r="AV44" s="7">
        <f t="shared" si="42"/>
        <v>67879.39</v>
      </c>
      <c r="AW44" s="95">
        <f t="shared" si="26"/>
        <v>99.999425451525127</v>
      </c>
      <c r="AX44" s="95">
        <f t="shared" si="27"/>
        <v>0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124" ht="45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10">
        <v>72</v>
      </c>
      <c r="AH45" s="105" t="s">
        <v>249</v>
      </c>
      <c r="AI45" s="6" t="s">
        <v>242</v>
      </c>
      <c r="AJ45" s="6" t="s">
        <v>66</v>
      </c>
      <c r="AK45" s="6" t="s">
        <v>66</v>
      </c>
      <c r="AL45" s="6" t="s">
        <v>66</v>
      </c>
      <c r="AM45" s="6" t="s">
        <v>243</v>
      </c>
      <c r="AN45" s="7">
        <v>413434700</v>
      </c>
      <c r="AO45" s="7">
        <v>444085937.87</v>
      </c>
      <c r="AP45" s="7">
        <v>0</v>
      </c>
      <c r="AQ45" s="7">
        <v>0</v>
      </c>
      <c r="AR45" s="7">
        <f t="shared" si="29"/>
        <v>857520637.87</v>
      </c>
      <c r="AS45" s="7">
        <v>857520637</v>
      </c>
      <c r="AT45" s="7">
        <v>594228852</v>
      </c>
      <c r="AU45" s="7">
        <f t="shared" si="41"/>
        <v>0.87000000476837158</v>
      </c>
      <c r="AV45" s="7">
        <f t="shared" si="42"/>
        <v>263291785.87</v>
      </c>
      <c r="AW45" s="95">
        <f t="shared" si="26"/>
        <v>99.999999898544715</v>
      </c>
      <c r="AX45" s="95">
        <f t="shared" si="27"/>
        <v>69.296157521760421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124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10">
        <v>93</v>
      </c>
      <c r="AH46" s="105" t="s">
        <v>486</v>
      </c>
      <c r="AI46" s="6"/>
      <c r="AJ46" s="6"/>
      <c r="AK46" s="6"/>
      <c r="AL46" s="6"/>
      <c r="AM46" s="6"/>
      <c r="AN46" s="7">
        <v>0</v>
      </c>
      <c r="AO46" s="7">
        <v>37708589.619999997</v>
      </c>
      <c r="AP46" s="7">
        <v>0</v>
      </c>
      <c r="AQ46" s="7">
        <v>0</v>
      </c>
      <c r="AR46" s="7">
        <f t="shared" si="29"/>
        <v>37708589.619999997</v>
      </c>
      <c r="AS46" s="7">
        <v>37708589</v>
      </c>
      <c r="AT46" s="7">
        <v>0</v>
      </c>
      <c r="AU46" s="7">
        <f t="shared" si="41"/>
        <v>0.61999999731779099</v>
      </c>
      <c r="AV46" s="7">
        <f t="shared" si="42"/>
        <v>37708589.619999997</v>
      </c>
      <c r="AW46" s="95">
        <f t="shared" si="26"/>
        <v>99.999998355812295</v>
      </c>
      <c r="AX46" s="95">
        <f t="shared" si="27"/>
        <v>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124" ht="75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10">
        <v>94</v>
      </c>
      <c r="AH47" s="105" t="s">
        <v>489</v>
      </c>
      <c r="AI47" s="6"/>
      <c r="AJ47" s="6"/>
      <c r="AK47" s="6"/>
      <c r="AL47" s="6"/>
      <c r="AM47" s="6"/>
      <c r="AN47" s="7">
        <v>0</v>
      </c>
      <c r="AO47" s="7">
        <v>143451531.88999999</v>
      </c>
      <c r="AP47" s="7">
        <v>0</v>
      </c>
      <c r="AQ47" s="7">
        <v>0</v>
      </c>
      <c r="AR47" s="7">
        <f t="shared" si="29"/>
        <v>143451531.88999999</v>
      </c>
      <c r="AS47" s="7">
        <v>143451531</v>
      </c>
      <c r="AT47" s="7">
        <v>6821104</v>
      </c>
      <c r="AU47" s="7">
        <f t="shared" si="41"/>
        <v>0.88999998569488525</v>
      </c>
      <c r="AV47" s="7">
        <f t="shared" si="42"/>
        <v>136630427.88999999</v>
      </c>
      <c r="AW47" s="95">
        <f t="shared" si="26"/>
        <v>99.999999379581396</v>
      </c>
      <c r="AX47" s="95">
        <f t="shared" si="27"/>
        <v>4.7549886084384854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124" ht="60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/>
      <c r="AF48" s="6"/>
      <c r="AG48" s="10">
        <v>155</v>
      </c>
      <c r="AH48" s="105" t="s">
        <v>459</v>
      </c>
      <c r="AI48" s="6" t="s">
        <v>242</v>
      </c>
      <c r="AJ48" s="6" t="s">
        <v>66</v>
      </c>
      <c r="AK48" s="6" t="s">
        <v>66</v>
      </c>
      <c r="AL48" s="6" t="s">
        <v>66</v>
      </c>
      <c r="AM48" s="6" t="s">
        <v>243</v>
      </c>
      <c r="AN48" s="7">
        <v>15434239</v>
      </c>
      <c r="AO48" s="7">
        <v>0</v>
      </c>
      <c r="AP48" s="7">
        <v>0</v>
      </c>
      <c r="AQ48" s="7">
        <v>0</v>
      </c>
      <c r="AR48" s="7">
        <f t="shared" si="29"/>
        <v>15434239</v>
      </c>
      <c r="AS48" s="7">
        <v>15434239</v>
      </c>
      <c r="AT48" s="7">
        <v>0</v>
      </c>
      <c r="AU48" s="7">
        <f t="shared" si="41"/>
        <v>0</v>
      </c>
      <c r="AV48" s="7">
        <f t="shared" si="42"/>
        <v>15434239</v>
      </c>
      <c r="AW48" s="95">
        <f t="shared" si="26"/>
        <v>100</v>
      </c>
      <c r="AX48" s="95">
        <f t="shared" si="27"/>
        <v>0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124" s="150" customFormat="1" ht="45" x14ac:dyDescent="0.25">
      <c r="A49" s="152">
        <v>1</v>
      </c>
      <c r="B49" s="152">
        <v>800103913</v>
      </c>
      <c r="C49" s="152">
        <v>4</v>
      </c>
      <c r="D49" s="152" t="s">
        <v>64</v>
      </c>
      <c r="E49" s="152">
        <v>2014</v>
      </c>
      <c r="F49" s="152" t="s">
        <v>65</v>
      </c>
      <c r="G49" s="152" t="s">
        <v>245</v>
      </c>
      <c r="H49" s="152" t="s">
        <v>246</v>
      </c>
      <c r="I49" s="30" t="s">
        <v>84</v>
      </c>
      <c r="J49" s="30" t="s">
        <v>98</v>
      </c>
      <c r="K49" s="30" t="s">
        <v>250</v>
      </c>
      <c r="L49" s="147">
        <v>91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 t="s">
        <v>66</v>
      </c>
      <c r="Z49" s="30" t="s">
        <v>66</v>
      </c>
      <c r="AA49" s="30" t="s">
        <v>66</v>
      </c>
      <c r="AB49" s="30" t="s">
        <v>66</v>
      </c>
      <c r="AC49" s="30" t="s">
        <v>67</v>
      </c>
      <c r="AD49" s="148" t="s">
        <v>462</v>
      </c>
      <c r="AE49" s="30">
        <v>0</v>
      </c>
      <c r="AF49" s="32"/>
      <c r="AG49" s="31"/>
      <c r="AH49" s="100"/>
      <c r="AI49" s="30" t="s">
        <v>252</v>
      </c>
      <c r="AJ49" s="30" t="s">
        <v>66</v>
      </c>
      <c r="AK49" s="30" t="s">
        <v>66</v>
      </c>
      <c r="AL49" s="30" t="s">
        <v>66</v>
      </c>
      <c r="AM49" s="30" t="s">
        <v>253</v>
      </c>
      <c r="AN49" s="34">
        <f>SUM(AN50:AN50)</f>
        <v>119725000</v>
      </c>
      <c r="AO49" s="34">
        <f>SUM(AO50:AO51)</f>
        <v>58846350</v>
      </c>
      <c r="AP49" s="34">
        <f t="shared" ref="AP49:AQ49" si="43">SUM(AP50:AP51)</f>
        <v>0</v>
      </c>
      <c r="AQ49" s="34">
        <f t="shared" si="43"/>
        <v>0</v>
      </c>
      <c r="AR49" s="34">
        <f t="shared" si="29"/>
        <v>178571350</v>
      </c>
      <c r="AS49" s="34">
        <f>SUM(AS50:AS51)</f>
        <v>149965000</v>
      </c>
      <c r="AT49" s="34">
        <f t="shared" ref="AT49:AV49" si="44">SUM(AT50:AT51)</f>
        <v>6000000</v>
      </c>
      <c r="AU49" s="34">
        <f t="shared" si="44"/>
        <v>28606350</v>
      </c>
      <c r="AV49" s="34">
        <f t="shared" si="44"/>
        <v>172571350</v>
      </c>
      <c r="AW49" s="34">
        <f t="shared" si="26"/>
        <v>83.98043695139225</v>
      </c>
      <c r="AX49" s="34">
        <f t="shared" si="27"/>
        <v>3.3600014784006502</v>
      </c>
      <c r="AY49" s="152">
        <v>0</v>
      </c>
      <c r="AZ49" s="152">
        <v>0</v>
      </c>
      <c r="BA49" s="152">
        <v>0</v>
      </c>
      <c r="BB49" s="152">
        <v>0</v>
      </c>
      <c r="BC49" s="152">
        <v>0</v>
      </c>
      <c r="BD49" s="152">
        <v>0</v>
      </c>
      <c r="BE49" s="152">
        <v>0</v>
      </c>
      <c r="BF49" s="152">
        <v>0</v>
      </c>
      <c r="BG49" s="152">
        <v>0</v>
      </c>
      <c r="BH49" s="152" t="s">
        <v>68</v>
      </c>
      <c r="BI49" s="152" t="s">
        <v>69</v>
      </c>
      <c r="BJ49" s="152" t="s">
        <v>70</v>
      </c>
      <c r="BK49" s="152" t="s">
        <v>71</v>
      </c>
      <c r="BL49" s="152" t="s">
        <v>68</v>
      </c>
      <c r="BM49" s="152" t="s">
        <v>72</v>
      </c>
      <c r="BN49" s="152" t="s">
        <v>73</v>
      </c>
      <c r="BO49" s="152" t="s">
        <v>74</v>
      </c>
      <c r="BP49" s="152" t="s">
        <v>75</v>
      </c>
      <c r="BQ49" s="152" t="s">
        <v>76</v>
      </c>
      <c r="BR49" s="152" t="s">
        <v>77</v>
      </c>
      <c r="CB49" s="152" t="s">
        <v>78</v>
      </c>
      <c r="CC49" s="152" t="s">
        <v>79</v>
      </c>
      <c r="CD49" s="152" t="s">
        <v>79</v>
      </c>
      <c r="CE49" s="152" t="s">
        <v>79</v>
      </c>
      <c r="CF49" s="152" t="s">
        <v>80</v>
      </c>
      <c r="CG49" s="152" t="s">
        <v>79</v>
      </c>
      <c r="CH49" s="152" t="s">
        <v>79</v>
      </c>
      <c r="CI49" s="152" t="s">
        <v>81</v>
      </c>
      <c r="CJ49" s="152" t="s">
        <v>81</v>
      </c>
      <c r="CK49" s="152" t="s">
        <v>81</v>
      </c>
      <c r="CL49" s="152" t="s">
        <v>81</v>
      </c>
    </row>
    <row r="50" spans="1:124" x14ac:dyDescent="0.25">
      <c r="A50" s="2"/>
      <c r="B50" s="2"/>
      <c r="C50" s="2"/>
      <c r="D50" s="2"/>
      <c r="E50" s="2"/>
      <c r="F50" s="2"/>
      <c r="G50" s="2"/>
      <c r="H50" s="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4"/>
      <c r="AE50" s="123"/>
      <c r="AF50" s="125"/>
      <c r="AG50" s="124">
        <v>52</v>
      </c>
      <c r="AH50" s="129" t="s">
        <v>236</v>
      </c>
      <c r="AI50" s="123"/>
      <c r="AJ50" s="123"/>
      <c r="AK50" s="123"/>
      <c r="AL50" s="123"/>
      <c r="AM50" s="123"/>
      <c r="AN50" s="95">
        <v>119725000</v>
      </c>
      <c r="AO50" s="95">
        <v>0</v>
      </c>
      <c r="AP50" s="95"/>
      <c r="AQ50" s="95"/>
      <c r="AR50" s="7">
        <f t="shared" si="29"/>
        <v>119725000</v>
      </c>
      <c r="AS50" s="95">
        <v>119725000</v>
      </c>
      <c r="AT50" s="95">
        <v>0</v>
      </c>
      <c r="AU50" s="7">
        <f>+AR50-AS50</f>
        <v>0</v>
      </c>
      <c r="AV50" s="7">
        <f>+AR50-AT50</f>
        <v>119725000</v>
      </c>
      <c r="AW50" s="95">
        <f t="shared" ref="AW50:AW51" si="45">+AS50/AR50*100</f>
        <v>100</v>
      </c>
      <c r="AX50" s="95">
        <f t="shared" ref="AX50:AX51" si="46">+AT50/AR50*100</f>
        <v>0</v>
      </c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6"/>
      <c r="BT50" s="56"/>
      <c r="BU50" s="56"/>
      <c r="BV50" s="56"/>
      <c r="BW50" s="56"/>
      <c r="BX50" s="56"/>
      <c r="BY50" s="56"/>
      <c r="BZ50" s="56"/>
      <c r="CA50" s="56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</row>
    <row r="51" spans="1:124" ht="45" x14ac:dyDescent="0.25">
      <c r="A51" s="2"/>
      <c r="B51" s="2"/>
      <c r="C51" s="2"/>
      <c r="D51" s="2"/>
      <c r="E51" s="2"/>
      <c r="F51" s="2"/>
      <c r="G51" s="2"/>
      <c r="H51" s="2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3"/>
      <c r="AF51" s="125"/>
      <c r="AG51" s="10">
        <v>62</v>
      </c>
      <c r="AH51" s="105" t="s">
        <v>248</v>
      </c>
      <c r="AI51" s="123"/>
      <c r="AJ51" s="123"/>
      <c r="AK51" s="123"/>
      <c r="AL51" s="123"/>
      <c r="AM51" s="123"/>
      <c r="AN51" s="95">
        <v>0</v>
      </c>
      <c r="AO51" s="95">
        <v>58846350</v>
      </c>
      <c r="AP51" s="95">
        <v>0</v>
      </c>
      <c r="AQ51" s="95">
        <v>0</v>
      </c>
      <c r="AR51" s="7">
        <f t="shared" si="29"/>
        <v>58846350</v>
      </c>
      <c r="AS51" s="95">
        <v>30240000</v>
      </c>
      <c r="AT51" s="95">
        <v>6000000</v>
      </c>
      <c r="AU51" s="7">
        <f>+AR51-AS51</f>
        <v>28606350</v>
      </c>
      <c r="AV51" s="7">
        <f>+AR51-AT51</f>
        <v>52846350</v>
      </c>
      <c r="AW51" s="95">
        <f t="shared" si="45"/>
        <v>51.388064000570978</v>
      </c>
      <c r="AX51" s="95">
        <f t="shared" si="46"/>
        <v>10.196044444557733</v>
      </c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6"/>
      <c r="BT51" s="56"/>
      <c r="BU51" s="56"/>
      <c r="BV51" s="56"/>
      <c r="BW51" s="56"/>
      <c r="BX51" s="56"/>
      <c r="BY51" s="56"/>
      <c r="BZ51" s="56"/>
      <c r="CA51" s="56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</row>
    <row r="52" spans="1:124" s="150" customFormat="1" ht="3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245</v>
      </c>
      <c r="H52" s="152" t="s">
        <v>246</v>
      </c>
      <c r="I52" s="30" t="s">
        <v>84</v>
      </c>
      <c r="J52" s="30" t="s">
        <v>98</v>
      </c>
      <c r="K52" s="30" t="s">
        <v>250</v>
      </c>
      <c r="L52" s="147">
        <v>99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254</v>
      </c>
      <c r="AE52" s="30">
        <v>0</v>
      </c>
      <c r="AF52" s="32"/>
      <c r="AG52" s="31"/>
      <c r="AH52" s="100"/>
      <c r="AI52" s="30" t="s">
        <v>252</v>
      </c>
      <c r="AJ52" s="30" t="s">
        <v>66</v>
      </c>
      <c r="AK52" s="30" t="s">
        <v>66</v>
      </c>
      <c r="AL52" s="30" t="s">
        <v>66</v>
      </c>
      <c r="AM52" s="30" t="s">
        <v>253</v>
      </c>
      <c r="AN52" s="34">
        <f>SUM(AN53:AN55)</f>
        <v>1974481750</v>
      </c>
      <c r="AO52" s="34">
        <f>SUM(AO53:AO56)</f>
        <v>50008008.859999999</v>
      </c>
      <c r="AP52" s="34">
        <f t="shared" ref="AP52:AQ52" si="47">SUM(AP53:AP56)</f>
        <v>0</v>
      </c>
      <c r="AQ52" s="34">
        <f t="shared" si="47"/>
        <v>0</v>
      </c>
      <c r="AR52" s="34">
        <f t="shared" si="29"/>
        <v>2024489758.8599999</v>
      </c>
      <c r="AS52" s="34">
        <f>SUM(AS53:AS56)</f>
        <v>1779136710</v>
      </c>
      <c r="AT52" s="34">
        <f t="shared" ref="AT52:AV52" si="48">SUM(AT53:AT56)</f>
        <v>1597136710</v>
      </c>
      <c r="AU52" s="34">
        <f t="shared" si="48"/>
        <v>245353048.86000001</v>
      </c>
      <c r="AV52" s="34">
        <f t="shared" si="48"/>
        <v>427353048.86000001</v>
      </c>
      <c r="AW52" s="34">
        <f t="shared" si="26"/>
        <v>87.88074635664448</v>
      </c>
      <c r="AX52" s="34">
        <f t="shared" si="27"/>
        <v>78.89082683724493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124" ht="30" x14ac:dyDescent="0.25">
      <c r="A53" s="2"/>
      <c r="B53" s="2"/>
      <c r="C53" s="2"/>
      <c r="D53" s="2"/>
      <c r="E53" s="2"/>
      <c r="F53" s="2"/>
      <c r="G53" s="2"/>
      <c r="H53" s="2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4"/>
      <c r="AE53" s="123"/>
      <c r="AF53" s="125"/>
      <c r="AG53" s="124">
        <v>26</v>
      </c>
      <c r="AH53" s="129" t="s">
        <v>331</v>
      </c>
      <c r="AI53" s="123"/>
      <c r="AJ53" s="123"/>
      <c r="AK53" s="123"/>
      <c r="AL53" s="123"/>
      <c r="AM53" s="123"/>
      <c r="AN53" s="95">
        <v>0</v>
      </c>
      <c r="AO53" s="95">
        <v>50000000</v>
      </c>
      <c r="AP53" s="95">
        <v>0</v>
      </c>
      <c r="AQ53" s="95">
        <v>0</v>
      </c>
      <c r="AR53" s="7">
        <f t="shared" ref="AR53:AR54" si="49">+AN53+AO53+AP53-AQ53</f>
        <v>50000000</v>
      </c>
      <c r="AS53" s="95">
        <v>50000000</v>
      </c>
      <c r="AT53" s="95">
        <v>50000000</v>
      </c>
      <c r="AU53" s="7">
        <f>+AR53-AS53</f>
        <v>0</v>
      </c>
      <c r="AV53" s="7">
        <f>+AR53-AT53</f>
        <v>0</v>
      </c>
      <c r="AW53" s="95">
        <f t="shared" ref="AW53" si="50">+AS53/AR53*100</f>
        <v>100</v>
      </c>
      <c r="AX53" s="95">
        <f t="shared" ref="AX53" si="51">+AT53/AR53*100</f>
        <v>100</v>
      </c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6"/>
      <c r="BT53" s="56"/>
      <c r="BU53" s="56"/>
      <c r="BV53" s="56"/>
      <c r="BW53" s="56"/>
      <c r="BX53" s="56"/>
      <c r="BY53" s="56"/>
      <c r="BZ53" s="56"/>
      <c r="CA53" s="56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</row>
    <row r="54" spans="1:124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0"/>
      <c r="AE54" s="6"/>
      <c r="AF54" s="6"/>
      <c r="AG54" s="10">
        <v>53</v>
      </c>
      <c r="AH54" s="10" t="s">
        <v>237</v>
      </c>
      <c r="AI54" s="6"/>
      <c r="AJ54" s="6"/>
      <c r="AK54" s="6"/>
      <c r="AL54" s="6"/>
      <c r="AM54" s="6"/>
      <c r="AN54" s="7">
        <v>1814891250</v>
      </c>
      <c r="AO54" s="7">
        <v>0</v>
      </c>
      <c r="AP54" s="7">
        <v>0</v>
      </c>
      <c r="AQ54" s="7">
        <v>0</v>
      </c>
      <c r="AR54" s="7">
        <f t="shared" si="49"/>
        <v>1814891250</v>
      </c>
      <c r="AS54" s="7">
        <v>1604136710</v>
      </c>
      <c r="AT54" s="7">
        <v>1547136710</v>
      </c>
      <c r="AU54" s="7">
        <f t="shared" ref="AU54" si="52">+AR54-AS54</f>
        <v>210754540</v>
      </c>
      <c r="AV54" s="7">
        <f t="shared" ref="AV54" si="53">+AR54-AT54</f>
        <v>267754540</v>
      </c>
      <c r="AW54" s="95">
        <f t="shared" si="26"/>
        <v>88.387483823066532</v>
      </c>
      <c r="AX54" s="95">
        <f t="shared" si="27"/>
        <v>85.246799773815653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124" s="150" customFormat="1" ht="30" x14ac:dyDescent="0.25">
      <c r="A55" s="152"/>
      <c r="B55" s="152"/>
      <c r="C55" s="152"/>
      <c r="D55" s="152"/>
      <c r="E55" s="152"/>
      <c r="F55" s="152"/>
      <c r="G55" s="152"/>
      <c r="H55" s="152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61"/>
      <c r="AE55" s="157"/>
      <c r="AF55" s="157"/>
      <c r="AG55" s="161">
        <v>54</v>
      </c>
      <c r="AH55" s="160" t="s">
        <v>238</v>
      </c>
      <c r="AI55" s="157"/>
      <c r="AJ55" s="157"/>
      <c r="AK55" s="157"/>
      <c r="AL55" s="157"/>
      <c r="AM55" s="157"/>
      <c r="AN55" s="138">
        <v>159590500</v>
      </c>
      <c r="AO55" s="138">
        <v>0</v>
      </c>
      <c r="AP55" s="138">
        <v>0</v>
      </c>
      <c r="AQ55" s="138">
        <v>0</v>
      </c>
      <c r="AR55" s="138">
        <f>+AN55+AO55+AP55-AQ55</f>
        <v>159590500</v>
      </c>
      <c r="AS55" s="138">
        <v>125000000</v>
      </c>
      <c r="AT55" s="138">
        <v>0</v>
      </c>
      <c r="AU55" s="138">
        <f t="shared" ref="AU55" si="54">+AR55-AS55</f>
        <v>34590500</v>
      </c>
      <c r="AV55" s="138">
        <f t="shared" ref="AV55" si="55">+AR55-AT55</f>
        <v>159590500</v>
      </c>
      <c r="AW55" s="138">
        <f t="shared" ref="AW55" si="56">+AS55/AR55*100</f>
        <v>78.325464235026516</v>
      </c>
      <c r="AX55" s="138">
        <f t="shared" ref="AX55" si="57">+AT55/AR55*100</f>
        <v>0</v>
      </c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</row>
    <row r="56" spans="1:124" s="150" customFormat="1" ht="60" x14ac:dyDescent="0.25">
      <c r="A56" s="152"/>
      <c r="B56" s="152"/>
      <c r="C56" s="152"/>
      <c r="D56" s="152"/>
      <c r="E56" s="152"/>
      <c r="F56" s="152"/>
      <c r="G56" s="152"/>
      <c r="H56" s="152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61"/>
      <c r="AE56" s="157"/>
      <c r="AF56" s="157"/>
      <c r="AG56" s="161">
        <v>75</v>
      </c>
      <c r="AH56" s="160" t="s">
        <v>490</v>
      </c>
      <c r="AI56" s="157"/>
      <c r="AJ56" s="157"/>
      <c r="AK56" s="157"/>
      <c r="AL56" s="157"/>
      <c r="AM56" s="157"/>
      <c r="AN56" s="138">
        <v>0</v>
      </c>
      <c r="AO56" s="138">
        <v>8008.86</v>
      </c>
      <c r="AP56" s="138">
        <v>0</v>
      </c>
      <c r="AQ56" s="138">
        <v>0</v>
      </c>
      <c r="AR56" s="138">
        <f>+AN56+AO56+AP56-AQ56</f>
        <v>8008.86</v>
      </c>
      <c r="AS56" s="138">
        <v>0</v>
      </c>
      <c r="AT56" s="138">
        <v>0</v>
      </c>
      <c r="AU56" s="138">
        <f t="shared" ref="AU56" si="58">+AR56-AS56</f>
        <v>8008.86</v>
      </c>
      <c r="AV56" s="138">
        <f t="shared" ref="AV56" si="59">+AR56-AT56</f>
        <v>8008.86</v>
      </c>
      <c r="AW56" s="138">
        <f t="shared" ref="AW56" si="60">+AS56/AR56*100</f>
        <v>0</v>
      </c>
      <c r="AX56" s="138">
        <f t="shared" ref="AX56" si="61">+AT56/AR56*100</f>
        <v>0</v>
      </c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</row>
    <row r="57" spans="1:124" s="150" customFormat="1" ht="43.5" customHeight="1" x14ac:dyDescent="0.25">
      <c r="A57" s="152">
        <v>1</v>
      </c>
      <c r="B57" s="152">
        <v>800103913</v>
      </c>
      <c r="C57" s="152">
        <v>4</v>
      </c>
      <c r="D57" s="152" t="s">
        <v>64</v>
      </c>
      <c r="E57" s="152">
        <v>2014</v>
      </c>
      <c r="F57" s="152" t="s">
        <v>65</v>
      </c>
      <c r="G57" s="152" t="s">
        <v>245</v>
      </c>
      <c r="H57" s="152" t="s">
        <v>246</v>
      </c>
      <c r="I57" s="30" t="s">
        <v>84</v>
      </c>
      <c r="J57" s="30" t="s">
        <v>98</v>
      </c>
      <c r="K57" s="30" t="s">
        <v>250</v>
      </c>
      <c r="L57" s="147">
        <v>107</v>
      </c>
      <c r="M57" s="30" t="s">
        <v>66</v>
      </c>
      <c r="N57" s="30" t="s">
        <v>66</v>
      </c>
      <c r="O57" s="30" t="s">
        <v>66</v>
      </c>
      <c r="P57" s="30" t="s">
        <v>66</v>
      </c>
      <c r="Q57" s="30" t="s">
        <v>66</v>
      </c>
      <c r="R57" s="30" t="s">
        <v>66</v>
      </c>
      <c r="S57" s="30" t="s">
        <v>66</v>
      </c>
      <c r="T57" s="30" t="s">
        <v>66</v>
      </c>
      <c r="U57" s="30" t="s">
        <v>66</v>
      </c>
      <c r="V57" s="30" t="s">
        <v>66</v>
      </c>
      <c r="W57" s="30" t="s">
        <v>66</v>
      </c>
      <c r="X57" s="30" t="s">
        <v>66</v>
      </c>
      <c r="Y57" s="30" t="s">
        <v>66</v>
      </c>
      <c r="Z57" s="30" t="s">
        <v>66</v>
      </c>
      <c r="AA57" s="30" t="s">
        <v>66</v>
      </c>
      <c r="AB57" s="30" t="s">
        <v>66</v>
      </c>
      <c r="AC57" s="30" t="s">
        <v>67</v>
      </c>
      <c r="AD57" s="31" t="s">
        <v>251</v>
      </c>
      <c r="AE57" s="30">
        <v>0</v>
      </c>
      <c r="AF57" s="32"/>
      <c r="AG57" s="31"/>
      <c r="AH57" s="100"/>
      <c r="AI57" s="30" t="s">
        <v>252</v>
      </c>
      <c r="AJ57" s="30" t="s">
        <v>66</v>
      </c>
      <c r="AK57" s="30" t="s">
        <v>66</v>
      </c>
      <c r="AL57" s="30" t="s">
        <v>66</v>
      </c>
      <c r="AM57" s="30" t="s">
        <v>253</v>
      </c>
      <c r="AN57" s="34">
        <f>SUM(AN58:AN58)</f>
        <v>50000000</v>
      </c>
      <c r="AO57" s="34">
        <f>SUM(AO58:AO58)</f>
        <v>0</v>
      </c>
      <c r="AP57" s="34">
        <f>SUM(AP58:AP58)</f>
        <v>0</v>
      </c>
      <c r="AQ57" s="34">
        <f>SUM(AQ58:AQ58)</f>
        <v>0</v>
      </c>
      <c r="AR57" s="34">
        <f t="shared" si="29"/>
        <v>50000000</v>
      </c>
      <c r="AS57" s="34">
        <f>SUM(AS58:AS58)</f>
        <v>50000000</v>
      </c>
      <c r="AT57" s="34">
        <f>SUM(AT58:AT58)</f>
        <v>0</v>
      </c>
      <c r="AU57" s="34">
        <f>SUM(AU58:AU58)</f>
        <v>0</v>
      </c>
      <c r="AV57" s="34">
        <f>SUM(AV58:AV58)</f>
        <v>50000000</v>
      </c>
      <c r="AW57" s="34">
        <f t="shared" si="26"/>
        <v>100</v>
      </c>
      <c r="AX57" s="34">
        <f t="shared" si="27"/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 t="s">
        <v>68</v>
      </c>
      <c r="BI57" s="152" t="s">
        <v>69</v>
      </c>
      <c r="BJ57" s="152" t="s">
        <v>70</v>
      </c>
      <c r="BK57" s="152" t="s">
        <v>71</v>
      </c>
      <c r="BL57" s="152" t="s">
        <v>68</v>
      </c>
      <c r="BM57" s="152" t="s">
        <v>72</v>
      </c>
      <c r="BN57" s="152" t="s">
        <v>73</v>
      </c>
      <c r="BO57" s="152" t="s">
        <v>74</v>
      </c>
      <c r="BP57" s="152" t="s">
        <v>75</v>
      </c>
      <c r="BQ57" s="152" t="s">
        <v>76</v>
      </c>
      <c r="BR57" s="152" t="s">
        <v>77</v>
      </c>
      <c r="CB57" s="152" t="s">
        <v>78</v>
      </c>
      <c r="CC57" s="152" t="s">
        <v>79</v>
      </c>
      <c r="CD57" s="152" t="s">
        <v>79</v>
      </c>
      <c r="CE57" s="152" t="s">
        <v>79</v>
      </c>
      <c r="CF57" s="152" t="s">
        <v>80</v>
      </c>
      <c r="CG57" s="152" t="s">
        <v>79</v>
      </c>
      <c r="CH57" s="152" t="s">
        <v>79</v>
      </c>
      <c r="CI57" s="152" t="s">
        <v>81</v>
      </c>
      <c r="CJ57" s="152" t="s">
        <v>81</v>
      </c>
      <c r="CK57" s="152" t="s">
        <v>81</v>
      </c>
      <c r="CL57" s="152" t="s">
        <v>81</v>
      </c>
    </row>
    <row r="58" spans="1:124" ht="60" x14ac:dyDescent="0.25">
      <c r="A58" s="2">
        <v>1</v>
      </c>
      <c r="B58" s="2">
        <v>800103913</v>
      </c>
      <c r="C58" s="2">
        <v>4</v>
      </c>
      <c r="D58" s="2" t="s">
        <v>64</v>
      </c>
      <c r="E58" s="2">
        <v>2014</v>
      </c>
      <c r="F58" s="2" t="s">
        <v>65</v>
      </c>
      <c r="G58" s="2" t="s">
        <v>245</v>
      </c>
      <c r="H58" s="2" t="s">
        <v>246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0"/>
      <c r="AE58" s="6">
        <v>10</v>
      </c>
      <c r="AF58" s="6" t="s">
        <v>85</v>
      </c>
      <c r="AG58" s="10">
        <v>155</v>
      </c>
      <c r="AH58" s="105" t="s">
        <v>459</v>
      </c>
      <c r="AI58" s="6" t="s">
        <v>252</v>
      </c>
      <c r="AJ58" s="6" t="s">
        <v>66</v>
      </c>
      <c r="AK58" s="6" t="s">
        <v>66</v>
      </c>
      <c r="AL58" s="6" t="s">
        <v>66</v>
      </c>
      <c r="AM58" s="6" t="s">
        <v>253</v>
      </c>
      <c r="AN58" s="7">
        <v>50000000</v>
      </c>
      <c r="AO58" s="7">
        <v>0</v>
      </c>
      <c r="AP58" s="7">
        <v>0</v>
      </c>
      <c r="AQ58" s="7">
        <v>0</v>
      </c>
      <c r="AR58" s="7">
        <f t="shared" si="29"/>
        <v>50000000</v>
      </c>
      <c r="AS58" s="7">
        <v>50000000</v>
      </c>
      <c r="AT58" s="7">
        <v>0</v>
      </c>
      <c r="AU58" s="7">
        <f>+AR58-AS58</f>
        <v>0</v>
      </c>
      <c r="AV58" s="7">
        <f>+AR58-AT58</f>
        <v>50000000</v>
      </c>
      <c r="AW58" s="95">
        <f t="shared" si="26"/>
        <v>100</v>
      </c>
      <c r="AX58" s="95">
        <f t="shared" si="27"/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 t="s">
        <v>68</v>
      </c>
      <c r="BI58" s="2" t="s">
        <v>69</v>
      </c>
      <c r="BJ58" s="2" t="s">
        <v>70</v>
      </c>
      <c r="BK58" s="2" t="s">
        <v>71</v>
      </c>
      <c r="BL58" s="2" t="s">
        <v>68</v>
      </c>
      <c r="BM58" s="2" t="s">
        <v>72</v>
      </c>
      <c r="BN58" s="2" t="s">
        <v>73</v>
      </c>
      <c r="BO58" s="2" t="s">
        <v>74</v>
      </c>
      <c r="BP58" s="2" t="s">
        <v>75</v>
      </c>
      <c r="BQ58" s="2" t="s">
        <v>76</v>
      </c>
      <c r="BR58" s="2" t="s">
        <v>77</v>
      </c>
      <c r="CB58" s="2" t="s">
        <v>78</v>
      </c>
      <c r="CC58" s="2" t="s">
        <v>79</v>
      </c>
      <c r="CD58" s="2" t="s">
        <v>79</v>
      </c>
      <c r="CE58" s="2" t="s">
        <v>79</v>
      </c>
      <c r="CF58" s="2" t="s">
        <v>80</v>
      </c>
      <c r="CG58" s="2" t="s">
        <v>79</v>
      </c>
      <c r="CH58" s="2" t="s">
        <v>79</v>
      </c>
      <c r="CI58" s="2" t="s">
        <v>81</v>
      </c>
      <c r="CJ58" s="2" t="s">
        <v>81</v>
      </c>
      <c r="CK58" s="2" t="s">
        <v>81</v>
      </c>
      <c r="CL58" s="2" t="s">
        <v>81</v>
      </c>
    </row>
    <row r="59" spans="1:124" s="150" customFormat="1" ht="60" x14ac:dyDescent="0.25">
      <c r="A59" s="152">
        <v>1</v>
      </c>
      <c r="B59" s="152">
        <v>800103913</v>
      </c>
      <c r="C59" s="152">
        <v>4</v>
      </c>
      <c r="D59" s="152" t="s">
        <v>64</v>
      </c>
      <c r="E59" s="152">
        <v>2014</v>
      </c>
      <c r="F59" s="152" t="s">
        <v>65</v>
      </c>
      <c r="G59" s="152" t="s">
        <v>245</v>
      </c>
      <c r="H59" s="152" t="s">
        <v>246</v>
      </c>
      <c r="I59" s="30" t="s">
        <v>84</v>
      </c>
      <c r="J59" s="30" t="s">
        <v>98</v>
      </c>
      <c r="K59" s="30" t="s">
        <v>250</v>
      </c>
      <c r="L59" s="147">
        <v>145</v>
      </c>
      <c r="M59" s="30" t="s">
        <v>66</v>
      </c>
      <c r="N59" s="30" t="s">
        <v>66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66</v>
      </c>
      <c r="X59" s="30" t="s">
        <v>66</v>
      </c>
      <c r="Y59" s="30" t="s">
        <v>66</v>
      </c>
      <c r="Z59" s="30" t="s">
        <v>66</v>
      </c>
      <c r="AA59" s="30" t="s">
        <v>66</v>
      </c>
      <c r="AB59" s="30" t="s">
        <v>66</v>
      </c>
      <c r="AC59" s="30" t="s">
        <v>67</v>
      </c>
      <c r="AD59" s="148" t="s">
        <v>463</v>
      </c>
      <c r="AE59" s="30">
        <v>0</v>
      </c>
      <c r="AF59" s="32"/>
      <c r="AG59" s="31"/>
      <c r="AH59" s="100"/>
      <c r="AI59" s="30" t="s">
        <v>252</v>
      </c>
      <c r="AJ59" s="30" t="s">
        <v>66</v>
      </c>
      <c r="AK59" s="30" t="s">
        <v>66</v>
      </c>
      <c r="AL59" s="30" t="s">
        <v>66</v>
      </c>
      <c r="AM59" s="30" t="s">
        <v>253</v>
      </c>
      <c r="AN59" s="34">
        <f>+AN61</f>
        <v>450000000</v>
      </c>
      <c r="AO59" s="34">
        <f>+AO61+AO60</f>
        <v>140000000</v>
      </c>
      <c r="AP59" s="34">
        <f t="shared" ref="AP59:AQ59" si="62">+AP61+AP60</f>
        <v>0</v>
      </c>
      <c r="AQ59" s="34">
        <f t="shared" si="62"/>
        <v>0</v>
      </c>
      <c r="AR59" s="34">
        <f t="shared" si="29"/>
        <v>590000000</v>
      </c>
      <c r="AS59" s="34">
        <f>+AS61+AS60</f>
        <v>560770000</v>
      </c>
      <c r="AT59" s="34">
        <f t="shared" ref="AT59:AV59" si="63">+AT61+AT60</f>
        <v>499770000</v>
      </c>
      <c r="AU59" s="34">
        <f t="shared" si="63"/>
        <v>29230000</v>
      </c>
      <c r="AV59" s="34">
        <f t="shared" si="63"/>
        <v>90230000</v>
      </c>
      <c r="AW59" s="34">
        <f t="shared" si="26"/>
        <v>95.045762711864413</v>
      </c>
      <c r="AX59" s="34">
        <f t="shared" si="27"/>
        <v>84.706779661016952</v>
      </c>
      <c r="AY59" s="152">
        <v>0</v>
      </c>
      <c r="AZ59" s="152">
        <v>0</v>
      </c>
      <c r="BA59" s="152">
        <v>0</v>
      </c>
      <c r="BB59" s="152">
        <v>0</v>
      </c>
      <c r="BC59" s="152">
        <v>0</v>
      </c>
      <c r="BD59" s="152">
        <v>0</v>
      </c>
      <c r="BE59" s="152">
        <v>0</v>
      </c>
      <c r="BF59" s="152">
        <v>0</v>
      </c>
      <c r="BG59" s="152">
        <v>0</v>
      </c>
      <c r="BH59" s="152" t="s">
        <v>68</v>
      </c>
      <c r="BI59" s="152" t="s">
        <v>69</v>
      </c>
      <c r="BJ59" s="152" t="s">
        <v>70</v>
      </c>
      <c r="BK59" s="152" t="s">
        <v>71</v>
      </c>
      <c r="BL59" s="152" t="s">
        <v>68</v>
      </c>
      <c r="BM59" s="152" t="s">
        <v>72</v>
      </c>
      <c r="BN59" s="152" t="s">
        <v>73</v>
      </c>
      <c r="BO59" s="152" t="s">
        <v>74</v>
      </c>
      <c r="BP59" s="152" t="s">
        <v>75</v>
      </c>
      <c r="BQ59" s="152" t="s">
        <v>76</v>
      </c>
      <c r="BR59" s="152" t="s">
        <v>77</v>
      </c>
      <c r="CB59" s="152" t="s">
        <v>78</v>
      </c>
      <c r="CC59" s="152" t="s">
        <v>79</v>
      </c>
      <c r="CD59" s="152" t="s">
        <v>79</v>
      </c>
      <c r="CE59" s="152" t="s">
        <v>79</v>
      </c>
      <c r="CF59" s="152" t="s">
        <v>80</v>
      </c>
      <c r="CG59" s="152" t="s">
        <v>79</v>
      </c>
      <c r="CH59" s="152" t="s">
        <v>79</v>
      </c>
      <c r="CI59" s="152" t="s">
        <v>81</v>
      </c>
      <c r="CJ59" s="152" t="s">
        <v>81</v>
      </c>
      <c r="CK59" s="152" t="s">
        <v>81</v>
      </c>
      <c r="CL59" s="152" t="s">
        <v>81</v>
      </c>
    </row>
    <row r="60" spans="1:124" ht="30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/>
      <c r="AF60" s="6"/>
      <c r="AG60" s="124">
        <v>26</v>
      </c>
      <c r="AH60" s="129" t="s">
        <v>331</v>
      </c>
      <c r="AI60" s="6"/>
      <c r="AJ60" s="6"/>
      <c r="AK60" s="6"/>
      <c r="AL60" s="6"/>
      <c r="AM60" s="6"/>
      <c r="AN60" s="7">
        <v>0</v>
      </c>
      <c r="AO60" s="7">
        <v>140000000</v>
      </c>
      <c r="AP60" s="7">
        <v>0</v>
      </c>
      <c r="AQ60" s="7">
        <v>0</v>
      </c>
      <c r="AR60" s="7">
        <f t="shared" si="29"/>
        <v>140000000</v>
      </c>
      <c r="AS60" s="7">
        <v>110890000</v>
      </c>
      <c r="AT60" s="7">
        <v>62890000</v>
      </c>
      <c r="AU60" s="7">
        <f>+AR60-AS60</f>
        <v>29110000</v>
      </c>
      <c r="AV60" s="7">
        <f>+AR60-AT60</f>
        <v>77110000</v>
      </c>
      <c r="AW60" s="95">
        <f t="shared" ref="AW60" si="64">+AS60/AR60*100</f>
        <v>79.207142857142856</v>
      </c>
      <c r="AX60" s="95">
        <f t="shared" ref="AX60" si="65">+AT60/AR60*100</f>
        <v>44.921428571428571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124" ht="60" x14ac:dyDescent="0.25">
      <c r="A61" s="2">
        <v>1</v>
      </c>
      <c r="B61" s="2">
        <v>800103913</v>
      </c>
      <c r="C61" s="2">
        <v>4</v>
      </c>
      <c r="D61" s="2" t="s">
        <v>64</v>
      </c>
      <c r="E61" s="2">
        <v>2014</v>
      </c>
      <c r="F61" s="2" t="s">
        <v>65</v>
      </c>
      <c r="G61" s="2" t="s">
        <v>245</v>
      </c>
      <c r="H61" s="2" t="s">
        <v>246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0"/>
      <c r="AE61" s="6">
        <v>10</v>
      </c>
      <c r="AF61" s="6" t="s">
        <v>85</v>
      </c>
      <c r="AG61" s="10">
        <v>155</v>
      </c>
      <c r="AH61" s="105" t="s">
        <v>459</v>
      </c>
      <c r="AI61" s="6" t="s">
        <v>252</v>
      </c>
      <c r="AJ61" s="6" t="s">
        <v>66</v>
      </c>
      <c r="AK61" s="6" t="s">
        <v>66</v>
      </c>
      <c r="AL61" s="6" t="s">
        <v>66</v>
      </c>
      <c r="AM61" s="6" t="s">
        <v>253</v>
      </c>
      <c r="AN61" s="7">
        <v>450000000</v>
      </c>
      <c r="AO61" s="7">
        <v>0</v>
      </c>
      <c r="AP61" s="7">
        <v>0</v>
      </c>
      <c r="AQ61" s="7">
        <v>0</v>
      </c>
      <c r="AR61" s="7">
        <f t="shared" si="29"/>
        <v>450000000</v>
      </c>
      <c r="AS61" s="7">
        <v>449880000</v>
      </c>
      <c r="AT61" s="7">
        <v>436880000</v>
      </c>
      <c r="AU61" s="7">
        <f>+AR61-AS61</f>
        <v>120000</v>
      </c>
      <c r="AV61" s="7">
        <f>+AR61-AT61</f>
        <v>13120000</v>
      </c>
      <c r="AW61" s="95">
        <f t="shared" si="26"/>
        <v>99.973333333333329</v>
      </c>
      <c r="AX61" s="95">
        <f t="shared" si="27"/>
        <v>97.084444444444443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 t="s">
        <v>68</v>
      </c>
      <c r="BI61" s="2" t="s">
        <v>69</v>
      </c>
      <c r="BJ61" s="2" t="s">
        <v>70</v>
      </c>
      <c r="BK61" s="2" t="s">
        <v>71</v>
      </c>
      <c r="BL61" s="2" t="s">
        <v>68</v>
      </c>
      <c r="BM61" s="2" t="s">
        <v>72</v>
      </c>
      <c r="BN61" s="2" t="s">
        <v>73</v>
      </c>
      <c r="BO61" s="2" t="s">
        <v>74</v>
      </c>
      <c r="BP61" s="2" t="s">
        <v>75</v>
      </c>
      <c r="BQ61" s="2" t="s">
        <v>76</v>
      </c>
      <c r="BR61" s="2" t="s">
        <v>77</v>
      </c>
      <c r="CB61" s="2" t="s">
        <v>78</v>
      </c>
      <c r="CC61" s="2" t="s">
        <v>79</v>
      </c>
      <c r="CD61" s="2" t="s">
        <v>79</v>
      </c>
      <c r="CE61" s="2" t="s">
        <v>79</v>
      </c>
      <c r="CF61" s="2" t="s">
        <v>80</v>
      </c>
      <c r="CG61" s="2" t="s">
        <v>79</v>
      </c>
      <c r="CH61" s="2" t="s">
        <v>79</v>
      </c>
      <c r="CI61" s="2" t="s">
        <v>81</v>
      </c>
      <c r="CJ61" s="2" t="s">
        <v>81</v>
      </c>
      <c r="CK61" s="2" t="s">
        <v>81</v>
      </c>
      <c r="CL61" s="2" t="s">
        <v>81</v>
      </c>
    </row>
    <row r="62" spans="1:124" x14ac:dyDescent="0.25">
      <c r="A62" s="2"/>
      <c r="B62" s="2"/>
      <c r="C62" s="2"/>
      <c r="D62" s="2"/>
      <c r="E62" s="2"/>
      <c r="F62" s="2"/>
      <c r="G62" s="2"/>
      <c r="H62" s="2"/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1"/>
      <c r="AE62" s="50"/>
      <c r="AF62" s="50"/>
      <c r="AG62" s="51"/>
      <c r="AH62" s="51"/>
      <c r="AI62" s="50"/>
      <c r="AJ62" s="50"/>
      <c r="AK62" s="50"/>
      <c r="AL62" s="50"/>
      <c r="AM62" s="50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3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124" ht="29.25" customHeight="1" thickBot="1" x14ac:dyDescent="0.3">
      <c r="A63" s="2"/>
      <c r="B63" s="2"/>
      <c r="C63" s="2"/>
      <c r="D63" s="2"/>
      <c r="E63" s="2"/>
      <c r="F63" s="2"/>
      <c r="G63" s="2"/>
      <c r="H63" s="2"/>
      <c r="I63" s="173" t="s">
        <v>295</v>
      </c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5"/>
      <c r="AE63" s="24"/>
      <c r="AF63" s="24"/>
      <c r="AG63" s="183" t="s">
        <v>284</v>
      </c>
      <c r="AH63" s="184"/>
      <c r="AI63" s="25" t="s">
        <v>10</v>
      </c>
      <c r="AJ63" s="25" t="s">
        <v>11</v>
      </c>
      <c r="AK63" s="25" t="s">
        <v>12</v>
      </c>
      <c r="AL63" s="25" t="s">
        <v>13</v>
      </c>
      <c r="AM63" s="25" t="s">
        <v>14</v>
      </c>
      <c r="AN63" s="135" t="s">
        <v>285</v>
      </c>
      <c r="AO63" s="135" t="s">
        <v>286</v>
      </c>
      <c r="AP63" s="135" t="s">
        <v>324</v>
      </c>
      <c r="AQ63" s="135" t="s">
        <v>287</v>
      </c>
      <c r="AR63" s="135" t="s">
        <v>288</v>
      </c>
      <c r="AS63" s="135" t="s">
        <v>340</v>
      </c>
      <c r="AT63" s="135" t="s">
        <v>289</v>
      </c>
      <c r="AU63" s="135" t="s">
        <v>290</v>
      </c>
      <c r="AV63" s="135" t="s">
        <v>291</v>
      </c>
      <c r="AW63" s="135" t="s">
        <v>292</v>
      </c>
      <c r="AX63" s="135" t="s">
        <v>293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124" x14ac:dyDescent="0.25">
      <c r="A64" s="2">
        <v>1</v>
      </c>
      <c r="B64" s="2">
        <v>800103913</v>
      </c>
      <c r="C64" s="2">
        <v>4</v>
      </c>
      <c r="D64" s="2" t="s">
        <v>64</v>
      </c>
      <c r="E64" s="2">
        <v>2014</v>
      </c>
      <c r="F64" s="2" t="s">
        <v>65</v>
      </c>
      <c r="G64" s="2" t="s">
        <v>258</v>
      </c>
      <c r="H64" s="2" t="s">
        <v>259</v>
      </c>
      <c r="I64" s="170" t="s">
        <v>299</v>
      </c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1"/>
      <c r="AE64" s="13">
        <v>0</v>
      </c>
      <c r="AF64" s="9"/>
      <c r="AG64" s="109"/>
      <c r="AH64" s="98"/>
      <c r="AI64" s="28"/>
      <c r="AJ64" s="28"/>
      <c r="AK64" s="28"/>
      <c r="AL64" s="28"/>
      <c r="AM64" s="28"/>
      <c r="AN64" s="29">
        <f t="shared" ref="AN64:AV64" si="66">+AN65</f>
        <v>9734133292</v>
      </c>
      <c r="AO64" s="29">
        <f t="shared" si="66"/>
        <v>6845678770.4499998</v>
      </c>
      <c r="AP64" s="29">
        <f t="shared" si="66"/>
        <v>710539158</v>
      </c>
      <c r="AQ64" s="29">
        <f t="shared" si="66"/>
        <v>4109018158</v>
      </c>
      <c r="AR64" s="29">
        <f t="shared" si="66"/>
        <v>13181333062.450001</v>
      </c>
      <c r="AS64" s="29">
        <f t="shared" si="66"/>
        <v>12052877956</v>
      </c>
      <c r="AT64" s="29">
        <f t="shared" si="66"/>
        <v>11171482816</v>
      </c>
      <c r="AU64" s="29">
        <f t="shared" si="66"/>
        <v>1128455106.4500008</v>
      </c>
      <c r="AV64" s="29">
        <f t="shared" si="66"/>
        <v>2009850246.4500008</v>
      </c>
      <c r="AW64" s="23">
        <f t="shared" ref="AW64:AW111" si="67">+AS64/AR64*100</f>
        <v>91.438991025386812</v>
      </c>
      <c r="AX64" s="23">
        <f t="shared" ref="AX64:AX111" si="68">+AT64/AR64*100</f>
        <v>84.752299051030647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 t="s">
        <v>68</v>
      </c>
      <c r="BI64" s="2" t="s">
        <v>69</v>
      </c>
      <c r="BJ64" s="2" t="s">
        <v>70</v>
      </c>
      <c r="BK64" s="2" t="s">
        <v>71</v>
      </c>
      <c r="BL64" s="2" t="s">
        <v>68</v>
      </c>
      <c r="BM64" s="2" t="s">
        <v>72</v>
      </c>
      <c r="BN64" s="2" t="s">
        <v>73</v>
      </c>
      <c r="BO64" s="2" t="s">
        <v>74</v>
      </c>
      <c r="BP64" s="2" t="s">
        <v>75</v>
      </c>
      <c r="BQ64" s="2" t="s">
        <v>76</v>
      </c>
      <c r="BR64" s="2" t="s">
        <v>77</v>
      </c>
      <c r="CB64" s="2" t="s">
        <v>78</v>
      </c>
      <c r="CC64" s="2" t="s">
        <v>79</v>
      </c>
      <c r="CD64" s="2" t="s">
        <v>79</v>
      </c>
      <c r="CE64" s="2" t="s">
        <v>79</v>
      </c>
      <c r="CF64" s="2" t="s">
        <v>80</v>
      </c>
      <c r="CG64" s="2" t="s">
        <v>79</v>
      </c>
      <c r="CH64" s="2" t="s">
        <v>79</v>
      </c>
      <c r="CI64" s="2" t="s">
        <v>81</v>
      </c>
      <c r="CJ64" s="2" t="s">
        <v>81</v>
      </c>
      <c r="CK64" s="2" t="s">
        <v>81</v>
      </c>
      <c r="CL64" s="2" t="s">
        <v>81</v>
      </c>
    </row>
    <row r="65" spans="1:90" x14ac:dyDescent="0.25">
      <c r="A65" s="2">
        <v>1</v>
      </c>
      <c r="B65" s="2">
        <v>800103913</v>
      </c>
      <c r="C65" s="2">
        <v>4</v>
      </c>
      <c r="D65" s="2" t="s">
        <v>64</v>
      </c>
      <c r="E65" s="2">
        <v>2014</v>
      </c>
      <c r="F65" s="2" t="s">
        <v>65</v>
      </c>
      <c r="G65" s="2" t="s">
        <v>258</v>
      </c>
      <c r="H65" s="2" t="s">
        <v>259</v>
      </c>
      <c r="I65" s="170" t="s">
        <v>294</v>
      </c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1"/>
      <c r="AE65" s="6">
        <v>0</v>
      </c>
      <c r="AF65" s="5"/>
      <c r="AG65" s="110"/>
      <c r="AH65" s="99"/>
      <c r="AI65" s="21"/>
      <c r="AJ65" s="21"/>
      <c r="AK65" s="21"/>
      <c r="AL65" s="21"/>
      <c r="AM65" s="21"/>
      <c r="AN65" s="23">
        <f>+AN66+AN71+AN74+AN79+AN85+AN91+AN96+AN100+AN103+AN108</f>
        <v>9734133292</v>
      </c>
      <c r="AO65" s="23">
        <f>+AO66+AO71+AO74+AO79+AO85+AO91+AO96+AO100+AO103+AO108</f>
        <v>6845678770.4499998</v>
      </c>
      <c r="AP65" s="23">
        <f>+AP66+AP71+AP74+AP79+AP85+AP91+AP96+AP100+AP103+AP108</f>
        <v>710539158</v>
      </c>
      <c r="AQ65" s="23">
        <f>+AQ66+AQ71+AQ74+AQ79+AQ85+AQ91+AQ96+AQ100+AQ103+AQ108</f>
        <v>4109018158</v>
      </c>
      <c r="AR65" s="23">
        <f t="shared" ref="AR65:AR108" si="69">+AN65+AO65+AP65-AQ65</f>
        <v>13181333062.450001</v>
      </c>
      <c r="AS65" s="23">
        <f>+AS66+AS71+AS74+AS79+AS85+AS91+AS96+AS100+AS103+AS108</f>
        <v>12052877956</v>
      </c>
      <c r="AT65" s="23">
        <f>+AT66+AT71+AT74+AT79+AT85+AT91+AT96+AT100+AT103+AT108</f>
        <v>11171482816</v>
      </c>
      <c r="AU65" s="23">
        <f>+AR65-AS65</f>
        <v>1128455106.4500008</v>
      </c>
      <c r="AV65" s="23">
        <f>+AR65-AT65</f>
        <v>2009850246.4500008</v>
      </c>
      <c r="AW65" s="23">
        <f t="shared" si="67"/>
        <v>91.438991025386812</v>
      </c>
      <c r="AX65" s="23">
        <f t="shared" si="68"/>
        <v>84.752299051030647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 t="s">
        <v>68</v>
      </c>
      <c r="BI65" s="2" t="s">
        <v>69</v>
      </c>
      <c r="BJ65" s="2" t="s">
        <v>70</v>
      </c>
      <c r="BK65" s="2" t="s">
        <v>71</v>
      </c>
      <c r="BL65" s="2" t="s">
        <v>68</v>
      </c>
      <c r="BM65" s="2" t="s">
        <v>72</v>
      </c>
      <c r="BN65" s="2" t="s">
        <v>73</v>
      </c>
      <c r="BO65" s="2" t="s">
        <v>74</v>
      </c>
      <c r="BP65" s="2" t="s">
        <v>75</v>
      </c>
      <c r="BQ65" s="2" t="s">
        <v>76</v>
      </c>
      <c r="BR65" s="2" t="s">
        <v>77</v>
      </c>
      <c r="CB65" s="2" t="s">
        <v>78</v>
      </c>
      <c r="CC65" s="2" t="s">
        <v>79</v>
      </c>
      <c r="CD65" s="2" t="s">
        <v>79</v>
      </c>
      <c r="CE65" s="2" t="s">
        <v>79</v>
      </c>
      <c r="CF65" s="2" t="s">
        <v>80</v>
      </c>
      <c r="CG65" s="2" t="s">
        <v>79</v>
      </c>
      <c r="CH65" s="2" t="s">
        <v>79</v>
      </c>
      <c r="CI65" s="2" t="s">
        <v>81</v>
      </c>
      <c r="CJ65" s="2" t="s">
        <v>81</v>
      </c>
      <c r="CK65" s="2" t="s">
        <v>81</v>
      </c>
      <c r="CL65" s="2" t="s">
        <v>81</v>
      </c>
    </row>
    <row r="66" spans="1:90" s="150" customFormat="1" ht="30" x14ac:dyDescent="0.25">
      <c r="A66" s="152">
        <v>1</v>
      </c>
      <c r="B66" s="152">
        <v>800103913</v>
      </c>
      <c r="C66" s="152">
        <v>4</v>
      </c>
      <c r="D66" s="152" t="s">
        <v>64</v>
      </c>
      <c r="E66" s="152">
        <v>2014</v>
      </c>
      <c r="F66" s="152" t="s">
        <v>65</v>
      </c>
      <c r="G66" s="152" t="s">
        <v>258</v>
      </c>
      <c r="H66" s="152" t="s">
        <v>259</v>
      </c>
      <c r="I66" s="30" t="s">
        <v>84</v>
      </c>
      <c r="J66" s="30" t="s">
        <v>98</v>
      </c>
      <c r="K66" s="30" t="s">
        <v>263</v>
      </c>
      <c r="L66" s="147">
        <v>75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464</v>
      </c>
      <c r="AE66" s="30">
        <v>0</v>
      </c>
      <c r="AF66" s="32"/>
      <c r="AG66" s="31"/>
      <c r="AH66" s="100"/>
      <c r="AI66" s="30" t="s">
        <v>255</v>
      </c>
      <c r="AJ66" s="30" t="s">
        <v>66</v>
      </c>
      <c r="AK66" s="30" t="s">
        <v>66</v>
      </c>
      <c r="AL66" s="30" t="s">
        <v>66</v>
      </c>
      <c r="AM66" s="30" t="s">
        <v>256</v>
      </c>
      <c r="AN66" s="34">
        <f>SUM(AN67:AN68)</f>
        <v>1000000000</v>
      </c>
      <c r="AO66" s="34">
        <f>SUM(AO67:AO70)</f>
        <v>544236222.73000002</v>
      </c>
      <c r="AP66" s="34">
        <f t="shared" ref="AP66:AQ66" si="70">SUM(AP67:AP70)</f>
        <v>0</v>
      </c>
      <c r="AQ66" s="34">
        <f t="shared" si="70"/>
        <v>0</v>
      </c>
      <c r="AR66" s="34">
        <f t="shared" si="69"/>
        <v>1544236222.73</v>
      </c>
      <c r="AS66" s="34">
        <f>SUM(AS67:AS70)</f>
        <v>1486813772</v>
      </c>
      <c r="AT66" s="34">
        <f>SUM(AT67:AT70)</f>
        <v>1300076992</v>
      </c>
      <c r="AU66" s="34">
        <f t="shared" ref="AU66:AV66" si="71">SUM(AU67:AU70)</f>
        <v>57422450.730000004</v>
      </c>
      <c r="AV66" s="34">
        <f t="shared" si="71"/>
        <v>244159230.73000002</v>
      </c>
      <c r="AW66" s="34">
        <f t="shared" si="67"/>
        <v>96.281498265305231</v>
      </c>
      <c r="AX66" s="34">
        <f t="shared" si="68"/>
        <v>84.188997309080108</v>
      </c>
      <c r="AY66" s="152">
        <v>0</v>
      </c>
      <c r="AZ66" s="152">
        <v>0</v>
      </c>
      <c r="BA66" s="152">
        <v>0</v>
      </c>
      <c r="BB66" s="152">
        <v>0</v>
      </c>
      <c r="BC66" s="152">
        <v>0</v>
      </c>
      <c r="BD66" s="152">
        <v>0</v>
      </c>
      <c r="BE66" s="152">
        <v>0</v>
      </c>
      <c r="BF66" s="152">
        <v>0</v>
      </c>
      <c r="BG66" s="152">
        <v>0</v>
      </c>
      <c r="BH66" s="152" t="s">
        <v>68</v>
      </c>
      <c r="BI66" s="152" t="s">
        <v>69</v>
      </c>
      <c r="BJ66" s="152" t="s">
        <v>70</v>
      </c>
      <c r="BK66" s="152" t="s">
        <v>71</v>
      </c>
      <c r="BL66" s="152" t="s">
        <v>68</v>
      </c>
      <c r="BM66" s="152" t="s">
        <v>72</v>
      </c>
      <c r="BN66" s="152" t="s">
        <v>73</v>
      </c>
      <c r="BO66" s="152" t="s">
        <v>74</v>
      </c>
      <c r="BP66" s="152" t="s">
        <v>75</v>
      </c>
      <c r="BQ66" s="152" t="s">
        <v>76</v>
      </c>
      <c r="BR66" s="152" t="s">
        <v>77</v>
      </c>
      <c r="CB66" s="152" t="s">
        <v>78</v>
      </c>
      <c r="CC66" s="152" t="s">
        <v>79</v>
      </c>
      <c r="CD66" s="152" t="s">
        <v>79</v>
      </c>
      <c r="CE66" s="152" t="s">
        <v>79</v>
      </c>
      <c r="CF66" s="152" t="s">
        <v>80</v>
      </c>
      <c r="CG66" s="152" t="s">
        <v>79</v>
      </c>
      <c r="CH66" s="152" t="s">
        <v>79</v>
      </c>
      <c r="CI66" s="152" t="s">
        <v>81</v>
      </c>
      <c r="CJ66" s="152" t="s">
        <v>81</v>
      </c>
      <c r="CK66" s="152" t="s">
        <v>81</v>
      </c>
      <c r="CL66" s="152" t="s">
        <v>81</v>
      </c>
    </row>
    <row r="67" spans="1:90" x14ac:dyDescent="0.25">
      <c r="A67" s="2">
        <v>1</v>
      </c>
      <c r="B67" s="2">
        <v>800103913</v>
      </c>
      <c r="C67" s="2">
        <v>4</v>
      </c>
      <c r="D67" s="2" t="s">
        <v>64</v>
      </c>
      <c r="E67" s="2">
        <v>2014</v>
      </c>
      <c r="F67" s="2" t="s">
        <v>65</v>
      </c>
      <c r="G67" s="2" t="s">
        <v>258</v>
      </c>
      <c r="H67" s="2" t="s">
        <v>259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0"/>
      <c r="AE67" s="6">
        <v>10</v>
      </c>
      <c r="AF67" s="6" t="s">
        <v>85</v>
      </c>
      <c r="AG67" s="10">
        <v>17</v>
      </c>
      <c r="AH67" s="10" t="s">
        <v>97</v>
      </c>
      <c r="AI67" s="6" t="s">
        <v>255</v>
      </c>
      <c r="AJ67" s="6" t="s">
        <v>66</v>
      </c>
      <c r="AK67" s="6" t="s">
        <v>66</v>
      </c>
      <c r="AL67" s="6" t="s">
        <v>66</v>
      </c>
      <c r="AM67" s="6" t="s">
        <v>256</v>
      </c>
      <c r="AN67" s="7">
        <v>1000000000</v>
      </c>
      <c r="AO67" s="7">
        <v>0</v>
      </c>
      <c r="AP67" s="7">
        <v>0</v>
      </c>
      <c r="AQ67" s="7">
        <v>0</v>
      </c>
      <c r="AR67" s="7">
        <f t="shared" si="69"/>
        <v>1000000000</v>
      </c>
      <c r="AS67" s="7">
        <v>959927550</v>
      </c>
      <c r="AT67" s="7">
        <v>959927550</v>
      </c>
      <c r="AU67" s="7">
        <f>+AR67-AS67</f>
        <v>40072450</v>
      </c>
      <c r="AV67" s="7">
        <f>+AR67-AT67</f>
        <v>40072450</v>
      </c>
      <c r="AW67" s="95">
        <f t="shared" si="67"/>
        <v>95.992755000000002</v>
      </c>
      <c r="AX67" s="95">
        <f t="shared" si="68"/>
        <v>95.992755000000002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 t="s">
        <v>68</v>
      </c>
      <c r="BI67" s="2" t="s">
        <v>69</v>
      </c>
      <c r="BJ67" s="2" t="s">
        <v>70</v>
      </c>
      <c r="BK67" s="2" t="s">
        <v>71</v>
      </c>
      <c r="BL67" s="2" t="s">
        <v>68</v>
      </c>
      <c r="BM67" s="2" t="s">
        <v>72</v>
      </c>
      <c r="BN67" s="2" t="s">
        <v>73</v>
      </c>
      <c r="BO67" s="2" t="s">
        <v>74</v>
      </c>
      <c r="BP67" s="2" t="s">
        <v>75</v>
      </c>
      <c r="BQ67" s="2" t="s">
        <v>76</v>
      </c>
      <c r="BR67" s="2" t="s">
        <v>77</v>
      </c>
      <c r="CB67" s="2" t="s">
        <v>78</v>
      </c>
      <c r="CC67" s="2" t="s">
        <v>79</v>
      </c>
      <c r="CD67" s="2" t="s">
        <v>79</v>
      </c>
      <c r="CE67" s="2" t="s">
        <v>79</v>
      </c>
      <c r="CF67" s="2" t="s">
        <v>80</v>
      </c>
      <c r="CG67" s="2" t="s">
        <v>79</v>
      </c>
      <c r="CH67" s="2" t="s">
        <v>79</v>
      </c>
      <c r="CI67" s="2" t="s">
        <v>81</v>
      </c>
      <c r="CJ67" s="2" t="s">
        <v>81</v>
      </c>
      <c r="CK67" s="2" t="s">
        <v>81</v>
      </c>
      <c r="CL67" s="2" t="s">
        <v>81</v>
      </c>
    </row>
    <row r="68" spans="1:90" ht="45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/>
      <c r="AF68" s="6"/>
      <c r="AG68" s="10">
        <v>26</v>
      </c>
      <c r="AH68" s="105" t="s">
        <v>352</v>
      </c>
      <c r="AI68" s="6"/>
      <c r="AJ68" s="6"/>
      <c r="AK68" s="6"/>
      <c r="AL68" s="6"/>
      <c r="AM68" s="6"/>
      <c r="AN68" s="7">
        <v>0</v>
      </c>
      <c r="AO68" s="7">
        <v>300000000</v>
      </c>
      <c r="AP68" s="7">
        <v>0</v>
      </c>
      <c r="AQ68" s="7">
        <v>0</v>
      </c>
      <c r="AR68" s="7">
        <f t="shared" si="69"/>
        <v>300000000</v>
      </c>
      <c r="AS68" s="7">
        <v>282650000</v>
      </c>
      <c r="AT68" s="7">
        <v>117650000</v>
      </c>
      <c r="AU68" s="7">
        <f>+AR68-AS68</f>
        <v>17350000</v>
      </c>
      <c r="AV68" s="7">
        <f>+AR68-AT68</f>
        <v>182350000</v>
      </c>
      <c r="AW68" s="95">
        <f t="shared" ref="AW68" si="72">+AS68/AR68*100</f>
        <v>94.216666666666669</v>
      </c>
      <c r="AX68" s="95">
        <f t="shared" ref="AX68" si="73">+AT68/AR68*100</f>
        <v>39.216666666666669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ht="30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0"/>
      <c r="AE69" s="6"/>
      <c r="AF69" s="6"/>
      <c r="AG69" s="10">
        <v>60</v>
      </c>
      <c r="AH69" s="105" t="s">
        <v>491</v>
      </c>
      <c r="AI69" s="6"/>
      <c r="AJ69" s="6"/>
      <c r="AK69" s="6"/>
      <c r="AL69" s="6"/>
      <c r="AM69" s="6"/>
      <c r="AN69" s="7">
        <v>0</v>
      </c>
      <c r="AO69" s="7">
        <v>103203965.73</v>
      </c>
      <c r="AP69" s="7">
        <v>0</v>
      </c>
      <c r="AQ69" s="7">
        <v>0</v>
      </c>
      <c r="AR69" s="7">
        <f t="shared" si="69"/>
        <v>103203965.73</v>
      </c>
      <c r="AS69" s="7">
        <v>103203965</v>
      </c>
      <c r="AT69" s="7">
        <v>91099442</v>
      </c>
      <c r="AU69" s="7">
        <f t="shared" ref="AU69:AU70" si="74">+AR69-AS69</f>
        <v>0.73000000417232513</v>
      </c>
      <c r="AV69" s="7">
        <f t="shared" ref="AV69:AV70" si="75">+AR69-AT69</f>
        <v>12104523.730000004</v>
      </c>
      <c r="AW69" s="95">
        <f t="shared" ref="AW69:AW70" si="76">+AS69/AR69*100</f>
        <v>99.999999292662835</v>
      </c>
      <c r="AX69" s="95">
        <f t="shared" ref="AX69:AX70" si="77">+AT69/AR69*100</f>
        <v>88.271261046627231</v>
      </c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ht="45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/>
      <c r="AF70" s="6"/>
      <c r="AG70" s="10">
        <v>73</v>
      </c>
      <c r="AH70" s="105" t="s">
        <v>262</v>
      </c>
      <c r="AI70" s="6"/>
      <c r="AJ70" s="6"/>
      <c r="AK70" s="6"/>
      <c r="AL70" s="6"/>
      <c r="AM70" s="6"/>
      <c r="AN70" s="7">
        <v>0</v>
      </c>
      <c r="AO70" s="7">
        <v>141032257</v>
      </c>
      <c r="AP70" s="7">
        <v>0</v>
      </c>
      <c r="AQ70" s="7">
        <v>0</v>
      </c>
      <c r="AR70" s="7">
        <f t="shared" si="69"/>
        <v>141032257</v>
      </c>
      <c r="AS70" s="7">
        <v>141032257</v>
      </c>
      <c r="AT70" s="7">
        <v>131400000</v>
      </c>
      <c r="AU70" s="7">
        <f t="shared" si="74"/>
        <v>0</v>
      </c>
      <c r="AV70" s="7">
        <f t="shared" si="75"/>
        <v>9632257</v>
      </c>
      <c r="AW70" s="95">
        <f t="shared" si="76"/>
        <v>100</v>
      </c>
      <c r="AX70" s="95">
        <f t="shared" si="77"/>
        <v>93.170174536737363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s="150" customFormat="1" ht="45" x14ac:dyDescent="0.25">
      <c r="A71" s="152">
        <v>1</v>
      </c>
      <c r="B71" s="152">
        <v>800103913</v>
      </c>
      <c r="C71" s="152">
        <v>4</v>
      </c>
      <c r="D71" s="152" t="s">
        <v>64</v>
      </c>
      <c r="E71" s="152">
        <v>2014</v>
      </c>
      <c r="F71" s="152" t="s">
        <v>65</v>
      </c>
      <c r="G71" s="152" t="s">
        <v>258</v>
      </c>
      <c r="H71" s="152" t="s">
        <v>259</v>
      </c>
      <c r="I71" s="30" t="s">
        <v>84</v>
      </c>
      <c r="J71" s="30" t="s">
        <v>98</v>
      </c>
      <c r="K71" s="30" t="s">
        <v>263</v>
      </c>
      <c r="L71" s="147">
        <v>85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 t="s">
        <v>66</v>
      </c>
      <c r="Z71" s="30" t="s">
        <v>66</v>
      </c>
      <c r="AA71" s="30" t="s">
        <v>66</v>
      </c>
      <c r="AB71" s="30" t="s">
        <v>66</v>
      </c>
      <c r="AC71" s="30" t="s">
        <v>67</v>
      </c>
      <c r="AD71" s="148" t="s">
        <v>465</v>
      </c>
      <c r="AE71" s="30">
        <v>0</v>
      </c>
      <c r="AF71" s="32"/>
      <c r="AG71" s="31"/>
      <c r="AH71" s="100"/>
      <c r="AI71" s="30" t="s">
        <v>255</v>
      </c>
      <c r="AJ71" s="30" t="s">
        <v>66</v>
      </c>
      <c r="AK71" s="30" t="s">
        <v>66</v>
      </c>
      <c r="AL71" s="30" t="s">
        <v>66</v>
      </c>
      <c r="AM71" s="30" t="s">
        <v>256</v>
      </c>
      <c r="AN71" s="34">
        <f>SUM(AN72:AN72)</f>
        <v>1317758445</v>
      </c>
      <c r="AO71" s="34">
        <f>SUM(AO72:AO73)</f>
        <v>200000000</v>
      </c>
      <c r="AP71" s="34">
        <f t="shared" ref="AP71:AQ71" si="78">SUM(AP72:AP73)</f>
        <v>0</v>
      </c>
      <c r="AQ71" s="34">
        <f t="shared" si="78"/>
        <v>122682780</v>
      </c>
      <c r="AR71" s="34">
        <f t="shared" si="69"/>
        <v>1395075665</v>
      </c>
      <c r="AS71" s="34">
        <f>SUM(AS72:AS73)</f>
        <v>1384255253</v>
      </c>
      <c r="AT71" s="34">
        <f>SUM(AT72:AT73)</f>
        <v>1354255253</v>
      </c>
      <c r="AU71" s="34">
        <f t="shared" ref="AU71:AV71" si="79">SUM(AU72:AU73)</f>
        <v>10820412</v>
      </c>
      <c r="AV71" s="34">
        <f t="shared" si="79"/>
        <v>40820412</v>
      </c>
      <c r="AW71" s="34">
        <f t="shared" si="67"/>
        <v>99.224385295259225</v>
      </c>
      <c r="AX71" s="34">
        <f t="shared" si="68"/>
        <v>97.073964299993719</v>
      </c>
      <c r="AY71" s="152">
        <v>0</v>
      </c>
      <c r="AZ71" s="152">
        <v>0</v>
      </c>
      <c r="BA71" s="152">
        <v>0</v>
      </c>
      <c r="BB71" s="152">
        <v>0</v>
      </c>
      <c r="BC71" s="152">
        <v>0</v>
      </c>
      <c r="BD71" s="152">
        <v>0</v>
      </c>
      <c r="BE71" s="152">
        <v>0</v>
      </c>
      <c r="BF71" s="152">
        <v>0</v>
      </c>
      <c r="BG71" s="152">
        <v>0</v>
      </c>
      <c r="BH71" s="152" t="s">
        <v>68</v>
      </c>
      <c r="BI71" s="152" t="s">
        <v>69</v>
      </c>
      <c r="BJ71" s="152" t="s">
        <v>70</v>
      </c>
      <c r="BK71" s="152" t="s">
        <v>71</v>
      </c>
      <c r="BL71" s="152" t="s">
        <v>68</v>
      </c>
      <c r="BM71" s="152" t="s">
        <v>72</v>
      </c>
      <c r="BN71" s="152" t="s">
        <v>73</v>
      </c>
      <c r="BO71" s="152" t="s">
        <v>74</v>
      </c>
      <c r="BP71" s="152" t="s">
        <v>75</v>
      </c>
      <c r="BQ71" s="152" t="s">
        <v>76</v>
      </c>
      <c r="BR71" s="152" t="s">
        <v>77</v>
      </c>
      <c r="CB71" s="152" t="s">
        <v>78</v>
      </c>
      <c r="CC71" s="152" t="s">
        <v>79</v>
      </c>
      <c r="CD71" s="152" t="s">
        <v>79</v>
      </c>
      <c r="CE71" s="152" t="s">
        <v>79</v>
      </c>
      <c r="CF71" s="152" t="s">
        <v>80</v>
      </c>
      <c r="CG71" s="152" t="s">
        <v>79</v>
      </c>
      <c r="CH71" s="152" t="s">
        <v>79</v>
      </c>
      <c r="CI71" s="152" t="s">
        <v>81</v>
      </c>
      <c r="CJ71" s="152" t="s">
        <v>81</v>
      </c>
      <c r="CK71" s="152" t="s">
        <v>81</v>
      </c>
      <c r="CL71" s="152" t="s">
        <v>81</v>
      </c>
    </row>
    <row r="72" spans="1:90" ht="60" x14ac:dyDescent="0.25">
      <c r="A72" s="2">
        <v>1</v>
      </c>
      <c r="B72" s="2">
        <v>800103913</v>
      </c>
      <c r="C72" s="2">
        <v>4</v>
      </c>
      <c r="D72" s="2" t="s">
        <v>64</v>
      </c>
      <c r="E72" s="2">
        <v>2014</v>
      </c>
      <c r="F72" s="2" t="s">
        <v>65</v>
      </c>
      <c r="G72" s="2" t="s">
        <v>258</v>
      </c>
      <c r="H72" s="2" t="s">
        <v>259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0"/>
      <c r="AE72" s="6">
        <v>10</v>
      </c>
      <c r="AF72" s="6" t="s">
        <v>85</v>
      </c>
      <c r="AG72" s="10">
        <v>50</v>
      </c>
      <c r="AH72" s="10" t="s">
        <v>260</v>
      </c>
      <c r="AI72" s="6" t="s">
        <v>255</v>
      </c>
      <c r="AJ72" s="6" t="s">
        <v>66</v>
      </c>
      <c r="AK72" s="6" t="s">
        <v>66</v>
      </c>
      <c r="AL72" s="6" t="s">
        <v>66</v>
      </c>
      <c r="AM72" s="6" t="s">
        <v>256</v>
      </c>
      <c r="AN72" s="7">
        <v>1317758445</v>
      </c>
      <c r="AO72" s="7">
        <v>40000000</v>
      </c>
      <c r="AP72" s="7">
        <v>0</v>
      </c>
      <c r="AQ72" s="7">
        <v>32682780</v>
      </c>
      <c r="AR72" s="7">
        <f t="shared" si="69"/>
        <v>1325075665</v>
      </c>
      <c r="AS72" s="7">
        <v>1314255253</v>
      </c>
      <c r="AT72" s="7">
        <v>1284255253</v>
      </c>
      <c r="AU72" s="7">
        <f>+AR72-AS72</f>
        <v>10820412</v>
      </c>
      <c r="AV72" s="7">
        <f>+AR72-AT72</f>
        <v>40820412</v>
      </c>
      <c r="AW72" s="95">
        <f t="shared" si="67"/>
        <v>99.183411763885957</v>
      </c>
      <c r="AX72" s="95">
        <f t="shared" si="68"/>
        <v>96.919390108941442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 t="s">
        <v>68</v>
      </c>
      <c r="BI72" s="2" t="s">
        <v>69</v>
      </c>
      <c r="BJ72" s="2" t="s">
        <v>70</v>
      </c>
      <c r="BK72" s="2" t="s">
        <v>71</v>
      </c>
      <c r="BL72" s="2" t="s">
        <v>68</v>
      </c>
      <c r="BM72" s="2" t="s">
        <v>72</v>
      </c>
      <c r="BN72" s="2" t="s">
        <v>73</v>
      </c>
      <c r="BO72" s="2" t="s">
        <v>74</v>
      </c>
      <c r="BP72" s="2" t="s">
        <v>75</v>
      </c>
      <c r="BQ72" s="2" t="s">
        <v>76</v>
      </c>
      <c r="BR72" s="2" t="s">
        <v>77</v>
      </c>
      <c r="CB72" s="2" t="s">
        <v>78</v>
      </c>
      <c r="CC72" s="2" t="s">
        <v>79</v>
      </c>
      <c r="CD72" s="2" t="s">
        <v>79</v>
      </c>
      <c r="CE72" s="2" t="s">
        <v>79</v>
      </c>
      <c r="CF72" s="2" t="s">
        <v>80</v>
      </c>
      <c r="CG72" s="2" t="s">
        <v>79</v>
      </c>
      <c r="CH72" s="2" t="s">
        <v>79</v>
      </c>
      <c r="CI72" s="2" t="s">
        <v>81</v>
      </c>
      <c r="CJ72" s="2" t="s">
        <v>81</v>
      </c>
      <c r="CK72" s="2" t="s">
        <v>81</v>
      </c>
      <c r="CL72" s="2" t="s">
        <v>81</v>
      </c>
    </row>
    <row r="73" spans="1:90" ht="30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0"/>
      <c r="AE73" s="6"/>
      <c r="AF73" s="6"/>
      <c r="AG73" s="10">
        <v>60</v>
      </c>
      <c r="AH73" s="105" t="s">
        <v>491</v>
      </c>
      <c r="AI73" s="6"/>
      <c r="AJ73" s="6"/>
      <c r="AK73" s="6"/>
      <c r="AL73" s="6"/>
      <c r="AM73" s="6"/>
      <c r="AN73" s="7">
        <v>0</v>
      </c>
      <c r="AO73" s="7">
        <v>160000000</v>
      </c>
      <c r="AP73" s="7">
        <v>0</v>
      </c>
      <c r="AQ73" s="7">
        <v>90000000</v>
      </c>
      <c r="AR73" s="7">
        <f t="shared" si="69"/>
        <v>70000000</v>
      </c>
      <c r="AS73" s="7">
        <v>70000000</v>
      </c>
      <c r="AT73" s="7">
        <v>70000000</v>
      </c>
      <c r="AU73" s="7">
        <f>+AR73-AS73</f>
        <v>0</v>
      </c>
      <c r="AV73" s="7">
        <f>+AR73-AT73</f>
        <v>0</v>
      </c>
      <c r="AW73" s="95">
        <f t="shared" si="67"/>
        <v>100</v>
      </c>
      <c r="AX73" s="95">
        <f t="shared" si="68"/>
        <v>100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s="150" customFormat="1" ht="60" x14ac:dyDescent="0.25">
      <c r="A74" s="152">
        <v>1</v>
      </c>
      <c r="B74" s="152">
        <v>800103913</v>
      </c>
      <c r="C74" s="152">
        <v>4</v>
      </c>
      <c r="D74" s="152" t="s">
        <v>64</v>
      </c>
      <c r="E74" s="152">
        <v>2014</v>
      </c>
      <c r="F74" s="152" t="s">
        <v>65</v>
      </c>
      <c r="G74" s="152" t="s">
        <v>258</v>
      </c>
      <c r="H74" s="152" t="s">
        <v>259</v>
      </c>
      <c r="I74" s="30" t="s">
        <v>84</v>
      </c>
      <c r="J74" s="30" t="s">
        <v>98</v>
      </c>
      <c r="K74" s="30" t="s">
        <v>263</v>
      </c>
      <c r="L74" s="147">
        <v>88</v>
      </c>
      <c r="M74" s="30" t="s">
        <v>66</v>
      </c>
      <c r="N74" s="30" t="s">
        <v>66</v>
      </c>
      <c r="O74" s="30" t="s">
        <v>66</v>
      </c>
      <c r="P74" s="30" t="s">
        <v>66</v>
      </c>
      <c r="Q74" s="30" t="s">
        <v>66</v>
      </c>
      <c r="R74" s="30" t="s">
        <v>66</v>
      </c>
      <c r="S74" s="30" t="s">
        <v>66</v>
      </c>
      <c r="T74" s="30" t="s">
        <v>66</v>
      </c>
      <c r="U74" s="30" t="s">
        <v>66</v>
      </c>
      <c r="V74" s="30" t="s">
        <v>66</v>
      </c>
      <c r="W74" s="30" t="s">
        <v>66</v>
      </c>
      <c r="X74" s="30" t="s">
        <v>66</v>
      </c>
      <c r="Y74" s="30" t="s">
        <v>66</v>
      </c>
      <c r="Z74" s="30" t="s">
        <v>66</v>
      </c>
      <c r="AA74" s="30" t="s">
        <v>66</v>
      </c>
      <c r="AB74" s="30" t="s">
        <v>66</v>
      </c>
      <c r="AC74" s="30" t="s">
        <v>67</v>
      </c>
      <c r="AD74" s="148" t="s">
        <v>266</v>
      </c>
      <c r="AE74" s="30">
        <v>0</v>
      </c>
      <c r="AF74" s="32"/>
      <c r="AG74" s="31"/>
      <c r="AH74" s="100"/>
      <c r="AI74" s="30" t="s">
        <v>255</v>
      </c>
      <c r="AJ74" s="30" t="s">
        <v>66</v>
      </c>
      <c r="AK74" s="30" t="s">
        <v>66</v>
      </c>
      <c r="AL74" s="30" t="s">
        <v>66</v>
      </c>
      <c r="AM74" s="30" t="s">
        <v>256</v>
      </c>
      <c r="AN74" s="34">
        <f>SUM(AN75:AN76)</f>
        <v>233276445</v>
      </c>
      <c r="AO74" s="34">
        <f>SUM(AO75:AO78)</f>
        <v>628608750</v>
      </c>
      <c r="AP74" s="34">
        <f t="shared" ref="AP74:AQ74" si="80">SUM(AP75:AP78)</f>
        <v>0</v>
      </c>
      <c r="AQ74" s="34">
        <f t="shared" si="80"/>
        <v>0</v>
      </c>
      <c r="AR74" s="34">
        <f t="shared" si="69"/>
        <v>861885195</v>
      </c>
      <c r="AS74" s="34">
        <f>SUM(AS75:AS78)</f>
        <v>813045000</v>
      </c>
      <c r="AT74" s="34">
        <f>SUM(AT75:AT78)</f>
        <v>813045000</v>
      </c>
      <c r="AU74" s="34">
        <f t="shared" ref="AU74:AV74" si="81">SUM(AU75:AU78)</f>
        <v>48840195</v>
      </c>
      <c r="AV74" s="34">
        <f t="shared" si="81"/>
        <v>48840195</v>
      </c>
      <c r="AW74" s="34">
        <f t="shared" si="67"/>
        <v>94.333329394293628</v>
      </c>
      <c r="AX74" s="34">
        <f t="shared" si="68"/>
        <v>94.333329394293628</v>
      </c>
      <c r="AY74" s="152">
        <v>0</v>
      </c>
      <c r="AZ74" s="152">
        <v>0</v>
      </c>
      <c r="BA74" s="152">
        <v>0</v>
      </c>
      <c r="BB74" s="152">
        <v>0</v>
      </c>
      <c r="BC74" s="152">
        <v>0</v>
      </c>
      <c r="BD74" s="152">
        <v>0</v>
      </c>
      <c r="BE74" s="152">
        <v>0</v>
      </c>
      <c r="BF74" s="152">
        <v>0</v>
      </c>
      <c r="BG74" s="152">
        <v>0</v>
      </c>
      <c r="BH74" s="152" t="s">
        <v>68</v>
      </c>
      <c r="BI74" s="152" t="s">
        <v>69</v>
      </c>
      <c r="BJ74" s="152" t="s">
        <v>70</v>
      </c>
      <c r="BK74" s="152" t="s">
        <v>71</v>
      </c>
      <c r="BL74" s="152" t="s">
        <v>68</v>
      </c>
      <c r="BM74" s="152" t="s">
        <v>72</v>
      </c>
      <c r="BN74" s="152" t="s">
        <v>73</v>
      </c>
      <c r="BO74" s="152" t="s">
        <v>74</v>
      </c>
      <c r="BP74" s="152" t="s">
        <v>75</v>
      </c>
      <c r="BQ74" s="152" t="s">
        <v>76</v>
      </c>
      <c r="BR74" s="152" t="s">
        <v>77</v>
      </c>
      <c r="CB74" s="152" t="s">
        <v>78</v>
      </c>
      <c r="CC74" s="152" t="s">
        <v>79</v>
      </c>
      <c r="CD74" s="152" t="s">
        <v>79</v>
      </c>
      <c r="CE74" s="152" t="s">
        <v>79</v>
      </c>
      <c r="CF74" s="152" t="s">
        <v>80</v>
      </c>
      <c r="CG74" s="152" t="s">
        <v>79</v>
      </c>
      <c r="CH74" s="152" t="s">
        <v>79</v>
      </c>
      <c r="CI74" s="152" t="s">
        <v>81</v>
      </c>
      <c r="CJ74" s="152" t="s">
        <v>81</v>
      </c>
      <c r="CK74" s="152" t="s">
        <v>81</v>
      </c>
      <c r="CL74" s="152" t="s">
        <v>81</v>
      </c>
    </row>
    <row r="75" spans="1:90" ht="60" x14ac:dyDescent="0.25">
      <c r="A75" s="2">
        <v>1</v>
      </c>
      <c r="B75" s="2">
        <v>800103913</v>
      </c>
      <c r="C75" s="2">
        <v>4</v>
      </c>
      <c r="D75" s="2" t="s">
        <v>64</v>
      </c>
      <c r="E75" s="2">
        <v>2014</v>
      </c>
      <c r="F75" s="2" t="s">
        <v>65</v>
      </c>
      <c r="G75" s="2" t="s">
        <v>258</v>
      </c>
      <c r="H75" s="2" t="s">
        <v>259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0"/>
      <c r="AE75" s="6">
        <v>10</v>
      </c>
      <c r="AF75" s="6" t="s">
        <v>85</v>
      </c>
      <c r="AG75" s="10">
        <v>50</v>
      </c>
      <c r="AH75" s="10" t="s">
        <v>260</v>
      </c>
      <c r="AI75" s="6" t="s">
        <v>255</v>
      </c>
      <c r="AJ75" s="6" t="s">
        <v>66</v>
      </c>
      <c r="AK75" s="6" t="s">
        <v>66</v>
      </c>
      <c r="AL75" s="6" t="s">
        <v>66</v>
      </c>
      <c r="AM75" s="6" t="s">
        <v>256</v>
      </c>
      <c r="AN75" s="7">
        <v>233276445</v>
      </c>
      <c r="AO75" s="7">
        <v>30000000</v>
      </c>
      <c r="AP75" s="7">
        <v>0</v>
      </c>
      <c r="AQ75" s="7">
        <v>0</v>
      </c>
      <c r="AR75" s="7">
        <f t="shared" si="69"/>
        <v>263276445</v>
      </c>
      <c r="AS75" s="7">
        <v>253334000</v>
      </c>
      <c r="AT75" s="7">
        <v>253334000</v>
      </c>
      <c r="AU75" s="7">
        <f>+AR75-AS75</f>
        <v>9942445</v>
      </c>
      <c r="AV75" s="7">
        <f>+AR75-AT75</f>
        <v>9942445</v>
      </c>
      <c r="AW75" s="95">
        <f t="shared" si="67"/>
        <v>96.223572146760034</v>
      </c>
      <c r="AX75" s="95">
        <f t="shared" si="68"/>
        <v>96.223572146760034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 t="s">
        <v>68</v>
      </c>
      <c r="BI75" s="2" t="s">
        <v>69</v>
      </c>
      <c r="BJ75" s="2" t="s">
        <v>70</v>
      </c>
      <c r="BK75" s="2" t="s">
        <v>71</v>
      </c>
      <c r="BL75" s="2" t="s">
        <v>68</v>
      </c>
      <c r="BM75" s="2" t="s">
        <v>72</v>
      </c>
      <c r="BN75" s="2" t="s">
        <v>73</v>
      </c>
      <c r="BO75" s="2" t="s">
        <v>74</v>
      </c>
      <c r="BP75" s="2" t="s">
        <v>75</v>
      </c>
      <c r="BQ75" s="2" t="s">
        <v>76</v>
      </c>
      <c r="BR75" s="2" t="s">
        <v>77</v>
      </c>
      <c r="CB75" s="2" t="s">
        <v>78</v>
      </c>
      <c r="CC75" s="2" t="s">
        <v>79</v>
      </c>
      <c r="CD75" s="2" t="s">
        <v>79</v>
      </c>
      <c r="CE75" s="2" t="s">
        <v>79</v>
      </c>
      <c r="CF75" s="2" t="s">
        <v>80</v>
      </c>
      <c r="CG75" s="2" t="s">
        <v>79</v>
      </c>
      <c r="CH75" s="2" t="s">
        <v>79</v>
      </c>
      <c r="CI75" s="2" t="s">
        <v>81</v>
      </c>
      <c r="CJ75" s="2" t="s">
        <v>81</v>
      </c>
      <c r="CK75" s="2" t="s">
        <v>81</v>
      </c>
      <c r="CL75" s="2" t="s">
        <v>81</v>
      </c>
    </row>
    <row r="76" spans="1:90" ht="45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10"/>
      <c r="AE76" s="6"/>
      <c r="AF76" s="6"/>
      <c r="AG76" s="10">
        <v>56</v>
      </c>
      <c r="AH76" s="105" t="s">
        <v>466</v>
      </c>
      <c r="AI76" s="6"/>
      <c r="AJ76" s="6"/>
      <c r="AK76" s="6"/>
      <c r="AL76" s="6"/>
      <c r="AM76" s="6"/>
      <c r="AN76" s="7">
        <v>0</v>
      </c>
      <c r="AO76" s="7">
        <v>498607000</v>
      </c>
      <c r="AP76" s="7">
        <v>0</v>
      </c>
      <c r="AQ76" s="7">
        <v>0</v>
      </c>
      <c r="AR76" s="7">
        <f t="shared" si="69"/>
        <v>498607000</v>
      </c>
      <c r="AS76" s="7">
        <v>498607000</v>
      </c>
      <c r="AT76" s="7">
        <v>498607000</v>
      </c>
      <c r="AU76" s="7">
        <f>+AR76-AS76</f>
        <v>0</v>
      </c>
      <c r="AV76" s="7">
        <f>+AR76-AT76</f>
        <v>0</v>
      </c>
      <c r="AW76" s="95">
        <f t="shared" ref="AW76:AW78" si="82">+AS76/AR76*100</f>
        <v>100</v>
      </c>
      <c r="AX76" s="95">
        <f t="shared" ref="AX76:AX78" si="83">+AT76/AR76*100</f>
        <v>100</v>
      </c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ht="30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0"/>
      <c r="AE77" s="6"/>
      <c r="AF77" s="6"/>
      <c r="AG77" s="10">
        <v>60</v>
      </c>
      <c r="AH77" s="105" t="s">
        <v>491</v>
      </c>
      <c r="AI77" s="6"/>
      <c r="AJ77" s="6"/>
      <c r="AK77" s="6"/>
      <c r="AL77" s="6"/>
      <c r="AM77" s="6"/>
      <c r="AN77" s="7">
        <v>0</v>
      </c>
      <c r="AO77" s="7">
        <v>100000000</v>
      </c>
      <c r="AP77" s="7">
        <v>0</v>
      </c>
      <c r="AQ77" s="7">
        <v>0</v>
      </c>
      <c r="AR77" s="7">
        <f t="shared" si="69"/>
        <v>100000000</v>
      </c>
      <c r="AS77" s="7">
        <v>61104000</v>
      </c>
      <c r="AT77" s="7">
        <v>61104000</v>
      </c>
      <c r="AU77" s="7">
        <f>+AR77-AS77</f>
        <v>38896000</v>
      </c>
      <c r="AV77" s="7">
        <f>+AR77-AT77</f>
        <v>38896000</v>
      </c>
      <c r="AW77" s="95">
        <f t="shared" si="82"/>
        <v>61.103999999999999</v>
      </c>
      <c r="AX77" s="95">
        <f t="shared" si="83"/>
        <v>61.103999999999999</v>
      </c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ht="45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0"/>
      <c r="AE78" s="6"/>
      <c r="AF78" s="6"/>
      <c r="AG78" s="10">
        <v>62</v>
      </c>
      <c r="AH78" s="105" t="s">
        <v>248</v>
      </c>
      <c r="AI78" s="6"/>
      <c r="AJ78" s="6"/>
      <c r="AK78" s="6"/>
      <c r="AL78" s="6"/>
      <c r="AM78" s="6"/>
      <c r="AN78" s="7">
        <v>0</v>
      </c>
      <c r="AO78" s="7">
        <v>1750</v>
      </c>
      <c r="AP78" s="7">
        <v>0</v>
      </c>
      <c r="AQ78" s="7">
        <v>0</v>
      </c>
      <c r="AR78" s="7">
        <f t="shared" si="69"/>
        <v>1750</v>
      </c>
      <c r="AS78" s="7">
        <v>0</v>
      </c>
      <c r="AT78" s="7">
        <v>0</v>
      </c>
      <c r="AU78" s="7">
        <f>+AR78-AS78</f>
        <v>1750</v>
      </c>
      <c r="AV78" s="7">
        <f>+AR78-AT78</f>
        <v>1750</v>
      </c>
      <c r="AW78" s="95">
        <f t="shared" si="82"/>
        <v>0</v>
      </c>
      <c r="AX78" s="95">
        <f t="shared" si="83"/>
        <v>0</v>
      </c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s="150" customFormat="1" ht="46.5" customHeight="1" x14ac:dyDescent="0.25">
      <c r="A79" s="152">
        <v>1</v>
      </c>
      <c r="B79" s="152">
        <v>800103913</v>
      </c>
      <c r="C79" s="152">
        <v>4</v>
      </c>
      <c r="D79" s="152" t="s">
        <v>64</v>
      </c>
      <c r="E79" s="152">
        <v>2014</v>
      </c>
      <c r="F79" s="152" t="s">
        <v>65</v>
      </c>
      <c r="G79" s="152" t="s">
        <v>258</v>
      </c>
      <c r="H79" s="152" t="s">
        <v>259</v>
      </c>
      <c r="I79" s="30" t="s">
        <v>84</v>
      </c>
      <c r="J79" s="30" t="s">
        <v>98</v>
      </c>
      <c r="K79" s="30" t="s">
        <v>263</v>
      </c>
      <c r="L79" s="147">
        <v>89</v>
      </c>
      <c r="M79" s="30" t="s">
        <v>66</v>
      </c>
      <c r="N79" s="30" t="s">
        <v>66</v>
      </c>
      <c r="O79" s="30" t="s">
        <v>66</v>
      </c>
      <c r="P79" s="30" t="s">
        <v>66</v>
      </c>
      <c r="Q79" s="30" t="s">
        <v>66</v>
      </c>
      <c r="R79" s="30" t="s">
        <v>66</v>
      </c>
      <c r="S79" s="30" t="s">
        <v>66</v>
      </c>
      <c r="T79" s="30" t="s">
        <v>66</v>
      </c>
      <c r="U79" s="30" t="s">
        <v>66</v>
      </c>
      <c r="V79" s="30" t="s">
        <v>66</v>
      </c>
      <c r="W79" s="30" t="s">
        <v>66</v>
      </c>
      <c r="X79" s="30" t="s">
        <v>66</v>
      </c>
      <c r="Y79" s="30" t="s">
        <v>66</v>
      </c>
      <c r="Z79" s="30" t="s">
        <v>66</v>
      </c>
      <c r="AA79" s="30" t="s">
        <v>66</v>
      </c>
      <c r="AB79" s="30" t="s">
        <v>66</v>
      </c>
      <c r="AC79" s="30" t="s">
        <v>67</v>
      </c>
      <c r="AD79" s="31" t="s">
        <v>267</v>
      </c>
      <c r="AE79" s="30">
        <v>0</v>
      </c>
      <c r="AF79" s="32"/>
      <c r="AG79" s="31"/>
      <c r="AH79" s="100"/>
      <c r="AI79" s="30" t="s">
        <v>255</v>
      </c>
      <c r="AJ79" s="30" t="s">
        <v>66</v>
      </c>
      <c r="AK79" s="30" t="s">
        <v>66</v>
      </c>
      <c r="AL79" s="30" t="s">
        <v>66</v>
      </c>
      <c r="AM79" s="30" t="s">
        <v>256</v>
      </c>
      <c r="AN79" s="34">
        <f>SUM(AN80:AN84)</f>
        <v>1520584621</v>
      </c>
      <c r="AO79" s="34">
        <f>SUM(AO80:AO84)</f>
        <v>1132455601.8</v>
      </c>
      <c r="AP79" s="34">
        <f>SUM(AP80:AP84)</f>
        <v>230539158</v>
      </c>
      <c r="AQ79" s="34">
        <f>SUM(AQ80:AQ84)</f>
        <v>40000000</v>
      </c>
      <c r="AR79" s="34">
        <f t="shared" si="69"/>
        <v>2843579380.8000002</v>
      </c>
      <c r="AS79" s="34">
        <f>SUM(AS80:AS84)</f>
        <v>2203204149</v>
      </c>
      <c r="AT79" s="34">
        <f>SUM(AT80:AT84)</f>
        <v>2186297149</v>
      </c>
      <c r="AU79" s="34">
        <f>SUM(AU80:AU84)</f>
        <v>640375231.79999995</v>
      </c>
      <c r="AV79" s="34">
        <f>SUM(AV80:AV84)</f>
        <v>657282231.79999995</v>
      </c>
      <c r="AW79" s="34">
        <f t="shared" si="67"/>
        <v>77.479959373603279</v>
      </c>
      <c r="AX79" s="34">
        <f t="shared" si="68"/>
        <v>76.885391832631612</v>
      </c>
      <c r="AY79" s="152">
        <v>0</v>
      </c>
      <c r="AZ79" s="152">
        <v>0</v>
      </c>
      <c r="BA79" s="152">
        <v>0</v>
      </c>
      <c r="BB79" s="152">
        <v>0</v>
      </c>
      <c r="BC79" s="152">
        <v>0</v>
      </c>
      <c r="BD79" s="152">
        <v>0</v>
      </c>
      <c r="BE79" s="152">
        <v>0</v>
      </c>
      <c r="BF79" s="152">
        <v>0</v>
      </c>
      <c r="BG79" s="152">
        <v>0</v>
      </c>
      <c r="BH79" s="152" t="s">
        <v>68</v>
      </c>
      <c r="BI79" s="152" t="s">
        <v>69</v>
      </c>
      <c r="BJ79" s="152" t="s">
        <v>70</v>
      </c>
      <c r="BK79" s="152" t="s">
        <v>71</v>
      </c>
      <c r="BL79" s="152" t="s">
        <v>68</v>
      </c>
      <c r="BM79" s="152" t="s">
        <v>72</v>
      </c>
      <c r="BN79" s="152" t="s">
        <v>73</v>
      </c>
      <c r="BO79" s="152" t="s">
        <v>74</v>
      </c>
      <c r="BP79" s="152" t="s">
        <v>75</v>
      </c>
      <c r="BQ79" s="152" t="s">
        <v>76</v>
      </c>
      <c r="BR79" s="152" t="s">
        <v>77</v>
      </c>
      <c r="CB79" s="152" t="s">
        <v>78</v>
      </c>
      <c r="CC79" s="152" t="s">
        <v>79</v>
      </c>
      <c r="CD79" s="152" t="s">
        <v>79</v>
      </c>
      <c r="CE79" s="152" t="s">
        <v>79</v>
      </c>
      <c r="CF79" s="152" t="s">
        <v>80</v>
      </c>
      <c r="CG79" s="152" t="s">
        <v>79</v>
      </c>
      <c r="CH79" s="152" t="s">
        <v>79</v>
      </c>
      <c r="CI79" s="152" t="s">
        <v>81</v>
      </c>
      <c r="CJ79" s="152" t="s">
        <v>81</v>
      </c>
      <c r="CK79" s="152" t="s">
        <v>81</v>
      </c>
      <c r="CL79" s="152" t="s">
        <v>81</v>
      </c>
    </row>
    <row r="80" spans="1:90" ht="60" x14ac:dyDescent="0.25">
      <c r="A80" s="2">
        <v>1</v>
      </c>
      <c r="B80" s="2">
        <v>800103913</v>
      </c>
      <c r="C80" s="2">
        <v>4</v>
      </c>
      <c r="D80" s="2" t="s">
        <v>64</v>
      </c>
      <c r="E80" s="2">
        <v>2014</v>
      </c>
      <c r="F80" s="2" t="s">
        <v>65</v>
      </c>
      <c r="G80" s="2" t="s">
        <v>258</v>
      </c>
      <c r="H80" s="2" t="s">
        <v>259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10"/>
      <c r="AE80" s="6">
        <v>10</v>
      </c>
      <c r="AF80" s="6" t="s">
        <v>85</v>
      </c>
      <c r="AG80" s="10">
        <v>50</v>
      </c>
      <c r="AH80" s="10" t="s">
        <v>260</v>
      </c>
      <c r="AI80" s="6" t="s">
        <v>255</v>
      </c>
      <c r="AJ80" s="6" t="s">
        <v>66</v>
      </c>
      <c r="AK80" s="6" t="s">
        <v>66</v>
      </c>
      <c r="AL80" s="6" t="s">
        <v>66</v>
      </c>
      <c r="AM80" s="6" t="s">
        <v>256</v>
      </c>
      <c r="AN80" s="7">
        <v>1500000000</v>
      </c>
      <c r="AO80" s="7">
        <v>0</v>
      </c>
      <c r="AP80" s="7">
        <v>163100212</v>
      </c>
      <c r="AQ80" s="7">
        <v>0</v>
      </c>
      <c r="AR80" s="7">
        <f t="shared" si="69"/>
        <v>1663100212</v>
      </c>
      <c r="AS80" s="7">
        <v>1477601744</v>
      </c>
      <c r="AT80" s="7">
        <v>1477601744</v>
      </c>
      <c r="AU80" s="7">
        <f>+AR80-AS80</f>
        <v>185498468</v>
      </c>
      <c r="AV80" s="7">
        <f>+AR80-AT80</f>
        <v>185498468</v>
      </c>
      <c r="AW80" s="95">
        <f t="shared" si="67"/>
        <v>88.846224258673828</v>
      </c>
      <c r="AX80" s="95">
        <f t="shared" si="68"/>
        <v>88.846224258673828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 t="s">
        <v>68</v>
      </c>
      <c r="BI80" s="2" t="s">
        <v>69</v>
      </c>
      <c r="BJ80" s="2" t="s">
        <v>70</v>
      </c>
      <c r="BK80" s="2" t="s">
        <v>71</v>
      </c>
      <c r="BL80" s="2" t="s">
        <v>68</v>
      </c>
      <c r="BM80" s="2" t="s">
        <v>72</v>
      </c>
      <c r="BN80" s="2" t="s">
        <v>73</v>
      </c>
      <c r="BO80" s="2" t="s">
        <v>74</v>
      </c>
      <c r="BP80" s="2" t="s">
        <v>75</v>
      </c>
      <c r="BQ80" s="2" t="s">
        <v>76</v>
      </c>
      <c r="BR80" s="2" t="s">
        <v>77</v>
      </c>
      <c r="CB80" s="2" t="s">
        <v>78</v>
      </c>
      <c r="CC80" s="2" t="s">
        <v>79</v>
      </c>
      <c r="CD80" s="2" t="s">
        <v>79</v>
      </c>
      <c r="CE80" s="2" t="s">
        <v>79</v>
      </c>
      <c r="CF80" s="2" t="s">
        <v>80</v>
      </c>
      <c r="CG80" s="2" t="s">
        <v>79</v>
      </c>
      <c r="CH80" s="2" t="s">
        <v>79</v>
      </c>
      <c r="CI80" s="2" t="s">
        <v>81</v>
      </c>
      <c r="CJ80" s="2" t="s">
        <v>81</v>
      </c>
      <c r="CK80" s="2" t="s">
        <v>81</v>
      </c>
      <c r="CL80" s="2" t="s">
        <v>81</v>
      </c>
    </row>
    <row r="81" spans="1:90" ht="45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0"/>
      <c r="AE81" s="6"/>
      <c r="AF81" s="6"/>
      <c r="AG81" s="10">
        <v>56</v>
      </c>
      <c r="AH81" s="105" t="s">
        <v>466</v>
      </c>
      <c r="AI81" s="6"/>
      <c r="AJ81" s="6"/>
      <c r="AK81" s="6"/>
      <c r="AL81" s="6"/>
      <c r="AM81" s="6"/>
      <c r="AN81" s="7">
        <v>0</v>
      </c>
      <c r="AO81" s="7">
        <v>248886055</v>
      </c>
      <c r="AP81" s="7">
        <v>0</v>
      </c>
      <c r="AQ81" s="7">
        <v>0</v>
      </c>
      <c r="AR81" s="7">
        <f>+AN81+AO81+AP81-AQ81</f>
        <v>248886055</v>
      </c>
      <c r="AS81" s="7">
        <v>138678774</v>
      </c>
      <c r="AT81" s="7">
        <v>121771774</v>
      </c>
      <c r="AU81" s="7">
        <f>+AR81-AS81</f>
        <v>110207281</v>
      </c>
      <c r="AV81" s="7">
        <f>+AR81-AT81</f>
        <v>127114281</v>
      </c>
      <c r="AW81" s="95">
        <f t="shared" si="67"/>
        <v>55.719784702280727</v>
      </c>
      <c r="AX81" s="95">
        <f t="shared" si="68"/>
        <v>48.926716283883401</v>
      </c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ht="30" x14ac:dyDescent="0.25">
      <c r="A82" s="2"/>
      <c r="B82" s="2"/>
      <c r="C82" s="2"/>
      <c r="D82" s="2"/>
      <c r="E82" s="2"/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10"/>
      <c r="AE82" s="6"/>
      <c r="AF82" s="6"/>
      <c r="AG82" s="10">
        <v>60</v>
      </c>
      <c r="AH82" s="105" t="s">
        <v>491</v>
      </c>
      <c r="AI82" s="6"/>
      <c r="AJ82" s="6"/>
      <c r="AK82" s="6"/>
      <c r="AL82" s="6"/>
      <c r="AM82" s="6"/>
      <c r="AN82" s="7">
        <v>0</v>
      </c>
      <c r="AO82" s="7">
        <v>500000000</v>
      </c>
      <c r="AP82" s="7">
        <v>50000000</v>
      </c>
      <c r="AQ82" s="7">
        <v>40000000</v>
      </c>
      <c r="AR82" s="7">
        <f>+AN82+AO82+AP82-AQ82</f>
        <v>510000000</v>
      </c>
      <c r="AS82" s="7">
        <v>292803425</v>
      </c>
      <c r="AT82" s="7">
        <v>292803425</v>
      </c>
      <c r="AU82" s="7">
        <f>+AR82-AS82</f>
        <v>217196575</v>
      </c>
      <c r="AV82" s="7">
        <f>+AR82-AT82</f>
        <v>217196575</v>
      </c>
      <c r="AW82" s="95">
        <f t="shared" si="67"/>
        <v>57.412436274509801</v>
      </c>
      <c r="AX82" s="95">
        <f t="shared" si="68"/>
        <v>57.412436274509801</v>
      </c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ht="45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10"/>
      <c r="AE83" s="6"/>
      <c r="AF83" s="6"/>
      <c r="AG83" s="10">
        <v>62</v>
      </c>
      <c r="AH83" s="10" t="s">
        <v>248</v>
      </c>
      <c r="AI83" s="6" t="s">
        <v>255</v>
      </c>
      <c r="AJ83" s="6" t="s">
        <v>66</v>
      </c>
      <c r="AK83" s="6" t="s">
        <v>66</v>
      </c>
      <c r="AL83" s="6" t="s">
        <v>66</v>
      </c>
      <c r="AM83" s="6" t="s">
        <v>256</v>
      </c>
      <c r="AN83" s="7">
        <v>0</v>
      </c>
      <c r="AO83" s="7">
        <v>383569546.80000001</v>
      </c>
      <c r="AP83" s="7">
        <v>0</v>
      </c>
      <c r="AQ83" s="7">
        <v>0</v>
      </c>
      <c r="AR83" s="7">
        <f t="shared" ref="AR83" si="84">+AN83+AO83+AP83-AQ83</f>
        <v>383569546.80000001</v>
      </c>
      <c r="AS83" s="7">
        <v>294120206</v>
      </c>
      <c r="AT83" s="7">
        <v>294120206</v>
      </c>
      <c r="AU83" s="7">
        <f>+AR83-AS83</f>
        <v>89449340.800000012</v>
      </c>
      <c r="AV83" s="7">
        <f>+AR83-AT83</f>
        <v>89449340.800000012</v>
      </c>
      <c r="AW83" s="95">
        <f t="shared" ref="AW83" si="85">+AS83/AR83*100</f>
        <v>76.679759499614164</v>
      </c>
      <c r="AX83" s="95">
        <f t="shared" ref="AX83" si="86">+AT83/AR83*100</f>
        <v>76.679759499614164</v>
      </c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ht="45" x14ac:dyDescent="0.25">
      <c r="A84" s="2">
        <v>1</v>
      </c>
      <c r="B84" s="2">
        <v>800103913</v>
      </c>
      <c r="C84" s="2">
        <v>4</v>
      </c>
      <c r="D84" s="2" t="s">
        <v>64</v>
      </c>
      <c r="E84" s="2">
        <v>2014</v>
      </c>
      <c r="F84" s="2" t="s">
        <v>65</v>
      </c>
      <c r="G84" s="2" t="s">
        <v>258</v>
      </c>
      <c r="H84" s="2" t="s">
        <v>259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0"/>
      <c r="AE84" s="6">
        <v>10</v>
      </c>
      <c r="AF84" s="6" t="s">
        <v>85</v>
      </c>
      <c r="AG84" s="10">
        <v>73</v>
      </c>
      <c r="AH84" s="10" t="s">
        <v>262</v>
      </c>
      <c r="AI84" s="6" t="s">
        <v>255</v>
      </c>
      <c r="AJ84" s="6" t="s">
        <v>66</v>
      </c>
      <c r="AK84" s="6" t="s">
        <v>66</v>
      </c>
      <c r="AL84" s="6" t="s">
        <v>66</v>
      </c>
      <c r="AM84" s="6" t="s">
        <v>256</v>
      </c>
      <c r="AN84" s="7">
        <v>20584621</v>
      </c>
      <c r="AO84" s="7">
        <v>0</v>
      </c>
      <c r="AP84" s="7">
        <v>17438946</v>
      </c>
      <c r="AQ84" s="7">
        <v>0</v>
      </c>
      <c r="AR84" s="7">
        <f t="shared" si="69"/>
        <v>38023567</v>
      </c>
      <c r="AS84" s="7">
        <v>0</v>
      </c>
      <c r="AT84" s="7">
        <v>0</v>
      </c>
      <c r="AU84" s="7">
        <f>+AR84-AS84</f>
        <v>38023567</v>
      </c>
      <c r="AV84" s="7">
        <f>+AR84-AT84</f>
        <v>38023567</v>
      </c>
      <c r="AW84" s="95">
        <f t="shared" si="67"/>
        <v>0</v>
      </c>
      <c r="AX84" s="95">
        <f t="shared" si="68"/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 t="s">
        <v>68</v>
      </c>
      <c r="BI84" s="2" t="s">
        <v>69</v>
      </c>
      <c r="BJ84" s="2" t="s">
        <v>70</v>
      </c>
      <c r="BK84" s="2" t="s">
        <v>71</v>
      </c>
      <c r="BL84" s="2" t="s">
        <v>68</v>
      </c>
      <c r="BM84" s="2" t="s">
        <v>72</v>
      </c>
      <c r="BN84" s="2" t="s">
        <v>73</v>
      </c>
      <c r="BO84" s="2" t="s">
        <v>74</v>
      </c>
      <c r="BP84" s="2" t="s">
        <v>75</v>
      </c>
      <c r="BQ84" s="2" t="s">
        <v>76</v>
      </c>
      <c r="BR84" s="2" t="s">
        <v>77</v>
      </c>
      <c r="CB84" s="2" t="s">
        <v>78</v>
      </c>
      <c r="CC84" s="2" t="s">
        <v>79</v>
      </c>
      <c r="CD84" s="2" t="s">
        <v>79</v>
      </c>
      <c r="CE84" s="2" t="s">
        <v>79</v>
      </c>
      <c r="CF84" s="2" t="s">
        <v>80</v>
      </c>
      <c r="CG84" s="2" t="s">
        <v>79</v>
      </c>
      <c r="CH84" s="2" t="s">
        <v>79</v>
      </c>
      <c r="CI84" s="2" t="s">
        <v>81</v>
      </c>
      <c r="CJ84" s="2" t="s">
        <v>81</v>
      </c>
      <c r="CK84" s="2" t="s">
        <v>81</v>
      </c>
      <c r="CL84" s="2" t="s">
        <v>81</v>
      </c>
    </row>
    <row r="85" spans="1:90" s="150" customFormat="1" ht="60" x14ac:dyDescent="0.25">
      <c r="A85" s="152">
        <v>1</v>
      </c>
      <c r="B85" s="152">
        <v>800103913</v>
      </c>
      <c r="C85" s="152">
        <v>4</v>
      </c>
      <c r="D85" s="152" t="s">
        <v>64</v>
      </c>
      <c r="E85" s="152">
        <v>2014</v>
      </c>
      <c r="F85" s="152" t="s">
        <v>65</v>
      </c>
      <c r="G85" s="152" t="s">
        <v>258</v>
      </c>
      <c r="H85" s="152" t="s">
        <v>259</v>
      </c>
      <c r="I85" s="30" t="s">
        <v>84</v>
      </c>
      <c r="J85" s="30" t="s">
        <v>98</v>
      </c>
      <c r="K85" s="30" t="s">
        <v>263</v>
      </c>
      <c r="L85" s="147">
        <v>92</v>
      </c>
      <c r="M85" s="30" t="s">
        <v>66</v>
      </c>
      <c r="N85" s="30" t="s">
        <v>66</v>
      </c>
      <c r="O85" s="30" t="s">
        <v>66</v>
      </c>
      <c r="P85" s="30" t="s">
        <v>66</v>
      </c>
      <c r="Q85" s="30" t="s">
        <v>66</v>
      </c>
      <c r="R85" s="30" t="s">
        <v>66</v>
      </c>
      <c r="S85" s="30" t="s">
        <v>66</v>
      </c>
      <c r="T85" s="30" t="s">
        <v>66</v>
      </c>
      <c r="U85" s="30" t="s">
        <v>66</v>
      </c>
      <c r="V85" s="30" t="s">
        <v>66</v>
      </c>
      <c r="W85" s="30" t="s">
        <v>66</v>
      </c>
      <c r="X85" s="30" t="s">
        <v>66</v>
      </c>
      <c r="Y85" s="30" t="s">
        <v>66</v>
      </c>
      <c r="Z85" s="30" t="s">
        <v>66</v>
      </c>
      <c r="AA85" s="30" t="s">
        <v>66</v>
      </c>
      <c r="AB85" s="30" t="s">
        <v>66</v>
      </c>
      <c r="AC85" s="30" t="s">
        <v>67</v>
      </c>
      <c r="AD85" s="148" t="s">
        <v>467</v>
      </c>
      <c r="AE85" s="30">
        <v>0</v>
      </c>
      <c r="AF85" s="32"/>
      <c r="AG85" s="31"/>
      <c r="AH85" s="100"/>
      <c r="AI85" s="30" t="s">
        <v>255</v>
      </c>
      <c r="AJ85" s="30" t="s">
        <v>66</v>
      </c>
      <c r="AK85" s="30" t="s">
        <v>66</v>
      </c>
      <c r="AL85" s="30" t="s">
        <v>66</v>
      </c>
      <c r="AM85" s="30" t="s">
        <v>256</v>
      </c>
      <c r="AN85" s="34">
        <f>SUM(AN86:AN90)</f>
        <v>146276445</v>
      </c>
      <c r="AO85" s="34">
        <f t="shared" ref="AO85:AQ85" si="87">SUM(AO86:AO90)</f>
        <v>838673370.00999999</v>
      </c>
      <c r="AP85" s="34">
        <f t="shared" si="87"/>
        <v>0</v>
      </c>
      <c r="AQ85" s="34">
        <f t="shared" si="87"/>
        <v>0</v>
      </c>
      <c r="AR85" s="34">
        <f t="shared" si="69"/>
        <v>984949815.00999999</v>
      </c>
      <c r="AS85" s="34">
        <f>SUM(AS86:AS90)</f>
        <v>803655646</v>
      </c>
      <c r="AT85" s="34">
        <f t="shared" ref="AT85:AV85" si="88">SUM(AT86:AT90)</f>
        <v>723655646</v>
      </c>
      <c r="AU85" s="34">
        <f t="shared" si="88"/>
        <v>181294169.00999999</v>
      </c>
      <c r="AV85" s="34">
        <f t="shared" si="88"/>
        <v>261294169.01000002</v>
      </c>
      <c r="AW85" s="34">
        <f t="shared" si="67"/>
        <v>81.593562814349141</v>
      </c>
      <c r="AX85" s="34">
        <f t="shared" si="68"/>
        <v>73.471321581257712</v>
      </c>
      <c r="AY85" s="152">
        <v>0</v>
      </c>
      <c r="AZ85" s="152">
        <v>0</v>
      </c>
      <c r="BA85" s="152">
        <v>0</v>
      </c>
      <c r="BB85" s="152">
        <v>0</v>
      </c>
      <c r="BC85" s="152">
        <v>0</v>
      </c>
      <c r="BD85" s="152">
        <v>0</v>
      </c>
      <c r="BE85" s="152">
        <v>0</v>
      </c>
      <c r="BF85" s="152">
        <v>0</v>
      </c>
      <c r="BG85" s="152">
        <v>0</v>
      </c>
      <c r="BH85" s="152" t="s">
        <v>68</v>
      </c>
      <c r="BI85" s="152" t="s">
        <v>69</v>
      </c>
      <c r="BJ85" s="152" t="s">
        <v>70</v>
      </c>
      <c r="BK85" s="152" t="s">
        <v>71</v>
      </c>
      <c r="BL85" s="152" t="s">
        <v>68</v>
      </c>
      <c r="BM85" s="152" t="s">
        <v>72</v>
      </c>
      <c r="BN85" s="152" t="s">
        <v>73</v>
      </c>
      <c r="BO85" s="152" t="s">
        <v>74</v>
      </c>
      <c r="BP85" s="152" t="s">
        <v>75</v>
      </c>
      <c r="BQ85" s="152" t="s">
        <v>76</v>
      </c>
      <c r="BR85" s="152" t="s">
        <v>77</v>
      </c>
      <c r="CB85" s="152" t="s">
        <v>78</v>
      </c>
      <c r="CC85" s="152" t="s">
        <v>79</v>
      </c>
      <c r="CD85" s="152" t="s">
        <v>79</v>
      </c>
      <c r="CE85" s="152" t="s">
        <v>79</v>
      </c>
      <c r="CF85" s="152" t="s">
        <v>80</v>
      </c>
      <c r="CG85" s="152" t="s">
        <v>79</v>
      </c>
      <c r="CH85" s="152" t="s">
        <v>79</v>
      </c>
      <c r="CI85" s="152" t="s">
        <v>81</v>
      </c>
      <c r="CJ85" s="152" t="s">
        <v>81</v>
      </c>
      <c r="CK85" s="152" t="s">
        <v>81</v>
      </c>
      <c r="CL85" s="152" t="s">
        <v>81</v>
      </c>
    </row>
    <row r="86" spans="1:90" ht="60" x14ac:dyDescent="0.25">
      <c r="A86" s="2">
        <v>1</v>
      </c>
      <c r="B86" s="2">
        <v>800103913</v>
      </c>
      <c r="C86" s="2">
        <v>4</v>
      </c>
      <c r="D86" s="2" t="s">
        <v>64</v>
      </c>
      <c r="E86" s="2">
        <v>2014</v>
      </c>
      <c r="F86" s="2" t="s">
        <v>65</v>
      </c>
      <c r="G86" s="2" t="s">
        <v>258</v>
      </c>
      <c r="H86" s="2" t="s">
        <v>259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10"/>
      <c r="AE86" s="6">
        <v>10</v>
      </c>
      <c r="AF86" s="6" t="s">
        <v>85</v>
      </c>
      <c r="AG86" s="10">
        <v>50</v>
      </c>
      <c r="AH86" s="10" t="s">
        <v>260</v>
      </c>
      <c r="AI86" s="6" t="s">
        <v>255</v>
      </c>
      <c r="AJ86" s="6" t="s">
        <v>66</v>
      </c>
      <c r="AK86" s="6" t="s">
        <v>66</v>
      </c>
      <c r="AL86" s="6" t="s">
        <v>66</v>
      </c>
      <c r="AM86" s="6" t="s">
        <v>256</v>
      </c>
      <c r="AN86" s="7">
        <v>60000000</v>
      </c>
      <c r="AO86" s="7">
        <v>0</v>
      </c>
      <c r="AP86" s="7">
        <v>0</v>
      </c>
      <c r="AQ86" s="7">
        <v>0</v>
      </c>
      <c r="AR86" s="7">
        <f t="shared" si="69"/>
        <v>60000000</v>
      </c>
      <c r="AS86" s="7">
        <v>60000000</v>
      </c>
      <c r="AT86" s="7">
        <v>60000000</v>
      </c>
      <c r="AU86" s="7">
        <f>+AR86-AS86</f>
        <v>0</v>
      </c>
      <c r="AV86" s="7">
        <f>+AR86-AT86</f>
        <v>0</v>
      </c>
      <c r="AW86" s="95">
        <f t="shared" si="67"/>
        <v>100</v>
      </c>
      <c r="AX86" s="95">
        <f t="shared" si="68"/>
        <v>100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 t="s">
        <v>68</v>
      </c>
      <c r="BI86" s="2" t="s">
        <v>69</v>
      </c>
      <c r="BJ86" s="2" t="s">
        <v>70</v>
      </c>
      <c r="BK86" s="2" t="s">
        <v>71</v>
      </c>
      <c r="BL86" s="2" t="s">
        <v>68</v>
      </c>
      <c r="BM86" s="2" t="s">
        <v>72</v>
      </c>
      <c r="BN86" s="2" t="s">
        <v>73</v>
      </c>
      <c r="BO86" s="2" t="s">
        <v>74</v>
      </c>
      <c r="BP86" s="2" t="s">
        <v>75</v>
      </c>
      <c r="BQ86" s="2" t="s">
        <v>76</v>
      </c>
      <c r="BR86" s="2" t="s">
        <v>77</v>
      </c>
      <c r="CB86" s="2" t="s">
        <v>78</v>
      </c>
      <c r="CC86" s="2" t="s">
        <v>79</v>
      </c>
      <c r="CD86" s="2" t="s">
        <v>79</v>
      </c>
      <c r="CE86" s="2" t="s">
        <v>79</v>
      </c>
      <c r="CF86" s="2" t="s">
        <v>80</v>
      </c>
      <c r="CG86" s="2" t="s">
        <v>79</v>
      </c>
      <c r="CH86" s="2" t="s">
        <v>79</v>
      </c>
      <c r="CI86" s="2" t="s">
        <v>81</v>
      </c>
      <c r="CJ86" s="2" t="s">
        <v>81</v>
      </c>
      <c r="CK86" s="2" t="s">
        <v>81</v>
      </c>
      <c r="CL86" s="2" t="s">
        <v>81</v>
      </c>
    </row>
    <row r="87" spans="1:90" ht="45" x14ac:dyDescent="0.25">
      <c r="A87" s="2"/>
      <c r="B87" s="2"/>
      <c r="C87" s="2"/>
      <c r="D87" s="2"/>
      <c r="E87" s="2"/>
      <c r="F87" s="2"/>
      <c r="G87" s="2"/>
      <c r="H87" s="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10"/>
      <c r="AE87" s="6"/>
      <c r="AF87" s="6"/>
      <c r="AG87" s="10">
        <v>56</v>
      </c>
      <c r="AH87" s="105" t="s">
        <v>466</v>
      </c>
      <c r="AI87" s="6"/>
      <c r="AJ87" s="6"/>
      <c r="AK87" s="6"/>
      <c r="AL87" s="6"/>
      <c r="AM87" s="6"/>
      <c r="AN87" s="7">
        <v>0</v>
      </c>
      <c r="AO87" s="7">
        <v>379692825</v>
      </c>
      <c r="AP87" s="7">
        <v>0</v>
      </c>
      <c r="AQ87" s="7">
        <v>0</v>
      </c>
      <c r="AR87" s="7">
        <f t="shared" si="69"/>
        <v>379692825</v>
      </c>
      <c r="AS87" s="7">
        <v>326905539</v>
      </c>
      <c r="AT87" s="7">
        <v>326905539</v>
      </c>
      <c r="AU87" s="7">
        <f>+AR87-AS87</f>
        <v>52787286</v>
      </c>
      <c r="AV87" s="7">
        <f>+AR87-AT87</f>
        <v>52787286</v>
      </c>
      <c r="AW87" s="95">
        <f t="shared" si="67"/>
        <v>86.097370683788938</v>
      </c>
      <c r="AX87" s="95">
        <f t="shared" si="68"/>
        <v>86.097370683788938</v>
      </c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:90" ht="45" x14ac:dyDescent="0.25">
      <c r="A88" s="2"/>
      <c r="B88" s="2"/>
      <c r="C88" s="2"/>
      <c r="D88" s="2"/>
      <c r="E88" s="2"/>
      <c r="F88" s="2"/>
      <c r="G88" s="2"/>
      <c r="H88" s="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10"/>
      <c r="AE88" s="6"/>
      <c r="AF88" s="6"/>
      <c r="AG88" s="10">
        <v>62</v>
      </c>
      <c r="AH88" s="10" t="s">
        <v>248</v>
      </c>
      <c r="AI88" s="6" t="s">
        <v>255</v>
      </c>
      <c r="AJ88" s="6" t="s">
        <v>66</v>
      </c>
      <c r="AK88" s="6" t="s">
        <v>66</v>
      </c>
      <c r="AL88" s="6" t="s">
        <v>66</v>
      </c>
      <c r="AM88" s="6" t="s">
        <v>256</v>
      </c>
      <c r="AN88" s="7">
        <v>0</v>
      </c>
      <c r="AO88" s="7">
        <v>284496418.00999999</v>
      </c>
      <c r="AP88" s="7">
        <v>0</v>
      </c>
      <c r="AQ88" s="7">
        <v>0</v>
      </c>
      <c r="AR88" s="7">
        <f t="shared" si="69"/>
        <v>284496418.00999999</v>
      </c>
      <c r="AS88" s="7">
        <v>279098428.70999998</v>
      </c>
      <c r="AT88" s="7">
        <v>279098428.70999998</v>
      </c>
      <c r="AU88" s="7">
        <f>+AR88-AS88</f>
        <v>5397989.3000000119</v>
      </c>
      <c r="AV88" s="7">
        <f>+AR88-AT88</f>
        <v>5397989.3000000119</v>
      </c>
      <c r="AW88" s="95">
        <f t="shared" ref="AW88:AW90" si="89">+AS88/AR88*100</f>
        <v>98.102616075886658</v>
      </c>
      <c r="AX88" s="95">
        <f t="shared" ref="AX88:AX90" si="90">+AT88/AR88*100</f>
        <v>98.102616075886658</v>
      </c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:90" ht="45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10"/>
      <c r="AE89" s="6"/>
      <c r="AF89" s="6"/>
      <c r="AG89" s="10">
        <v>73</v>
      </c>
      <c r="AH89" s="10" t="s">
        <v>262</v>
      </c>
      <c r="AI89" s="6"/>
      <c r="AJ89" s="6"/>
      <c r="AK89" s="6"/>
      <c r="AL89" s="6"/>
      <c r="AM89" s="6"/>
      <c r="AN89" s="7">
        <v>86276445</v>
      </c>
      <c r="AO89" s="7">
        <v>0</v>
      </c>
      <c r="AP89" s="7">
        <v>0</v>
      </c>
      <c r="AQ89" s="7">
        <v>0</v>
      </c>
      <c r="AR89" s="7">
        <f t="shared" si="69"/>
        <v>86276445</v>
      </c>
      <c r="AS89" s="7">
        <v>86274559.290000007</v>
      </c>
      <c r="AT89" s="7">
        <v>35024559.289999999</v>
      </c>
      <c r="AU89" s="7">
        <f>+AR89-AS89</f>
        <v>1885.7099999934435</v>
      </c>
      <c r="AV89" s="7">
        <f>+AR89-AT89</f>
        <v>51251885.710000001</v>
      </c>
      <c r="AW89" s="95">
        <f t="shared" si="89"/>
        <v>99.997814339707674</v>
      </c>
      <c r="AX89" s="95">
        <f t="shared" si="90"/>
        <v>40.595737677879519</v>
      </c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x14ac:dyDescent="0.25">
      <c r="A90" s="2"/>
      <c r="B90" s="2"/>
      <c r="C90" s="2"/>
      <c r="D90" s="2"/>
      <c r="E90" s="2"/>
      <c r="F90" s="2"/>
      <c r="G90" s="2"/>
      <c r="H90" s="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10"/>
      <c r="AE90" s="6"/>
      <c r="AF90" s="6"/>
      <c r="AG90" s="10">
        <v>249</v>
      </c>
      <c r="AH90" s="10"/>
      <c r="AI90" s="6"/>
      <c r="AJ90" s="6"/>
      <c r="AK90" s="6"/>
      <c r="AL90" s="6"/>
      <c r="AM90" s="6"/>
      <c r="AN90" s="7">
        <v>0</v>
      </c>
      <c r="AO90" s="7">
        <v>174484127</v>
      </c>
      <c r="AP90" s="7">
        <v>0</v>
      </c>
      <c r="AQ90" s="7">
        <v>0</v>
      </c>
      <c r="AR90" s="7">
        <f t="shared" si="69"/>
        <v>174484127</v>
      </c>
      <c r="AS90" s="7">
        <v>51377119</v>
      </c>
      <c r="AT90" s="7">
        <v>22627119</v>
      </c>
      <c r="AU90" s="7">
        <f>+AR90-AS90</f>
        <v>123107008</v>
      </c>
      <c r="AV90" s="7">
        <f>+AR90-AT90</f>
        <v>151857008</v>
      </c>
      <c r="AW90" s="95">
        <f t="shared" si="89"/>
        <v>29.445153483789387</v>
      </c>
      <c r="AX90" s="95">
        <f t="shared" si="90"/>
        <v>12.968009978351786</v>
      </c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1:90" s="150" customFormat="1" ht="45" x14ac:dyDescent="0.25">
      <c r="A91" s="152">
        <v>1</v>
      </c>
      <c r="B91" s="152">
        <v>800103913</v>
      </c>
      <c r="C91" s="152">
        <v>4</v>
      </c>
      <c r="D91" s="152" t="s">
        <v>64</v>
      </c>
      <c r="E91" s="152">
        <v>2014</v>
      </c>
      <c r="F91" s="152" t="s">
        <v>65</v>
      </c>
      <c r="G91" s="152" t="s">
        <v>258</v>
      </c>
      <c r="H91" s="152" t="s">
        <v>259</v>
      </c>
      <c r="I91" s="30" t="s">
        <v>84</v>
      </c>
      <c r="J91" s="30" t="s">
        <v>98</v>
      </c>
      <c r="K91" s="30" t="s">
        <v>263</v>
      </c>
      <c r="L91" s="147">
        <v>93</v>
      </c>
      <c r="M91" s="30" t="s">
        <v>66</v>
      </c>
      <c r="N91" s="30" t="s">
        <v>66</v>
      </c>
      <c r="O91" s="30" t="s">
        <v>66</v>
      </c>
      <c r="P91" s="30" t="s">
        <v>66</v>
      </c>
      <c r="Q91" s="30" t="s">
        <v>66</v>
      </c>
      <c r="R91" s="30" t="s">
        <v>66</v>
      </c>
      <c r="S91" s="30" t="s">
        <v>66</v>
      </c>
      <c r="T91" s="30" t="s">
        <v>66</v>
      </c>
      <c r="U91" s="30" t="s">
        <v>66</v>
      </c>
      <c r="V91" s="30" t="s">
        <v>66</v>
      </c>
      <c r="W91" s="30" t="s">
        <v>66</v>
      </c>
      <c r="X91" s="30" t="s">
        <v>66</v>
      </c>
      <c r="Y91" s="30" t="s">
        <v>66</v>
      </c>
      <c r="Z91" s="30" t="s">
        <v>66</v>
      </c>
      <c r="AA91" s="30" t="s">
        <v>66</v>
      </c>
      <c r="AB91" s="30" t="s">
        <v>66</v>
      </c>
      <c r="AC91" s="30" t="s">
        <v>67</v>
      </c>
      <c r="AD91" s="148" t="s">
        <v>468</v>
      </c>
      <c r="AE91" s="30">
        <v>0</v>
      </c>
      <c r="AF91" s="32"/>
      <c r="AG91" s="31"/>
      <c r="AH91" s="100"/>
      <c r="AI91" s="30" t="s">
        <v>255</v>
      </c>
      <c r="AJ91" s="30" t="s">
        <v>66</v>
      </c>
      <c r="AK91" s="30" t="s">
        <v>66</v>
      </c>
      <c r="AL91" s="30" t="s">
        <v>66</v>
      </c>
      <c r="AM91" s="30" t="s">
        <v>256</v>
      </c>
      <c r="AN91" s="34">
        <f>SUM(AN92:AN94)</f>
        <v>2500000000</v>
      </c>
      <c r="AO91" s="34">
        <f>SUM(AO92:AO95)</f>
        <v>2218459000</v>
      </c>
      <c r="AP91" s="34">
        <f t="shared" ref="AP91:AQ91" si="91">SUM(AP92:AP95)</f>
        <v>0</v>
      </c>
      <c r="AQ91" s="34">
        <f t="shared" si="91"/>
        <v>3643430478</v>
      </c>
      <c r="AR91" s="34">
        <f>+AN91+AO91+AP91-AQ91</f>
        <v>1075028522</v>
      </c>
      <c r="AS91" s="34">
        <f>SUM(AS92:AS95)</f>
        <v>1075028522</v>
      </c>
      <c r="AT91" s="34">
        <f>SUM(AT92:AT95)</f>
        <v>747113522</v>
      </c>
      <c r="AU91" s="34">
        <f t="shared" ref="AU91:AV91" si="92">SUM(AU92:AU95)</f>
        <v>0</v>
      </c>
      <c r="AV91" s="34">
        <f t="shared" si="92"/>
        <v>327915000</v>
      </c>
      <c r="AW91" s="34">
        <f t="shared" si="67"/>
        <v>100</v>
      </c>
      <c r="AX91" s="34">
        <f t="shared" si="68"/>
        <v>69.497088375856137</v>
      </c>
      <c r="AY91" s="152">
        <v>0</v>
      </c>
      <c r="AZ91" s="152">
        <v>0</v>
      </c>
      <c r="BA91" s="152">
        <v>0</v>
      </c>
      <c r="BB91" s="152">
        <v>0</v>
      </c>
      <c r="BC91" s="152">
        <v>0</v>
      </c>
      <c r="BD91" s="152">
        <v>0</v>
      </c>
      <c r="BE91" s="152">
        <v>0</v>
      </c>
      <c r="BF91" s="152">
        <v>0</v>
      </c>
      <c r="BG91" s="152">
        <v>0</v>
      </c>
      <c r="BH91" s="152" t="s">
        <v>68</v>
      </c>
      <c r="BI91" s="152" t="s">
        <v>69</v>
      </c>
      <c r="BJ91" s="152" t="s">
        <v>70</v>
      </c>
      <c r="BK91" s="152" t="s">
        <v>71</v>
      </c>
      <c r="BL91" s="152" t="s">
        <v>68</v>
      </c>
      <c r="BM91" s="152" t="s">
        <v>72</v>
      </c>
      <c r="BN91" s="152" t="s">
        <v>73</v>
      </c>
      <c r="BO91" s="152" t="s">
        <v>74</v>
      </c>
      <c r="BP91" s="152" t="s">
        <v>75</v>
      </c>
      <c r="BQ91" s="152" t="s">
        <v>76</v>
      </c>
      <c r="BR91" s="152" t="s">
        <v>77</v>
      </c>
      <c r="CB91" s="152" t="s">
        <v>78</v>
      </c>
      <c r="CC91" s="152" t="s">
        <v>79</v>
      </c>
      <c r="CD91" s="152" t="s">
        <v>79</v>
      </c>
      <c r="CE91" s="152" t="s">
        <v>79</v>
      </c>
      <c r="CF91" s="152" t="s">
        <v>80</v>
      </c>
      <c r="CG91" s="152" t="s">
        <v>79</v>
      </c>
      <c r="CH91" s="152" t="s">
        <v>79</v>
      </c>
      <c r="CI91" s="152" t="s">
        <v>81</v>
      </c>
      <c r="CJ91" s="152" t="s">
        <v>81</v>
      </c>
      <c r="CK91" s="152" t="s">
        <v>81</v>
      </c>
      <c r="CL91" s="152" t="s">
        <v>81</v>
      </c>
    </row>
    <row r="92" spans="1:90" x14ac:dyDescent="0.25">
      <c r="A92" s="2">
        <v>1</v>
      </c>
      <c r="B92" s="2">
        <v>800103913</v>
      </c>
      <c r="C92" s="2">
        <v>4</v>
      </c>
      <c r="D92" s="2" t="s">
        <v>64</v>
      </c>
      <c r="E92" s="2">
        <v>2014</v>
      </c>
      <c r="F92" s="2" t="s">
        <v>65</v>
      </c>
      <c r="G92" s="2" t="s">
        <v>258</v>
      </c>
      <c r="H92" s="2" t="s">
        <v>259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10"/>
      <c r="AE92" s="6">
        <v>10</v>
      </c>
      <c r="AF92" s="6" t="s">
        <v>85</v>
      </c>
      <c r="AG92" s="10">
        <v>17</v>
      </c>
      <c r="AH92" s="10" t="s">
        <v>97</v>
      </c>
      <c r="AI92" s="6" t="s">
        <v>255</v>
      </c>
      <c r="AJ92" s="6" t="s">
        <v>66</v>
      </c>
      <c r="AK92" s="6" t="s">
        <v>66</v>
      </c>
      <c r="AL92" s="6" t="s">
        <v>66</v>
      </c>
      <c r="AM92" s="6" t="s">
        <v>256</v>
      </c>
      <c r="AN92" s="7">
        <v>1450000000</v>
      </c>
      <c r="AO92" s="7">
        <v>0</v>
      </c>
      <c r="AP92" s="7">
        <v>0</v>
      </c>
      <c r="AQ92" s="7">
        <v>1400020000</v>
      </c>
      <c r="AR92" s="7">
        <f t="shared" si="69"/>
        <v>49980000</v>
      </c>
      <c r="AS92" s="7">
        <v>49980000</v>
      </c>
      <c r="AT92" s="7">
        <v>49980000</v>
      </c>
      <c r="AU92" s="7">
        <f>+AR92-AS92</f>
        <v>0</v>
      </c>
      <c r="AV92" s="7">
        <f>+AR92-AT92</f>
        <v>0</v>
      </c>
      <c r="AW92" s="95">
        <f t="shared" si="67"/>
        <v>100</v>
      </c>
      <c r="AX92" s="95">
        <f t="shared" si="68"/>
        <v>100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 t="s">
        <v>68</v>
      </c>
      <c r="BI92" s="2" t="s">
        <v>69</v>
      </c>
      <c r="BJ92" s="2" t="s">
        <v>70</v>
      </c>
      <c r="BK92" s="2" t="s">
        <v>71</v>
      </c>
      <c r="BL92" s="2" t="s">
        <v>68</v>
      </c>
      <c r="BM92" s="2" t="s">
        <v>72</v>
      </c>
      <c r="BN92" s="2" t="s">
        <v>73</v>
      </c>
      <c r="BO92" s="2" t="s">
        <v>74</v>
      </c>
      <c r="BP92" s="2" t="s">
        <v>75</v>
      </c>
      <c r="BQ92" s="2" t="s">
        <v>76</v>
      </c>
      <c r="BR92" s="2" t="s">
        <v>77</v>
      </c>
      <c r="CB92" s="2" t="s">
        <v>78</v>
      </c>
      <c r="CC92" s="2" t="s">
        <v>79</v>
      </c>
      <c r="CD92" s="2" t="s">
        <v>79</v>
      </c>
      <c r="CE92" s="2" t="s">
        <v>79</v>
      </c>
      <c r="CF92" s="2" t="s">
        <v>80</v>
      </c>
      <c r="CG92" s="2" t="s">
        <v>79</v>
      </c>
      <c r="CH92" s="2" t="s">
        <v>79</v>
      </c>
      <c r="CI92" s="2" t="s">
        <v>81</v>
      </c>
      <c r="CJ92" s="2" t="s">
        <v>81</v>
      </c>
      <c r="CK92" s="2" t="s">
        <v>81</v>
      </c>
      <c r="CL92" s="2" t="s">
        <v>81</v>
      </c>
    </row>
    <row r="93" spans="1:90" ht="60" x14ac:dyDescent="0.25">
      <c r="A93" s="2">
        <v>1</v>
      </c>
      <c r="B93" s="2">
        <v>800103913</v>
      </c>
      <c r="C93" s="2">
        <v>4</v>
      </c>
      <c r="D93" s="2" t="s">
        <v>64</v>
      </c>
      <c r="E93" s="2">
        <v>2014</v>
      </c>
      <c r="F93" s="2" t="s">
        <v>65</v>
      </c>
      <c r="G93" s="2" t="s">
        <v>258</v>
      </c>
      <c r="H93" s="2" t="s">
        <v>259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10"/>
      <c r="AE93" s="6">
        <v>10</v>
      </c>
      <c r="AF93" s="6" t="s">
        <v>85</v>
      </c>
      <c r="AG93" s="10">
        <v>50</v>
      </c>
      <c r="AH93" s="10" t="s">
        <v>260</v>
      </c>
      <c r="AI93" s="6" t="s">
        <v>255</v>
      </c>
      <c r="AJ93" s="6" t="s">
        <v>66</v>
      </c>
      <c r="AK93" s="6" t="s">
        <v>66</v>
      </c>
      <c r="AL93" s="6" t="s">
        <v>66</v>
      </c>
      <c r="AM93" s="6" t="s">
        <v>256</v>
      </c>
      <c r="AN93" s="7">
        <v>1050000000</v>
      </c>
      <c r="AO93" s="7">
        <v>0</v>
      </c>
      <c r="AP93" s="7">
        <v>0</v>
      </c>
      <c r="AQ93" s="7">
        <v>244951478</v>
      </c>
      <c r="AR93" s="7">
        <f t="shared" ref="AR93" si="93">+AN93+AO93+AP93-AQ93</f>
        <v>805048522</v>
      </c>
      <c r="AS93" s="7">
        <v>805048522</v>
      </c>
      <c r="AT93" s="7">
        <v>697133522</v>
      </c>
      <c r="AU93" s="7">
        <f>+AR93-AS93</f>
        <v>0</v>
      </c>
      <c r="AV93" s="7">
        <f>+AR93-AT93</f>
        <v>107915000</v>
      </c>
      <c r="AW93" s="95">
        <f t="shared" ref="AW93" si="94">+AS93/AR93*100</f>
        <v>100</v>
      </c>
      <c r="AX93" s="95">
        <f t="shared" ref="AX93" si="95">+AT93/AR93*100</f>
        <v>86.595217921535422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 t="s">
        <v>68</v>
      </c>
      <c r="BI93" s="2" t="s">
        <v>69</v>
      </c>
      <c r="BJ93" s="2" t="s">
        <v>70</v>
      </c>
      <c r="BK93" s="2" t="s">
        <v>71</v>
      </c>
      <c r="BL93" s="2" t="s">
        <v>68</v>
      </c>
      <c r="BM93" s="2" t="s">
        <v>72</v>
      </c>
      <c r="BN93" s="2" t="s">
        <v>73</v>
      </c>
      <c r="BO93" s="2" t="s">
        <v>74</v>
      </c>
      <c r="BP93" s="2" t="s">
        <v>75</v>
      </c>
      <c r="BQ93" s="2" t="s">
        <v>76</v>
      </c>
      <c r="BR93" s="2" t="s">
        <v>77</v>
      </c>
      <c r="CB93" s="2" t="s">
        <v>78</v>
      </c>
      <c r="CC93" s="2" t="s">
        <v>79</v>
      </c>
      <c r="CD93" s="2" t="s">
        <v>79</v>
      </c>
      <c r="CE93" s="2" t="s">
        <v>79</v>
      </c>
      <c r="CF93" s="2" t="s">
        <v>80</v>
      </c>
      <c r="CG93" s="2" t="s">
        <v>79</v>
      </c>
      <c r="CH93" s="2" t="s">
        <v>79</v>
      </c>
      <c r="CI93" s="2" t="s">
        <v>81</v>
      </c>
      <c r="CJ93" s="2" t="s">
        <v>81</v>
      </c>
      <c r="CK93" s="2" t="s">
        <v>81</v>
      </c>
      <c r="CL93" s="2" t="s">
        <v>81</v>
      </c>
    </row>
    <row r="94" spans="1:90" ht="45" x14ac:dyDescent="0.25">
      <c r="A94" s="2"/>
      <c r="B94" s="2"/>
      <c r="C94" s="2"/>
      <c r="D94" s="2"/>
      <c r="E94" s="2"/>
      <c r="F94" s="2"/>
      <c r="G94" s="2"/>
      <c r="H94" s="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10"/>
      <c r="AE94" s="6"/>
      <c r="AF94" s="6"/>
      <c r="AG94" s="10">
        <v>56</v>
      </c>
      <c r="AH94" s="10" t="s">
        <v>248</v>
      </c>
      <c r="AI94" s="6" t="s">
        <v>255</v>
      </c>
      <c r="AJ94" s="6" t="s">
        <v>66</v>
      </c>
      <c r="AK94" s="6" t="s">
        <v>66</v>
      </c>
      <c r="AL94" s="6" t="s">
        <v>66</v>
      </c>
      <c r="AM94" s="6" t="s">
        <v>256</v>
      </c>
      <c r="AN94" s="7">
        <v>0</v>
      </c>
      <c r="AO94" s="7">
        <v>1998459000</v>
      </c>
      <c r="AP94" s="7">
        <v>0</v>
      </c>
      <c r="AQ94" s="7">
        <v>1998459000</v>
      </c>
      <c r="AR94" s="7">
        <f t="shared" ref="AR94:AR95" si="96">+AN94+AO94+AP94-AQ94</f>
        <v>0</v>
      </c>
      <c r="AS94" s="7">
        <v>0</v>
      </c>
      <c r="AT94" s="7">
        <v>0</v>
      </c>
      <c r="AU94" s="7">
        <f>+AR94-AS94</f>
        <v>0</v>
      </c>
      <c r="AV94" s="7">
        <f>+AR94-AT94</f>
        <v>0</v>
      </c>
      <c r="AW94" s="95" t="s">
        <v>492</v>
      </c>
      <c r="AX94" s="95" t="s">
        <v>492</v>
      </c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 ht="30" x14ac:dyDescent="0.25">
      <c r="A95" s="2"/>
      <c r="B95" s="2"/>
      <c r="C95" s="2"/>
      <c r="D95" s="2"/>
      <c r="E95" s="2"/>
      <c r="F95" s="2"/>
      <c r="G95" s="2"/>
      <c r="H95" s="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10"/>
      <c r="AE95" s="6"/>
      <c r="AF95" s="6"/>
      <c r="AG95" s="10">
        <v>60</v>
      </c>
      <c r="AH95" s="105" t="s">
        <v>491</v>
      </c>
      <c r="AI95" s="6"/>
      <c r="AJ95" s="6"/>
      <c r="AK95" s="6"/>
      <c r="AL95" s="6"/>
      <c r="AM95" s="6"/>
      <c r="AN95" s="7">
        <v>0</v>
      </c>
      <c r="AO95" s="7">
        <v>220000000</v>
      </c>
      <c r="AP95" s="7">
        <v>0</v>
      </c>
      <c r="AQ95" s="7">
        <v>0</v>
      </c>
      <c r="AR95" s="7">
        <f t="shared" si="96"/>
        <v>220000000</v>
      </c>
      <c r="AS95" s="7">
        <v>220000000</v>
      </c>
      <c r="AT95" s="7">
        <v>0</v>
      </c>
      <c r="AU95" s="7">
        <f>+AR95-AS95</f>
        <v>0</v>
      </c>
      <c r="AV95" s="7">
        <f>+AR95-AT95</f>
        <v>220000000</v>
      </c>
      <c r="AW95" s="95">
        <f t="shared" ref="AW95" si="97">+AS95/AR95*100</f>
        <v>100</v>
      </c>
      <c r="AX95" s="95">
        <f t="shared" ref="AX95" si="98">+AT95/AR95*100</f>
        <v>0</v>
      </c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:90" s="150" customFormat="1" ht="30" x14ac:dyDescent="0.25">
      <c r="A96" s="152">
        <v>1</v>
      </c>
      <c r="B96" s="152">
        <v>800103913</v>
      </c>
      <c r="C96" s="152">
        <v>4</v>
      </c>
      <c r="D96" s="152" t="s">
        <v>64</v>
      </c>
      <c r="E96" s="152">
        <v>2014</v>
      </c>
      <c r="F96" s="152" t="s">
        <v>65</v>
      </c>
      <c r="G96" s="152" t="s">
        <v>258</v>
      </c>
      <c r="H96" s="152" t="s">
        <v>259</v>
      </c>
      <c r="I96" s="30" t="s">
        <v>84</v>
      </c>
      <c r="J96" s="30" t="s">
        <v>98</v>
      </c>
      <c r="K96" s="30" t="s">
        <v>263</v>
      </c>
      <c r="L96" s="147">
        <v>98</v>
      </c>
      <c r="M96" s="30" t="s">
        <v>66</v>
      </c>
      <c r="N96" s="30" t="s">
        <v>66</v>
      </c>
      <c r="O96" s="30" t="s">
        <v>66</v>
      </c>
      <c r="P96" s="30" t="s">
        <v>66</v>
      </c>
      <c r="Q96" s="30" t="s">
        <v>66</v>
      </c>
      <c r="R96" s="30" t="s">
        <v>66</v>
      </c>
      <c r="S96" s="30" t="s">
        <v>66</v>
      </c>
      <c r="T96" s="30" t="s">
        <v>66</v>
      </c>
      <c r="U96" s="30" t="s">
        <v>66</v>
      </c>
      <c r="V96" s="30" t="s">
        <v>66</v>
      </c>
      <c r="W96" s="30" t="s">
        <v>66</v>
      </c>
      <c r="X96" s="30" t="s">
        <v>66</v>
      </c>
      <c r="Y96" s="30" t="s">
        <v>66</v>
      </c>
      <c r="Z96" s="30" t="s">
        <v>66</v>
      </c>
      <c r="AA96" s="30" t="s">
        <v>66</v>
      </c>
      <c r="AB96" s="30" t="s">
        <v>66</v>
      </c>
      <c r="AC96" s="30" t="s">
        <v>67</v>
      </c>
      <c r="AD96" s="148" t="s">
        <v>469</v>
      </c>
      <c r="AE96" s="30">
        <v>0</v>
      </c>
      <c r="AF96" s="32"/>
      <c r="AG96" s="31"/>
      <c r="AH96" s="100"/>
      <c r="AI96" s="30" t="s">
        <v>255</v>
      </c>
      <c r="AJ96" s="30" t="s">
        <v>66</v>
      </c>
      <c r="AK96" s="30" t="s">
        <v>66</v>
      </c>
      <c r="AL96" s="30" t="s">
        <v>66</v>
      </c>
      <c r="AM96" s="30" t="s">
        <v>256</v>
      </c>
      <c r="AN96" s="34">
        <f>SUM(AN97:AN97)</f>
        <v>1256276445</v>
      </c>
      <c r="AO96" s="34">
        <f>SUM(AO97:AO99)</f>
        <v>679246000</v>
      </c>
      <c r="AP96" s="34">
        <f>SUM(AP97:AP99)</f>
        <v>480000000</v>
      </c>
      <c r="AQ96" s="34">
        <f t="shared" ref="AQ96" si="99">SUM(AQ97:AQ99)</f>
        <v>50000000</v>
      </c>
      <c r="AR96" s="34">
        <f t="shared" si="69"/>
        <v>2365522445</v>
      </c>
      <c r="AS96" s="34">
        <f>SUM(AS97:AS99)</f>
        <v>2355571988</v>
      </c>
      <c r="AT96" s="34">
        <f t="shared" ref="AT96:AV96" si="100">SUM(AT97:AT99)</f>
        <v>2183475988</v>
      </c>
      <c r="AU96" s="34">
        <f t="shared" si="100"/>
        <v>9950457</v>
      </c>
      <c r="AV96" s="34">
        <f t="shared" si="100"/>
        <v>182046457</v>
      </c>
      <c r="AW96" s="34">
        <f t="shared" si="67"/>
        <v>99.579354783928082</v>
      </c>
      <c r="AX96" s="34">
        <f t="shared" si="68"/>
        <v>92.304175452454857</v>
      </c>
      <c r="AY96" s="152">
        <v>0</v>
      </c>
      <c r="AZ96" s="152">
        <v>0</v>
      </c>
      <c r="BA96" s="152">
        <v>0</v>
      </c>
      <c r="BB96" s="152">
        <v>0</v>
      </c>
      <c r="BC96" s="152">
        <v>0</v>
      </c>
      <c r="BD96" s="152">
        <v>0</v>
      </c>
      <c r="BE96" s="152">
        <v>0</v>
      </c>
      <c r="BF96" s="152">
        <v>0</v>
      </c>
      <c r="BG96" s="152">
        <v>0</v>
      </c>
      <c r="BH96" s="152" t="s">
        <v>68</v>
      </c>
      <c r="BI96" s="152" t="s">
        <v>69</v>
      </c>
      <c r="BJ96" s="152" t="s">
        <v>70</v>
      </c>
      <c r="BK96" s="152" t="s">
        <v>71</v>
      </c>
      <c r="BL96" s="152" t="s">
        <v>68</v>
      </c>
      <c r="BM96" s="152" t="s">
        <v>72</v>
      </c>
      <c r="BN96" s="152" t="s">
        <v>73</v>
      </c>
      <c r="BO96" s="152" t="s">
        <v>74</v>
      </c>
      <c r="BP96" s="152" t="s">
        <v>75</v>
      </c>
      <c r="BQ96" s="152" t="s">
        <v>76</v>
      </c>
      <c r="BR96" s="152" t="s">
        <v>77</v>
      </c>
      <c r="CB96" s="152" t="s">
        <v>78</v>
      </c>
      <c r="CC96" s="152" t="s">
        <v>79</v>
      </c>
      <c r="CD96" s="152" t="s">
        <v>79</v>
      </c>
      <c r="CE96" s="152" t="s">
        <v>79</v>
      </c>
      <c r="CF96" s="152" t="s">
        <v>80</v>
      </c>
      <c r="CG96" s="152" t="s">
        <v>79</v>
      </c>
      <c r="CH96" s="152" t="s">
        <v>79</v>
      </c>
      <c r="CI96" s="152" t="s">
        <v>81</v>
      </c>
      <c r="CJ96" s="152" t="s">
        <v>81</v>
      </c>
      <c r="CK96" s="152" t="s">
        <v>81</v>
      </c>
      <c r="CL96" s="152" t="s">
        <v>81</v>
      </c>
    </row>
    <row r="97" spans="1:124" ht="60" x14ac:dyDescent="0.25">
      <c r="A97" s="2">
        <v>1</v>
      </c>
      <c r="B97" s="2">
        <v>800103913</v>
      </c>
      <c r="C97" s="2">
        <v>4</v>
      </c>
      <c r="D97" s="2" t="s">
        <v>64</v>
      </c>
      <c r="E97" s="2">
        <v>2014</v>
      </c>
      <c r="F97" s="2" t="s">
        <v>65</v>
      </c>
      <c r="G97" s="2" t="s">
        <v>258</v>
      </c>
      <c r="H97" s="2" t="s">
        <v>259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10"/>
      <c r="AE97" s="6">
        <v>10</v>
      </c>
      <c r="AF97" s="6" t="s">
        <v>85</v>
      </c>
      <c r="AG97" s="10">
        <v>50</v>
      </c>
      <c r="AH97" s="10" t="s">
        <v>260</v>
      </c>
      <c r="AI97" s="6" t="s">
        <v>255</v>
      </c>
      <c r="AJ97" s="6" t="s">
        <v>66</v>
      </c>
      <c r="AK97" s="6" t="s">
        <v>66</v>
      </c>
      <c r="AL97" s="6" t="s">
        <v>66</v>
      </c>
      <c r="AM97" s="6" t="s">
        <v>256</v>
      </c>
      <c r="AN97" s="7">
        <v>1256276445</v>
      </c>
      <c r="AO97" s="7">
        <v>300000000</v>
      </c>
      <c r="AP97" s="7">
        <v>350000000</v>
      </c>
      <c r="AQ97" s="7">
        <v>0</v>
      </c>
      <c r="AR97" s="7">
        <f t="shared" si="69"/>
        <v>1906276445</v>
      </c>
      <c r="AS97" s="7">
        <v>1905892988</v>
      </c>
      <c r="AT97" s="7">
        <v>1905892988</v>
      </c>
      <c r="AU97" s="7">
        <f>+AR97-AS97</f>
        <v>383457</v>
      </c>
      <c r="AV97" s="7">
        <f>+AR97-AT97</f>
        <v>383457</v>
      </c>
      <c r="AW97" s="95">
        <f t="shared" si="67"/>
        <v>99.979884502008829</v>
      </c>
      <c r="AX97" s="95">
        <f t="shared" si="68"/>
        <v>99.979884502008829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 t="s">
        <v>68</v>
      </c>
      <c r="BI97" s="2" t="s">
        <v>69</v>
      </c>
      <c r="BJ97" s="2" t="s">
        <v>70</v>
      </c>
      <c r="BK97" s="2" t="s">
        <v>71</v>
      </c>
      <c r="BL97" s="2" t="s">
        <v>68</v>
      </c>
      <c r="BM97" s="2" t="s">
        <v>72</v>
      </c>
      <c r="BN97" s="2" t="s">
        <v>73</v>
      </c>
      <c r="BO97" s="2" t="s">
        <v>74</v>
      </c>
      <c r="BP97" s="2" t="s">
        <v>75</v>
      </c>
      <c r="BQ97" s="2" t="s">
        <v>76</v>
      </c>
      <c r="BR97" s="2" t="s">
        <v>77</v>
      </c>
      <c r="CB97" s="2" t="s">
        <v>78</v>
      </c>
      <c r="CC97" s="2" t="s">
        <v>79</v>
      </c>
      <c r="CD97" s="2" t="s">
        <v>79</v>
      </c>
      <c r="CE97" s="2" t="s">
        <v>79</v>
      </c>
      <c r="CF97" s="2" t="s">
        <v>80</v>
      </c>
      <c r="CG97" s="2" t="s">
        <v>79</v>
      </c>
      <c r="CH97" s="2" t="s">
        <v>79</v>
      </c>
      <c r="CI97" s="2" t="s">
        <v>81</v>
      </c>
      <c r="CJ97" s="2" t="s">
        <v>81</v>
      </c>
      <c r="CK97" s="2" t="s">
        <v>81</v>
      </c>
      <c r="CL97" s="2" t="s">
        <v>81</v>
      </c>
    </row>
    <row r="98" spans="1:124" ht="45" x14ac:dyDescent="0.25">
      <c r="A98" s="2"/>
      <c r="B98" s="2"/>
      <c r="C98" s="2"/>
      <c r="D98" s="2"/>
      <c r="E98" s="2"/>
      <c r="F98" s="2"/>
      <c r="G98" s="2"/>
      <c r="H98" s="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10"/>
      <c r="AE98" s="6"/>
      <c r="AF98" s="6"/>
      <c r="AG98" s="10">
        <v>56</v>
      </c>
      <c r="AH98" s="105" t="s">
        <v>466</v>
      </c>
      <c r="AI98" s="6"/>
      <c r="AJ98" s="6"/>
      <c r="AK98" s="6"/>
      <c r="AL98" s="6"/>
      <c r="AM98" s="6"/>
      <c r="AN98" s="7">
        <v>0</v>
      </c>
      <c r="AO98" s="7">
        <v>99246000</v>
      </c>
      <c r="AP98" s="7">
        <v>0</v>
      </c>
      <c r="AQ98" s="7">
        <v>0</v>
      </c>
      <c r="AR98" s="7">
        <f t="shared" si="69"/>
        <v>99246000</v>
      </c>
      <c r="AS98" s="7">
        <v>99246000</v>
      </c>
      <c r="AT98" s="7">
        <v>0</v>
      </c>
      <c r="AU98" s="7">
        <f>+AR98-AS98</f>
        <v>0</v>
      </c>
      <c r="AV98" s="7">
        <f>+AR98-AT98</f>
        <v>99246000</v>
      </c>
      <c r="AW98" s="95">
        <f t="shared" si="67"/>
        <v>100</v>
      </c>
      <c r="AX98" s="95">
        <f t="shared" si="68"/>
        <v>0</v>
      </c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:124" ht="30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10"/>
      <c r="AE99" s="6"/>
      <c r="AF99" s="6"/>
      <c r="AG99" s="10">
        <v>60</v>
      </c>
      <c r="AH99" s="105" t="s">
        <v>491</v>
      </c>
      <c r="AI99" s="6"/>
      <c r="AJ99" s="6"/>
      <c r="AK99" s="6"/>
      <c r="AL99" s="6"/>
      <c r="AM99" s="6"/>
      <c r="AN99" s="7">
        <v>0</v>
      </c>
      <c r="AO99" s="7">
        <v>280000000</v>
      </c>
      <c r="AP99" s="7">
        <v>130000000</v>
      </c>
      <c r="AQ99" s="7">
        <v>50000000</v>
      </c>
      <c r="AR99" s="7">
        <f t="shared" si="69"/>
        <v>360000000</v>
      </c>
      <c r="AS99" s="7">
        <v>350433000</v>
      </c>
      <c r="AT99" s="7">
        <v>277583000</v>
      </c>
      <c r="AU99" s="7">
        <f>+AR99-AS99</f>
        <v>9567000</v>
      </c>
      <c r="AV99" s="7">
        <f>+AR99-AT99</f>
        <v>82417000</v>
      </c>
      <c r="AW99" s="95">
        <f t="shared" si="67"/>
        <v>97.342500000000001</v>
      </c>
      <c r="AX99" s="95">
        <f t="shared" si="68"/>
        <v>77.106388888888887</v>
      </c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:124" s="150" customFormat="1" ht="60" x14ac:dyDescent="0.25">
      <c r="A100" s="152">
        <v>1</v>
      </c>
      <c r="B100" s="152">
        <v>800103913</v>
      </c>
      <c r="C100" s="152">
        <v>4</v>
      </c>
      <c r="D100" s="152" t="s">
        <v>64</v>
      </c>
      <c r="E100" s="152">
        <v>2014</v>
      </c>
      <c r="F100" s="152" t="s">
        <v>65</v>
      </c>
      <c r="G100" s="152" t="s">
        <v>258</v>
      </c>
      <c r="H100" s="152" t="s">
        <v>259</v>
      </c>
      <c r="I100" s="30" t="s">
        <v>84</v>
      </c>
      <c r="J100" s="30" t="s">
        <v>98</v>
      </c>
      <c r="K100" s="30" t="s">
        <v>263</v>
      </c>
      <c r="L100" s="147">
        <v>101</v>
      </c>
      <c r="M100" s="30" t="s">
        <v>66</v>
      </c>
      <c r="N100" s="30" t="s">
        <v>66</v>
      </c>
      <c r="O100" s="30" t="s">
        <v>66</v>
      </c>
      <c r="P100" s="30" t="s">
        <v>66</v>
      </c>
      <c r="Q100" s="30" t="s">
        <v>66</v>
      </c>
      <c r="R100" s="30" t="s">
        <v>66</v>
      </c>
      <c r="S100" s="30" t="s">
        <v>66</v>
      </c>
      <c r="T100" s="30" t="s">
        <v>66</v>
      </c>
      <c r="U100" s="30" t="s">
        <v>66</v>
      </c>
      <c r="V100" s="30" t="s">
        <v>66</v>
      </c>
      <c r="W100" s="30" t="s">
        <v>66</v>
      </c>
      <c r="X100" s="30" t="s">
        <v>66</v>
      </c>
      <c r="Y100" s="30" t="s">
        <v>66</v>
      </c>
      <c r="Z100" s="30" t="s">
        <v>66</v>
      </c>
      <c r="AA100" s="30" t="s">
        <v>66</v>
      </c>
      <c r="AB100" s="30" t="s">
        <v>66</v>
      </c>
      <c r="AC100" s="30" t="s">
        <v>67</v>
      </c>
      <c r="AD100" s="148" t="s">
        <v>265</v>
      </c>
      <c r="AE100" s="30">
        <v>0</v>
      </c>
      <c r="AF100" s="32"/>
      <c r="AG100" s="31"/>
      <c r="AH100" s="100"/>
      <c r="AI100" s="30" t="s">
        <v>255</v>
      </c>
      <c r="AJ100" s="30" t="s">
        <v>66</v>
      </c>
      <c r="AK100" s="30" t="s">
        <v>66</v>
      </c>
      <c r="AL100" s="30" t="s">
        <v>66</v>
      </c>
      <c r="AM100" s="30" t="s">
        <v>256</v>
      </c>
      <c r="AN100" s="34">
        <f>SUM(AN101:AN101)</f>
        <v>77071000</v>
      </c>
      <c r="AO100" s="34">
        <f>SUM(AO101:AO102)</f>
        <v>50000000</v>
      </c>
      <c r="AP100" s="34">
        <f t="shared" ref="AP100:AQ100" si="101">SUM(AP101:AP102)</f>
        <v>0</v>
      </c>
      <c r="AQ100" s="34">
        <f t="shared" si="101"/>
        <v>0</v>
      </c>
      <c r="AR100" s="34">
        <f t="shared" si="69"/>
        <v>127071000</v>
      </c>
      <c r="AS100" s="34">
        <f>SUM(AS101:AS102)</f>
        <v>75325000</v>
      </c>
      <c r="AT100" s="34">
        <f>SUM(AT101:AT102)</f>
        <v>75325000</v>
      </c>
      <c r="AU100" s="34">
        <f t="shared" ref="AU100:AV100" si="102">SUM(AU101:AU102)</f>
        <v>51746000</v>
      </c>
      <c r="AV100" s="34">
        <f t="shared" si="102"/>
        <v>51746000</v>
      </c>
      <c r="AW100" s="34">
        <f t="shared" si="67"/>
        <v>59.277884017596463</v>
      </c>
      <c r="AX100" s="34">
        <f t="shared" si="68"/>
        <v>59.277884017596463</v>
      </c>
      <c r="AY100" s="152">
        <v>0</v>
      </c>
      <c r="AZ100" s="152">
        <v>0</v>
      </c>
      <c r="BA100" s="152">
        <v>0</v>
      </c>
      <c r="BB100" s="152">
        <v>0</v>
      </c>
      <c r="BC100" s="152">
        <v>0</v>
      </c>
      <c r="BD100" s="152">
        <v>0</v>
      </c>
      <c r="BE100" s="152">
        <v>0</v>
      </c>
      <c r="BF100" s="152">
        <v>0</v>
      </c>
      <c r="BG100" s="152">
        <v>0</v>
      </c>
      <c r="BH100" s="152" t="s">
        <v>68</v>
      </c>
      <c r="BI100" s="152" t="s">
        <v>69</v>
      </c>
      <c r="BJ100" s="152" t="s">
        <v>70</v>
      </c>
      <c r="BK100" s="152" t="s">
        <v>71</v>
      </c>
      <c r="BL100" s="152" t="s">
        <v>68</v>
      </c>
      <c r="BM100" s="152" t="s">
        <v>72</v>
      </c>
      <c r="BN100" s="152" t="s">
        <v>73</v>
      </c>
      <c r="BO100" s="152" t="s">
        <v>74</v>
      </c>
      <c r="BP100" s="152" t="s">
        <v>75</v>
      </c>
      <c r="BQ100" s="152" t="s">
        <v>76</v>
      </c>
      <c r="BR100" s="152" t="s">
        <v>77</v>
      </c>
      <c r="CB100" s="152" t="s">
        <v>78</v>
      </c>
      <c r="CC100" s="152" t="s">
        <v>79</v>
      </c>
      <c r="CD100" s="152" t="s">
        <v>79</v>
      </c>
      <c r="CE100" s="152" t="s">
        <v>79</v>
      </c>
      <c r="CF100" s="152" t="s">
        <v>80</v>
      </c>
      <c r="CG100" s="152" t="s">
        <v>79</v>
      </c>
      <c r="CH100" s="152" t="s">
        <v>79</v>
      </c>
      <c r="CI100" s="152" t="s">
        <v>81</v>
      </c>
      <c r="CJ100" s="152" t="s">
        <v>81</v>
      </c>
      <c r="CK100" s="152" t="s">
        <v>81</v>
      </c>
      <c r="CL100" s="152" t="s">
        <v>81</v>
      </c>
    </row>
    <row r="101" spans="1:124" ht="60" x14ac:dyDescent="0.25">
      <c r="A101" s="2">
        <v>1</v>
      </c>
      <c r="B101" s="2">
        <v>800103913</v>
      </c>
      <c r="C101" s="2">
        <v>4</v>
      </c>
      <c r="D101" s="2" t="s">
        <v>64</v>
      </c>
      <c r="E101" s="2">
        <v>2014</v>
      </c>
      <c r="F101" s="2" t="s">
        <v>65</v>
      </c>
      <c r="G101" s="2" t="s">
        <v>258</v>
      </c>
      <c r="H101" s="2" t="s">
        <v>259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10"/>
      <c r="AE101" s="6">
        <v>10</v>
      </c>
      <c r="AF101" s="6" t="s">
        <v>85</v>
      </c>
      <c r="AG101" s="10">
        <v>50</v>
      </c>
      <c r="AH101" s="10" t="s">
        <v>260</v>
      </c>
      <c r="AI101" s="6" t="s">
        <v>255</v>
      </c>
      <c r="AJ101" s="6" t="s">
        <v>66</v>
      </c>
      <c r="AK101" s="6" t="s">
        <v>66</v>
      </c>
      <c r="AL101" s="6" t="s">
        <v>66</v>
      </c>
      <c r="AM101" s="6" t="s">
        <v>256</v>
      </c>
      <c r="AN101" s="7">
        <v>77071000</v>
      </c>
      <c r="AO101" s="7">
        <v>0</v>
      </c>
      <c r="AP101" s="7">
        <v>0</v>
      </c>
      <c r="AQ101" s="7">
        <v>0</v>
      </c>
      <c r="AR101" s="7">
        <f t="shared" si="69"/>
        <v>77071000</v>
      </c>
      <c r="AS101" s="7">
        <v>75325000</v>
      </c>
      <c r="AT101" s="7">
        <v>75325000</v>
      </c>
      <c r="AU101" s="7">
        <f>+AR101-AS101</f>
        <v>1746000</v>
      </c>
      <c r="AV101" s="7">
        <f>+AR101-AT101</f>
        <v>1746000</v>
      </c>
      <c r="AW101" s="95">
        <f t="shared" si="67"/>
        <v>97.734556447950595</v>
      </c>
      <c r="AX101" s="95">
        <f t="shared" si="68"/>
        <v>97.734556447950595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 t="s">
        <v>68</v>
      </c>
      <c r="BI101" s="2" t="s">
        <v>69</v>
      </c>
      <c r="BJ101" s="2" t="s">
        <v>70</v>
      </c>
      <c r="BK101" s="2" t="s">
        <v>71</v>
      </c>
      <c r="BL101" s="2" t="s">
        <v>68</v>
      </c>
      <c r="BM101" s="2" t="s">
        <v>72</v>
      </c>
      <c r="BN101" s="2" t="s">
        <v>73</v>
      </c>
      <c r="BO101" s="2" t="s">
        <v>74</v>
      </c>
      <c r="BP101" s="2" t="s">
        <v>75</v>
      </c>
      <c r="BQ101" s="2" t="s">
        <v>76</v>
      </c>
      <c r="BR101" s="2" t="s">
        <v>77</v>
      </c>
      <c r="CB101" s="2" t="s">
        <v>78</v>
      </c>
      <c r="CC101" s="2" t="s">
        <v>79</v>
      </c>
      <c r="CD101" s="2" t="s">
        <v>79</v>
      </c>
      <c r="CE101" s="2" t="s">
        <v>79</v>
      </c>
      <c r="CF101" s="2" t="s">
        <v>80</v>
      </c>
      <c r="CG101" s="2" t="s">
        <v>79</v>
      </c>
      <c r="CH101" s="2" t="s">
        <v>79</v>
      </c>
      <c r="CI101" s="2" t="s">
        <v>81</v>
      </c>
      <c r="CJ101" s="2" t="s">
        <v>81</v>
      </c>
      <c r="CK101" s="2" t="s">
        <v>81</v>
      </c>
      <c r="CL101" s="2" t="s">
        <v>81</v>
      </c>
    </row>
    <row r="102" spans="1:124" ht="30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10"/>
      <c r="AE102" s="6"/>
      <c r="AF102" s="6"/>
      <c r="AG102" s="10">
        <v>60</v>
      </c>
      <c r="AH102" s="105" t="s">
        <v>491</v>
      </c>
      <c r="AI102" s="6"/>
      <c r="AJ102" s="6"/>
      <c r="AK102" s="6"/>
      <c r="AL102" s="6"/>
      <c r="AM102" s="6"/>
      <c r="AN102" s="7">
        <v>0</v>
      </c>
      <c r="AO102" s="7">
        <v>50000000</v>
      </c>
      <c r="AP102" s="7">
        <v>0</v>
      </c>
      <c r="AQ102" s="7">
        <v>0</v>
      </c>
      <c r="AR102" s="7">
        <f t="shared" si="69"/>
        <v>50000000</v>
      </c>
      <c r="AS102" s="7">
        <v>0</v>
      </c>
      <c r="AT102" s="7">
        <v>0</v>
      </c>
      <c r="AU102" s="7">
        <f>+AR102-AS102</f>
        <v>50000000</v>
      </c>
      <c r="AV102" s="7">
        <f>+AR102-AT102</f>
        <v>50000000</v>
      </c>
      <c r="AW102" s="95">
        <f t="shared" ref="AW102" si="103">+AS102/AR102*100</f>
        <v>0</v>
      </c>
      <c r="AX102" s="95">
        <f t="shared" ref="AX102" si="104">+AT102/AR102*100</f>
        <v>0</v>
      </c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124" ht="45" x14ac:dyDescent="0.25">
      <c r="A103" s="2">
        <v>1</v>
      </c>
      <c r="B103" s="2">
        <v>800103913</v>
      </c>
      <c r="C103" s="2">
        <v>4</v>
      </c>
      <c r="D103" s="2" t="s">
        <v>64</v>
      </c>
      <c r="E103" s="2">
        <v>2014</v>
      </c>
      <c r="F103" s="2" t="s">
        <v>65</v>
      </c>
      <c r="G103" s="2" t="s">
        <v>258</v>
      </c>
      <c r="H103" s="2" t="s">
        <v>259</v>
      </c>
      <c r="I103" s="30" t="s">
        <v>84</v>
      </c>
      <c r="J103" s="30" t="s">
        <v>98</v>
      </c>
      <c r="K103" s="30" t="s">
        <v>263</v>
      </c>
      <c r="L103" s="147">
        <v>103</v>
      </c>
      <c r="M103" s="30" t="s">
        <v>66</v>
      </c>
      <c r="N103" s="30" t="s">
        <v>66</v>
      </c>
      <c r="O103" s="30" t="s">
        <v>66</v>
      </c>
      <c r="P103" s="30" t="s">
        <v>66</v>
      </c>
      <c r="Q103" s="30" t="s">
        <v>66</v>
      </c>
      <c r="R103" s="30" t="s">
        <v>66</v>
      </c>
      <c r="S103" s="30" t="s">
        <v>66</v>
      </c>
      <c r="T103" s="30" t="s">
        <v>66</v>
      </c>
      <c r="U103" s="30" t="s">
        <v>66</v>
      </c>
      <c r="V103" s="30" t="s">
        <v>66</v>
      </c>
      <c r="W103" s="30" t="s">
        <v>66</v>
      </c>
      <c r="X103" s="30" t="s">
        <v>66</v>
      </c>
      <c r="Y103" s="30" t="s">
        <v>66</v>
      </c>
      <c r="Z103" s="30" t="s">
        <v>66</v>
      </c>
      <c r="AA103" s="30" t="s">
        <v>66</v>
      </c>
      <c r="AB103" s="30" t="s">
        <v>66</v>
      </c>
      <c r="AC103" s="30" t="s">
        <v>67</v>
      </c>
      <c r="AD103" s="148" t="s">
        <v>268</v>
      </c>
      <c r="AE103" s="30">
        <v>0</v>
      </c>
      <c r="AF103" s="32"/>
      <c r="AG103" s="31"/>
      <c r="AH103" s="100"/>
      <c r="AI103" s="30" t="s">
        <v>269</v>
      </c>
      <c r="AJ103" s="30" t="s">
        <v>66</v>
      </c>
      <c r="AK103" s="30" t="s">
        <v>66</v>
      </c>
      <c r="AL103" s="30" t="s">
        <v>66</v>
      </c>
      <c r="AM103" s="30" t="s">
        <v>270</v>
      </c>
      <c r="AN103" s="34">
        <f>SUM(AN104:AN105)</f>
        <v>1346613445</v>
      </c>
      <c r="AO103" s="34">
        <f>SUM(AO104:AO107)</f>
        <v>369999825.91000003</v>
      </c>
      <c r="AP103" s="34">
        <f t="shared" ref="AP103:AQ103" si="105">SUM(AP104:AP107)</f>
        <v>0</v>
      </c>
      <c r="AQ103" s="34">
        <f t="shared" si="105"/>
        <v>195465954</v>
      </c>
      <c r="AR103" s="34">
        <f t="shared" si="69"/>
        <v>1521147316.9100001</v>
      </c>
      <c r="AS103" s="34">
        <f>SUM(AS104:AS107)</f>
        <v>1393141126</v>
      </c>
      <c r="AT103" s="34">
        <f>SUM(AT104:AT107)</f>
        <v>1325400766</v>
      </c>
      <c r="AU103" s="34">
        <f t="shared" ref="AU103:AV103" si="106">SUM(AU104:AU107)</f>
        <v>128006190.91</v>
      </c>
      <c r="AV103" s="34">
        <f t="shared" si="106"/>
        <v>195746550.91</v>
      </c>
      <c r="AW103" s="34">
        <f t="shared" si="67"/>
        <v>91.584891911059145</v>
      </c>
      <c r="AX103" s="34">
        <f t="shared" si="68"/>
        <v>87.131650647247497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 t="s">
        <v>68</v>
      </c>
      <c r="BI103" s="2" t="s">
        <v>69</v>
      </c>
      <c r="BJ103" s="2" t="s">
        <v>70</v>
      </c>
      <c r="BK103" s="2" t="s">
        <v>71</v>
      </c>
      <c r="BL103" s="2" t="s">
        <v>68</v>
      </c>
      <c r="BM103" s="2" t="s">
        <v>72</v>
      </c>
      <c r="BN103" s="2" t="s">
        <v>73</v>
      </c>
      <c r="BO103" s="2" t="s">
        <v>74</v>
      </c>
      <c r="BP103" s="2" t="s">
        <v>75</v>
      </c>
      <c r="BQ103" s="2" t="s">
        <v>76</v>
      </c>
      <c r="BR103" s="2" t="s">
        <v>77</v>
      </c>
      <c r="CB103" s="2" t="s">
        <v>78</v>
      </c>
      <c r="CC103" s="2" t="s">
        <v>79</v>
      </c>
      <c r="CD103" s="2" t="s">
        <v>79</v>
      </c>
      <c r="CE103" s="2" t="s">
        <v>79</v>
      </c>
      <c r="CF103" s="2" t="s">
        <v>80</v>
      </c>
      <c r="CG103" s="2" t="s">
        <v>79</v>
      </c>
      <c r="CH103" s="2" t="s">
        <v>79</v>
      </c>
      <c r="CI103" s="2" t="s">
        <v>81</v>
      </c>
      <c r="CJ103" s="2" t="s">
        <v>81</v>
      </c>
      <c r="CK103" s="2" t="s">
        <v>81</v>
      </c>
      <c r="CL103" s="2" t="s">
        <v>81</v>
      </c>
    </row>
    <row r="104" spans="1:124" ht="60" x14ac:dyDescent="0.25">
      <c r="A104" s="2"/>
      <c r="B104" s="2"/>
      <c r="C104" s="2"/>
      <c r="D104" s="2"/>
      <c r="E104" s="2"/>
      <c r="F104" s="2"/>
      <c r="G104" s="2"/>
      <c r="H104" s="2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4"/>
      <c r="AE104" s="123"/>
      <c r="AF104" s="125"/>
      <c r="AG104" s="10">
        <v>50</v>
      </c>
      <c r="AH104" s="10" t="s">
        <v>260</v>
      </c>
      <c r="AI104" s="123"/>
      <c r="AJ104" s="123"/>
      <c r="AK104" s="123"/>
      <c r="AL104" s="123"/>
      <c r="AM104" s="123"/>
      <c r="AN104" s="95">
        <v>1343162445</v>
      </c>
      <c r="AO104" s="95">
        <v>293365085</v>
      </c>
      <c r="AP104" s="95">
        <v>0</v>
      </c>
      <c r="AQ104" s="95">
        <v>195465954</v>
      </c>
      <c r="AR104" s="7">
        <f t="shared" si="69"/>
        <v>1441061576</v>
      </c>
      <c r="AS104" s="95">
        <v>1348182288</v>
      </c>
      <c r="AT104" s="95">
        <v>1280441928</v>
      </c>
      <c r="AU104" s="7">
        <f>+AR104-AS104</f>
        <v>92879288</v>
      </c>
      <c r="AV104" s="7">
        <f>+AR104-AT104</f>
        <v>160619648</v>
      </c>
      <c r="AW104" s="95">
        <f t="shared" ref="AW104" si="107">+AS104/AR104*100</f>
        <v>93.554800881041601</v>
      </c>
      <c r="AX104" s="95">
        <f t="shared" ref="AX104" si="108">+AT104/AR104*100</f>
        <v>88.854074615892756</v>
      </c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6"/>
      <c r="BT104" s="56"/>
      <c r="BU104" s="56"/>
      <c r="BV104" s="56"/>
      <c r="BW104" s="56"/>
      <c r="BX104" s="56"/>
      <c r="BY104" s="56"/>
      <c r="BZ104" s="56"/>
      <c r="CA104" s="56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</row>
    <row r="105" spans="1:124" ht="45" x14ac:dyDescent="0.25">
      <c r="A105" s="2">
        <v>1</v>
      </c>
      <c r="B105" s="2">
        <v>800103913</v>
      </c>
      <c r="C105" s="2">
        <v>4</v>
      </c>
      <c r="D105" s="2" t="s">
        <v>64</v>
      </c>
      <c r="E105" s="2">
        <v>2014</v>
      </c>
      <c r="F105" s="2" t="s">
        <v>65</v>
      </c>
      <c r="G105" s="2" t="s">
        <v>258</v>
      </c>
      <c r="H105" s="2" t="s">
        <v>259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0"/>
      <c r="AE105" s="6">
        <v>10</v>
      </c>
      <c r="AF105" s="6" t="s">
        <v>85</v>
      </c>
      <c r="AG105" s="10">
        <v>55</v>
      </c>
      <c r="AH105" s="105" t="s">
        <v>261</v>
      </c>
      <c r="AI105" s="6" t="s">
        <v>269</v>
      </c>
      <c r="AJ105" s="6" t="s">
        <v>66</v>
      </c>
      <c r="AK105" s="6" t="s">
        <v>66</v>
      </c>
      <c r="AL105" s="6" t="s">
        <v>66</v>
      </c>
      <c r="AM105" s="6" t="s">
        <v>270</v>
      </c>
      <c r="AN105" s="7">
        <v>3451000</v>
      </c>
      <c r="AO105" s="7">
        <v>371490</v>
      </c>
      <c r="AP105" s="7">
        <v>0</v>
      </c>
      <c r="AQ105" s="7">
        <v>0</v>
      </c>
      <c r="AR105" s="7">
        <f t="shared" si="69"/>
        <v>3822490</v>
      </c>
      <c r="AS105" s="7">
        <v>0</v>
      </c>
      <c r="AT105" s="7">
        <v>0</v>
      </c>
      <c r="AU105" s="7">
        <f>+AR105-AS105</f>
        <v>3822490</v>
      </c>
      <c r="AV105" s="7">
        <f>+AR105-AT105</f>
        <v>3822490</v>
      </c>
      <c r="AW105" s="95">
        <f t="shared" si="67"/>
        <v>0</v>
      </c>
      <c r="AX105" s="95">
        <f t="shared" si="68"/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 t="s">
        <v>68</v>
      </c>
      <c r="BI105" s="2" t="s">
        <v>69</v>
      </c>
      <c r="BJ105" s="2" t="s">
        <v>70</v>
      </c>
      <c r="BK105" s="2" t="s">
        <v>71</v>
      </c>
      <c r="BL105" s="2" t="s">
        <v>68</v>
      </c>
      <c r="BM105" s="2" t="s">
        <v>72</v>
      </c>
      <c r="BN105" s="2" t="s">
        <v>73</v>
      </c>
      <c r="BO105" s="2" t="s">
        <v>74</v>
      </c>
      <c r="BP105" s="2" t="s">
        <v>75</v>
      </c>
      <c r="BQ105" s="2" t="s">
        <v>76</v>
      </c>
      <c r="BR105" s="2" t="s">
        <v>77</v>
      </c>
      <c r="CB105" s="2" t="s">
        <v>78</v>
      </c>
      <c r="CC105" s="2" t="s">
        <v>79</v>
      </c>
      <c r="CD105" s="2" t="s">
        <v>79</v>
      </c>
      <c r="CE105" s="2" t="s">
        <v>79</v>
      </c>
      <c r="CF105" s="2" t="s">
        <v>80</v>
      </c>
      <c r="CG105" s="2" t="s">
        <v>79</v>
      </c>
      <c r="CH105" s="2" t="s">
        <v>79</v>
      </c>
      <c r="CI105" s="2" t="s">
        <v>81</v>
      </c>
      <c r="CJ105" s="2" t="s">
        <v>81</v>
      </c>
      <c r="CK105" s="2" t="s">
        <v>81</v>
      </c>
      <c r="CL105" s="2" t="s">
        <v>81</v>
      </c>
    </row>
    <row r="106" spans="1:124" ht="30" x14ac:dyDescent="0.25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10"/>
      <c r="AE106" s="6"/>
      <c r="AF106" s="6"/>
      <c r="AG106" s="10">
        <v>60</v>
      </c>
      <c r="AH106" s="105" t="s">
        <v>491</v>
      </c>
      <c r="AI106" s="6"/>
      <c r="AJ106" s="6"/>
      <c r="AK106" s="6"/>
      <c r="AL106" s="6"/>
      <c r="AM106" s="6"/>
      <c r="AN106" s="7">
        <v>0</v>
      </c>
      <c r="AO106" s="7">
        <v>61968218</v>
      </c>
      <c r="AP106" s="7">
        <v>0</v>
      </c>
      <c r="AQ106" s="7">
        <v>0</v>
      </c>
      <c r="AR106" s="7">
        <f t="shared" si="69"/>
        <v>61968218</v>
      </c>
      <c r="AS106" s="7">
        <v>30663805.09</v>
      </c>
      <c r="AT106" s="7">
        <v>30663805.09</v>
      </c>
      <c r="AU106" s="7">
        <f>+AR106-AS106</f>
        <v>31304412.91</v>
      </c>
      <c r="AV106" s="7">
        <f>+AR106-AT106</f>
        <v>31304412.91</v>
      </c>
      <c r="AW106" s="95">
        <f t="shared" si="67"/>
        <v>49.483115828826961</v>
      </c>
      <c r="AX106" s="95">
        <f t="shared" si="68"/>
        <v>49.483115828826961</v>
      </c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124" ht="45" x14ac:dyDescent="0.25">
      <c r="A107" s="2"/>
      <c r="B107" s="2"/>
      <c r="C107" s="2"/>
      <c r="D107" s="2"/>
      <c r="E107" s="2"/>
      <c r="F107" s="2"/>
      <c r="G107" s="2"/>
      <c r="H107" s="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10"/>
      <c r="AE107" s="6"/>
      <c r="AF107" s="6"/>
      <c r="AG107" s="10">
        <v>62</v>
      </c>
      <c r="AH107" s="10" t="s">
        <v>248</v>
      </c>
      <c r="AI107" s="6"/>
      <c r="AJ107" s="6"/>
      <c r="AK107" s="6"/>
      <c r="AL107" s="6"/>
      <c r="AM107" s="6"/>
      <c r="AN107" s="7">
        <v>0</v>
      </c>
      <c r="AO107" s="7">
        <v>14295032.91</v>
      </c>
      <c r="AP107" s="7">
        <v>0</v>
      </c>
      <c r="AQ107" s="7">
        <v>0</v>
      </c>
      <c r="AR107" s="7">
        <f t="shared" si="69"/>
        <v>14295032.91</v>
      </c>
      <c r="AS107" s="7">
        <v>14295032.91</v>
      </c>
      <c r="AT107" s="7">
        <v>14295032.91</v>
      </c>
      <c r="AU107" s="7">
        <f>+AR107-AS107</f>
        <v>0</v>
      </c>
      <c r="AV107" s="7">
        <f>+AR107-AT107</f>
        <v>0</v>
      </c>
      <c r="AW107" s="95">
        <f t="shared" si="67"/>
        <v>100</v>
      </c>
      <c r="AX107" s="95">
        <f t="shared" si="68"/>
        <v>100</v>
      </c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:124" ht="45" x14ac:dyDescent="0.25">
      <c r="A108" s="2">
        <v>1</v>
      </c>
      <c r="B108" s="2">
        <v>800103913</v>
      </c>
      <c r="C108" s="2">
        <v>4</v>
      </c>
      <c r="D108" s="2" t="s">
        <v>64</v>
      </c>
      <c r="E108" s="2">
        <v>2014</v>
      </c>
      <c r="F108" s="2" t="s">
        <v>65</v>
      </c>
      <c r="G108" s="2" t="s">
        <v>258</v>
      </c>
      <c r="H108" s="2" t="s">
        <v>259</v>
      </c>
      <c r="I108" s="30" t="s">
        <v>84</v>
      </c>
      <c r="J108" s="30" t="s">
        <v>98</v>
      </c>
      <c r="K108" s="30" t="s">
        <v>263</v>
      </c>
      <c r="L108" s="147">
        <v>108</v>
      </c>
      <c r="M108" s="30" t="s">
        <v>66</v>
      </c>
      <c r="N108" s="30" t="s">
        <v>66</v>
      </c>
      <c r="O108" s="30" t="s">
        <v>66</v>
      </c>
      <c r="P108" s="30" t="s">
        <v>66</v>
      </c>
      <c r="Q108" s="30" t="s">
        <v>66</v>
      </c>
      <c r="R108" s="30" t="s">
        <v>66</v>
      </c>
      <c r="S108" s="30" t="s">
        <v>66</v>
      </c>
      <c r="T108" s="30" t="s">
        <v>66</v>
      </c>
      <c r="U108" s="30" t="s">
        <v>66</v>
      </c>
      <c r="V108" s="30" t="s">
        <v>66</v>
      </c>
      <c r="W108" s="30" t="s">
        <v>66</v>
      </c>
      <c r="X108" s="30" t="s">
        <v>66</v>
      </c>
      <c r="Y108" s="30" t="s">
        <v>66</v>
      </c>
      <c r="Z108" s="30" t="s">
        <v>66</v>
      </c>
      <c r="AA108" s="30" t="s">
        <v>66</v>
      </c>
      <c r="AB108" s="30" t="s">
        <v>66</v>
      </c>
      <c r="AC108" s="30" t="s">
        <v>67</v>
      </c>
      <c r="AD108" s="148" t="s">
        <v>264</v>
      </c>
      <c r="AE108" s="30">
        <v>0</v>
      </c>
      <c r="AF108" s="32"/>
      <c r="AG108" s="31"/>
      <c r="AH108" s="100"/>
      <c r="AI108" s="30" t="s">
        <v>255</v>
      </c>
      <c r="AJ108" s="30" t="s">
        <v>66</v>
      </c>
      <c r="AK108" s="30" t="s">
        <v>66</v>
      </c>
      <c r="AL108" s="30" t="s">
        <v>66</v>
      </c>
      <c r="AM108" s="30" t="s">
        <v>256</v>
      </c>
      <c r="AN108" s="34">
        <f>SUM(AN109:AN111)</f>
        <v>336276446</v>
      </c>
      <c r="AO108" s="34">
        <f>SUM(AO109:AO111)</f>
        <v>184000000</v>
      </c>
      <c r="AP108" s="34">
        <f>SUM(AP109:AP111)</f>
        <v>0</v>
      </c>
      <c r="AQ108" s="34">
        <f>SUM(AQ109:AQ111)</f>
        <v>57438946</v>
      </c>
      <c r="AR108" s="34">
        <f t="shared" si="69"/>
        <v>462837500</v>
      </c>
      <c r="AS108" s="34">
        <f>SUM(AS109:AS111)</f>
        <v>462837500</v>
      </c>
      <c r="AT108" s="34">
        <f>SUM(AT109:AT111)</f>
        <v>462837500</v>
      </c>
      <c r="AU108" s="34">
        <f>SUM(AU109:AU111)</f>
        <v>0</v>
      </c>
      <c r="AV108" s="34">
        <f>SUM(AV109:AV111)</f>
        <v>0</v>
      </c>
      <c r="AW108" s="34">
        <f t="shared" si="67"/>
        <v>100</v>
      </c>
      <c r="AX108" s="34">
        <f t="shared" si="68"/>
        <v>100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 t="s">
        <v>68</v>
      </c>
      <c r="BI108" s="2" t="s">
        <v>69</v>
      </c>
      <c r="BJ108" s="2" t="s">
        <v>70</v>
      </c>
      <c r="BK108" s="2" t="s">
        <v>71</v>
      </c>
      <c r="BL108" s="2" t="s">
        <v>68</v>
      </c>
      <c r="BM108" s="2" t="s">
        <v>72</v>
      </c>
      <c r="BN108" s="2" t="s">
        <v>73</v>
      </c>
      <c r="BO108" s="2" t="s">
        <v>74</v>
      </c>
      <c r="BP108" s="2" t="s">
        <v>75</v>
      </c>
      <c r="BQ108" s="2" t="s">
        <v>76</v>
      </c>
      <c r="BR108" s="2" t="s">
        <v>77</v>
      </c>
      <c r="CB108" s="2" t="s">
        <v>78</v>
      </c>
      <c r="CC108" s="2" t="s">
        <v>79</v>
      </c>
      <c r="CD108" s="2" t="s">
        <v>79</v>
      </c>
      <c r="CE108" s="2" t="s">
        <v>79</v>
      </c>
      <c r="CF108" s="2" t="s">
        <v>80</v>
      </c>
      <c r="CG108" s="2" t="s">
        <v>79</v>
      </c>
      <c r="CH108" s="2" t="s">
        <v>79</v>
      </c>
      <c r="CI108" s="2" t="s">
        <v>81</v>
      </c>
      <c r="CJ108" s="2" t="s">
        <v>81</v>
      </c>
      <c r="CK108" s="2" t="s">
        <v>81</v>
      </c>
      <c r="CL108" s="2" t="s">
        <v>81</v>
      </c>
    </row>
    <row r="109" spans="1:124" ht="60" x14ac:dyDescent="0.25">
      <c r="A109" s="2"/>
      <c r="B109" s="2"/>
      <c r="C109" s="2"/>
      <c r="D109" s="2"/>
      <c r="E109" s="2"/>
      <c r="F109" s="2"/>
      <c r="G109" s="2"/>
      <c r="H109" s="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4"/>
      <c r="AE109" s="123"/>
      <c r="AF109" s="125"/>
      <c r="AG109" s="10">
        <v>50</v>
      </c>
      <c r="AH109" s="10" t="s">
        <v>260</v>
      </c>
      <c r="AI109" s="123"/>
      <c r="AJ109" s="123"/>
      <c r="AK109" s="123"/>
      <c r="AL109" s="123"/>
      <c r="AM109" s="123"/>
      <c r="AN109" s="95">
        <v>298426220</v>
      </c>
      <c r="AO109" s="95">
        <v>50000000</v>
      </c>
      <c r="AP109" s="95">
        <v>0</v>
      </c>
      <c r="AQ109" s="95">
        <v>40000000</v>
      </c>
      <c r="AR109" s="7">
        <f t="shared" ref="AR109:AR111" si="109">+AN109+AO109+AP109-AQ109</f>
        <v>308426220</v>
      </c>
      <c r="AS109" s="95">
        <v>308426220</v>
      </c>
      <c r="AT109" s="95">
        <v>308426220</v>
      </c>
      <c r="AU109" s="7">
        <f>+AR109-AS109</f>
        <v>0</v>
      </c>
      <c r="AV109" s="7">
        <f>+AR109-AT109</f>
        <v>0</v>
      </c>
      <c r="AW109" s="95">
        <f t="shared" ref="AW109:AW110" si="110">+AS109/AR109*100</f>
        <v>100</v>
      </c>
      <c r="AX109" s="95">
        <f t="shared" ref="AX109:AX110" si="111">+AT109/AR109*100</f>
        <v>100</v>
      </c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6"/>
      <c r="BT109" s="56"/>
      <c r="BU109" s="56"/>
      <c r="BV109" s="56"/>
      <c r="BW109" s="56"/>
      <c r="BX109" s="56"/>
      <c r="BY109" s="56"/>
      <c r="BZ109" s="56"/>
      <c r="CA109" s="56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</row>
    <row r="110" spans="1:124" ht="30" x14ac:dyDescent="0.25">
      <c r="A110" s="2"/>
      <c r="B110" s="2"/>
      <c r="C110" s="2"/>
      <c r="D110" s="2"/>
      <c r="E110" s="2"/>
      <c r="F110" s="2"/>
      <c r="G110" s="2"/>
      <c r="H110" s="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4"/>
      <c r="AE110" s="123"/>
      <c r="AF110" s="125"/>
      <c r="AG110" s="10">
        <v>60</v>
      </c>
      <c r="AH110" s="105" t="s">
        <v>491</v>
      </c>
      <c r="AI110" s="123"/>
      <c r="AJ110" s="123"/>
      <c r="AK110" s="123"/>
      <c r="AL110" s="123"/>
      <c r="AM110" s="123"/>
      <c r="AN110" s="95">
        <v>0</v>
      </c>
      <c r="AO110" s="95">
        <v>134000000</v>
      </c>
      <c r="AP110" s="95">
        <v>0</v>
      </c>
      <c r="AQ110" s="95">
        <v>0</v>
      </c>
      <c r="AR110" s="7">
        <f t="shared" si="109"/>
        <v>134000000</v>
      </c>
      <c r="AS110" s="95">
        <v>134000000</v>
      </c>
      <c r="AT110" s="95">
        <v>134000000</v>
      </c>
      <c r="AU110" s="7">
        <f>+AR110-AS110</f>
        <v>0</v>
      </c>
      <c r="AV110" s="7">
        <f>+AR110-AT110</f>
        <v>0</v>
      </c>
      <c r="AW110" s="95">
        <f t="shared" si="110"/>
        <v>100</v>
      </c>
      <c r="AX110" s="95">
        <f t="shared" si="111"/>
        <v>100</v>
      </c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6"/>
      <c r="BT110" s="56"/>
      <c r="BU110" s="56"/>
      <c r="BV110" s="56"/>
      <c r="BW110" s="56"/>
      <c r="BX110" s="56"/>
      <c r="BY110" s="56"/>
      <c r="BZ110" s="56"/>
      <c r="CA110" s="56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</row>
    <row r="111" spans="1:124" ht="45" x14ac:dyDescent="0.25">
      <c r="A111" s="2">
        <v>1</v>
      </c>
      <c r="B111" s="2">
        <v>800103913</v>
      </c>
      <c r="C111" s="2">
        <v>4</v>
      </c>
      <c r="D111" s="2" t="s">
        <v>64</v>
      </c>
      <c r="E111" s="2">
        <v>2014</v>
      </c>
      <c r="F111" s="2" t="s">
        <v>65</v>
      </c>
      <c r="G111" s="2" t="s">
        <v>258</v>
      </c>
      <c r="H111" s="2" t="s">
        <v>259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4"/>
      <c r="AE111" s="123"/>
      <c r="AF111" s="125"/>
      <c r="AG111" s="124">
        <v>73</v>
      </c>
      <c r="AH111" s="10" t="s">
        <v>262</v>
      </c>
      <c r="AI111" s="123"/>
      <c r="AJ111" s="123"/>
      <c r="AK111" s="123"/>
      <c r="AL111" s="123"/>
      <c r="AM111" s="123"/>
      <c r="AN111" s="95">
        <v>37850226</v>
      </c>
      <c r="AO111" s="95">
        <v>0</v>
      </c>
      <c r="AP111" s="95">
        <v>0</v>
      </c>
      <c r="AQ111" s="95">
        <v>17438946</v>
      </c>
      <c r="AR111" s="7">
        <f t="shared" si="109"/>
        <v>20411280</v>
      </c>
      <c r="AS111" s="95">
        <v>20411280</v>
      </c>
      <c r="AT111" s="95">
        <v>20411280</v>
      </c>
      <c r="AU111" s="7">
        <f>+AR111-AS111</f>
        <v>0</v>
      </c>
      <c r="AV111" s="7">
        <f>+AR111-AT111</f>
        <v>0</v>
      </c>
      <c r="AW111" s="95">
        <f t="shared" si="67"/>
        <v>100</v>
      </c>
      <c r="AX111" s="95">
        <f t="shared" si="68"/>
        <v>100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 t="s">
        <v>68</v>
      </c>
      <c r="BI111" s="2" t="s">
        <v>69</v>
      </c>
      <c r="BJ111" s="2" t="s">
        <v>70</v>
      </c>
      <c r="BK111" s="2" t="s">
        <v>71</v>
      </c>
      <c r="BL111" s="2" t="s">
        <v>68</v>
      </c>
      <c r="BM111" s="2" t="s">
        <v>72</v>
      </c>
      <c r="BN111" s="2" t="s">
        <v>73</v>
      </c>
      <c r="BO111" s="2" t="s">
        <v>74</v>
      </c>
      <c r="BP111" s="2" t="s">
        <v>75</v>
      </c>
      <c r="BQ111" s="2" t="s">
        <v>76</v>
      </c>
      <c r="BR111" s="2" t="s">
        <v>77</v>
      </c>
      <c r="CB111" s="2" t="s">
        <v>78</v>
      </c>
      <c r="CC111" s="2" t="s">
        <v>79</v>
      </c>
      <c r="CD111" s="2" t="s">
        <v>79</v>
      </c>
      <c r="CE111" s="2" t="s">
        <v>79</v>
      </c>
      <c r="CF111" s="2" t="s">
        <v>80</v>
      </c>
      <c r="CG111" s="2" t="s">
        <v>79</v>
      </c>
      <c r="CH111" s="2" t="s">
        <v>79</v>
      </c>
      <c r="CI111" s="2" t="s">
        <v>81</v>
      </c>
      <c r="CJ111" s="2" t="s">
        <v>81</v>
      </c>
      <c r="CK111" s="2" t="s">
        <v>81</v>
      </c>
      <c r="CL111" s="2" t="s">
        <v>81</v>
      </c>
    </row>
    <row r="112" spans="1:124" x14ac:dyDescent="0.25">
      <c r="A112" s="2"/>
      <c r="B112" s="2"/>
      <c r="C112" s="2"/>
      <c r="D112" s="2"/>
      <c r="E112" s="2"/>
      <c r="F112" s="2"/>
      <c r="G112" s="2"/>
      <c r="H112" s="2"/>
      <c r="I112" s="126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8"/>
      <c r="AE112" s="127"/>
      <c r="AF112" s="127"/>
      <c r="AG112" s="128"/>
      <c r="AH112" s="128"/>
      <c r="AI112" s="127"/>
      <c r="AJ112" s="127"/>
      <c r="AK112" s="127"/>
      <c r="AL112" s="127"/>
      <c r="AM112" s="127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52"/>
      <c r="AX112" s="53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1:90" x14ac:dyDescent="0.25">
      <c r="A113" s="2"/>
      <c r="B113" s="2"/>
      <c r="C113" s="2"/>
      <c r="D113" s="2"/>
      <c r="E113" s="2"/>
      <c r="F113" s="2"/>
      <c r="G113" s="2"/>
      <c r="H113" s="2"/>
      <c r="I113" s="49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1"/>
      <c r="AE113" s="50"/>
      <c r="AF113" s="50"/>
      <c r="AG113" s="51"/>
      <c r="AH113" s="51"/>
      <c r="AI113" s="50"/>
      <c r="AJ113" s="50"/>
      <c r="AK113" s="50"/>
      <c r="AL113" s="50"/>
      <c r="AM113" s="50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1:90" ht="33" customHeight="1" thickBot="1" x14ac:dyDescent="0.3">
      <c r="A114" s="2"/>
      <c r="B114" s="2"/>
      <c r="C114" s="2"/>
      <c r="D114" s="2"/>
      <c r="E114" s="2"/>
      <c r="F114" s="2"/>
      <c r="G114" s="2"/>
      <c r="H114" s="2"/>
      <c r="I114" s="173" t="s">
        <v>295</v>
      </c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5"/>
      <c r="AE114" s="24"/>
      <c r="AF114" s="24"/>
      <c r="AG114" s="183" t="s">
        <v>284</v>
      </c>
      <c r="AH114" s="184"/>
      <c r="AI114" s="25" t="s">
        <v>10</v>
      </c>
      <c r="AJ114" s="25" t="s">
        <v>11</v>
      </c>
      <c r="AK114" s="25" t="s">
        <v>12</v>
      </c>
      <c r="AL114" s="25" t="s">
        <v>13</v>
      </c>
      <c r="AM114" s="25" t="s">
        <v>14</v>
      </c>
      <c r="AN114" s="135" t="s">
        <v>285</v>
      </c>
      <c r="AO114" s="135" t="s">
        <v>286</v>
      </c>
      <c r="AP114" s="135" t="s">
        <v>324</v>
      </c>
      <c r="AQ114" s="135" t="s">
        <v>287</v>
      </c>
      <c r="AR114" s="135" t="s">
        <v>288</v>
      </c>
      <c r="AS114" s="135" t="s">
        <v>340</v>
      </c>
      <c r="AT114" s="135" t="s">
        <v>289</v>
      </c>
      <c r="AU114" s="135" t="s">
        <v>290</v>
      </c>
      <c r="AV114" s="135" t="s">
        <v>291</v>
      </c>
      <c r="AW114" s="135" t="s">
        <v>292</v>
      </c>
      <c r="AX114" s="135" t="s">
        <v>293</v>
      </c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1:90" x14ac:dyDescent="0.25">
      <c r="A115" s="2">
        <v>1</v>
      </c>
      <c r="B115" s="2">
        <v>800103913</v>
      </c>
      <c r="C115" s="2">
        <v>4</v>
      </c>
      <c r="D115" s="2" t="s">
        <v>64</v>
      </c>
      <c r="E115" s="2">
        <v>2014</v>
      </c>
      <c r="F115" s="2" t="s">
        <v>65</v>
      </c>
      <c r="G115" s="2" t="s">
        <v>271</v>
      </c>
      <c r="H115" s="2" t="s">
        <v>272</v>
      </c>
      <c r="I115" s="170" t="s">
        <v>300</v>
      </c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1"/>
      <c r="AE115" s="13">
        <v>0</v>
      </c>
      <c r="AF115" s="9"/>
      <c r="AG115" s="109"/>
      <c r="AH115" s="98"/>
      <c r="AI115" s="28"/>
      <c r="AJ115" s="28"/>
      <c r="AK115" s="28"/>
      <c r="AL115" s="28"/>
      <c r="AM115" s="28"/>
      <c r="AN115" s="29">
        <f t="shared" ref="AN115:AV115" si="112">+AN116</f>
        <v>1889282617</v>
      </c>
      <c r="AO115" s="29">
        <f t="shared" si="112"/>
        <v>1744477293.3799999</v>
      </c>
      <c r="AP115" s="29">
        <f t="shared" si="112"/>
        <v>3735985322</v>
      </c>
      <c r="AQ115" s="29">
        <f t="shared" si="112"/>
        <v>337506322</v>
      </c>
      <c r="AR115" s="29">
        <f t="shared" si="112"/>
        <v>7032238910.3800001</v>
      </c>
      <c r="AS115" s="29">
        <f t="shared" si="112"/>
        <v>6366429812.75</v>
      </c>
      <c r="AT115" s="29">
        <f t="shared" si="112"/>
        <v>5738183416.75</v>
      </c>
      <c r="AU115" s="29">
        <f t="shared" si="112"/>
        <v>665809097.62999988</v>
      </c>
      <c r="AV115" s="29">
        <f t="shared" si="112"/>
        <v>1294055493.6299999</v>
      </c>
      <c r="AW115" s="23">
        <f t="shared" ref="AW115:AW133" si="113">+AS115/AR115*100</f>
        <v>90.532046676525354</v>
      </c>
      <c r="AX115" s="23">
        <f t="shared" ref="AX115:AX134" si="114">+AT115/AR115*100</f>
        <v>81.598243317360868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 t="s">
        <v>68</v>
      </c>
      <c r="BI115" s="2" t="s">
        <v>69</v>
      </c>
      <c r="BJ115" s="2" t="s">
        <v>70</v>
      </c>
      <c r="BK115" s="2" t="s">
        <v>71</v>
      </c>
      <c r="BL115" s="2" t="s">
        <v>68</v>
      </c>
      <c r="BM115" s="2" t="s">
        <v>72</v>
      </c>
      <c r="BN115" s="2" t="s">
        <v>73</v>
      </c>
      <c r="BO115" s="2" t="s">
        <v>74</v>
      </c>
      <c r="BP115" s="2" t="s">
        <v>75</v>
      </c>
      <c r="BQ115" s="2" t="s">
        <v>76</v>
      </c>
      <c r="BR115" s="2" t="s">
        <v>77</v>
      </c>
      <c r="CB115" s="2" t="s">
        <v>78</v>
      </c>
      <c r="CC115" s="2" t="s">
        <v>79</v>
      </c>
      <c r="CD115" s="2" t="s">
        <v>79</v>
      </c>
      <c r="CE115" s="2" t="s">
        <v>79</v>
      </c>
      <c r="CF115" s="2" t="s">
        <v>80</v>
      </c>
      <c r="CG115" s="2" t="s">
        <v>79</v>
      </c>
      <c r="CH115" s="2" t="s">
        <v>79</v>
      </c>
      <c r="CI115" s="2" t="s">
        <v>81</v>
      </c>
      <c r="CJ115" s="2" t="s">
        <v>81</v>
      </c>
      <c r="CK115" s="2" t="s">
        <v>81</v>
      </c>
      <c r="CL115" s="2" t="s">
        <v>81</v>
      </c>
    </row>
    <row r="116" spans="1:90" x14ac:dyDescent="0.25">
      <c r="A116" s="2">
        <v>1</v>
      </c>
      <c r="B116" s="2">
        <v>800103913</v>
      </c>
      <c r="C116" s="2">
        <v>4</v>
      </c>
      <c r="D116" s="2" t="s">
        <v>64</v>
      </c>
      <c r="E116" s="2">
        <v>2014</v>
      </c>
      <c r="F116" s="2" t="s">
        <v>65</v>
      </c>
      <c r="G116" s="2" t="s">
        <v>271</v>
      </c>
      <c r="H116" s="2" t="s">
        <v>272</v>
      </c>
      <c r="I116" s="170" t="s">
        <v>294</v>
      </c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1"/>
      <c r="AE116" s="6">
        <v>0</v>
      </c>
      <c r="AF116" s="5"/>
      <c r="AG116" s="110"/>
      <c r="AH116" s="99"/>
      <c r="AI116" s="21"/>
      <c r="AJ116" s="21"/>
      <c r="AK116" s="21"/>
      <c r="AL116" s="21"/>
      <c r="AM116" s="21"/>
      <c r="AN116" s="23">
        <f>+AN117+AN121+AN127+AN130+AN134+AN138</f>
        <v>1889282617</v>
      </c>
      <c r="AO116" s="23">
        <f t="shared" ref="AO116:AQ116" si="115">+AO117+AO121+AO127+AO130+AO134+AO138</f>
        <v>1744477293.3799999</v>
      </c>
      <c r="AP116" s="23">
        <f t="shared" si="115"/>
        <v>3735985322</v>
      </c>
      <c r="AQ116" s="23">
        <f t="shared" si="115"/>
        <v>337506322</v>
      </c>
      <c r="AR116" s="23">
        <f>+AN116+AO116+AP116-AQ116</f>
        <v>7032238910.3800001</v>
      </c>
      <c r="AS116" s="23">
        <f>+AS117+AS121+AS127+AS130+AS134+AS138</f>
        <v>6366429812.75</v>
      </c>
      <c r="AT116" s="23">
        <f>+AT117+AT121+AT127+AT130+AT134+AT138</f>
        <v>5738183416.75</v>
      </c>
      <c r="AU116" s="23">
        <f t="shared" ref="AU116:AV116" si="116">+AU117+AU121+AU127+AU130+AU134+AU138</f>
        <v>665809097.62999988</v>
      </c>
      <c r="AV116" s="23">
        <f t="shared" si="116"/>
        <v>1294055493.6299999</v>
      </c>
      <c r="AW116" s="23">
        <f t="shared" si="113"/>
        <v>90.532046676525354</v>
      </c>
      <c r="AX116" s="23">
        <f t="shared" si="114"/>
        <v>81.598243317360868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 t="s">
        <v>68</v>
      </c>
      <c r="BI116" s="2" t="s">
        <v>69</v>
      </c>
      <c r="BJ116" s="2" t="s">
        <v>70</v>
      </c>
      <c r="BK116" s="2" t="s">
        <v>71</v>
      </c>
      <c r="BL116" s="2" t="s">
        <v>68</v>
      </c>
      <c r="BM116" s="2" t="s">
        <v>72</v>
      </c>
      <c r="BN116" s="2" t="s">
        <v>73</v>
      </c>
      <c r="BO116" s="2" t="s">
        <v>74</v>
      </c>
      <c r="BP116" s="2" t="s">
        <v>75</v>
      </c>
      <c r="BQ116" s="2" t="s">
        <v>76</v>
      </c>
      <c r="BR116" s="2" t="s">
        <v>77</v>
      </c>
      <c r="CB116" s="2" t="s">
        <v>78</v>
      </c>
      <c r="CC116" s="2" t="s">
        <v>79</v>
      </c>
      <c r="CD116" s="2" t="s">
        <v>79</v>
      </c>
      <c r="CE116" s="2" t="s">
        <v>79</v>
      </c>
      <c r="CF116" s="2" t="s">
        <v>80</v>
      </c>
      <c r="CG116" s="2" t="s">
        <v>79</v>
      </c>
      <c r="CH116" s="2" t="s">
        <v>79</v>
      </c>
      <c r="CI116" s="2" t="s">
        <v>81</v>
      </c>
      <c r="CJ116" s="2" t="s">
        <v>81</v>
      </c>
      <c r="CK116" s="2" t="s">
        <v>81</v>
      </c>
      <c r="CL116" s="2" t="s">
        <v>81</v>
      </c>
    </row>
    <row r="117" spans="1:90" ht="45" x14ac:dyDescent="0.25">
      <c r="A117" s="2">
        <v>1</v>
      </c>
      <c r="B117" s="2">
        <v>800103913</v>
      </c>
      <c r="C117" s="2">
        <v>4</v>
      </c>
      <c r="D117" s="2" t="s">
        <v>64</v>
      </c>
      <c r="E117" s="2">
        <v>2014</v>
      </c>
      <c r="F117" s="2" t="s">
        <v>65</v>
      </c>
      <c r="G117" s="2" t="s">
        <v>271</v>
      </c>
      <c r="H117" s="2" t="s">
        <v>272</v>
      </c>
      <c r="I117" s="30" t="s">
        <v>84</v>
      </c>
      <c r="J117" s="30" t="s">
        <v>98</v>
      </c>
      <c r="K117" s="30" t="s">
        <v>273</v>
      </c>
      <c r="L117" s="147">
        <v>5</v>
      </c>
      <c r="M117" s="30" t="s">
        <v>66</v>
      </c>
      <c r="N117" s="30" t="s">
        <v>66</v>
      </c>
      <c r="O117" s="30" t="s">
        <v>66</v>
      </c>
      <c r="P117" s="30" t="s">
        <v>66</v>
      </c>
      <c r="Q117" s="30" t="s">
        <v>66</v>
      </c>
      <c r="R117" s="30" t="s">
        <v>66</v>
      </c>
      <c r="S117" s="30" t="s">
        <v>66</v>
      </c>
      <c r="T117" s="30" t="s">
        <v>66</v>
      </c>
      <c r="U117" s="30" t="s">
        <v>66</v>
      </c>
      <c r="V117" s="30" t="s">
        <v>66</v>
      </c>
      <c r="W117" s="30" t="s">
        <v>66</v>
      </c>
      <c r="X117" s="30" t="s">
        <v>66</v>
      </c>
      <c r="Y117" s="30" t="s">
        <v>66</v>
      </c>
      <c r="Z117" s="30" t="s">
        <v>66</v>
      </c>
      <c r="AA117" s="30" t="s">
        <v>66</v>
      </c>
      <c r="AB117" s="30" t="s">
        <v>66</v>
      </c>
      <c r="AC117" s="30" t="s">
        <v>67</v>
      </c>
      <c r="AD117" s="148" t="s">
        <v>470</v>
      </c>
      <c r="AE117" s="30">
        <v>0</v>
      </c>
      <c r="AF117" s="32"/>
      <c r="AG117" s="31"/>
      <c r="AH117" s="100"/>
      <c r="AI117" s="30" t="s">
        <v>252</v>
      </c>
      <c r="AJ117" s="30" t="s">
        <v>66</v>
      </c>
      <c r="AK117" s="30" t="s">
        <v>66</v>
      </c>
      <c r="AL117" s="30" t="s">
        <v>66</v>
      </c>
      <c r="AM117" s="30" t="s">
        <v>253</v>
      </c>
      <c r="AN117" s="34">
        <f>SUM(AN118:AN118)</f>
        <v>0</v>
      </c>
      <c r="AO117" s="34">
        <f>SUM(AO118:AO120)</f>
        <v>400000000</v>
      </c>
      <c r="AP117" s="34">
        <f t="shared" ref="AP117:AQ117" si="117">SUM(AP118:AP120)</f>
        <v>3398479000</v>
      </c>
      <c r="AQ117" s="34">
        <f t="shared" si="117"/>
        <v>90274343</v>
      </c>
      <c r="AR117" s="34">
        <f>+AN117+AO117+AP117-AQ117</f>
        <v>3708204657</v>
      </c>
      <c r="AS117" s="34">
        <f>SUM(AS118:AS120)</f>
        <v>3519441123</v>
      </c>
      <c r="AT117" s="34">
        <f t="shared" ref="AT117:AV117" si="118">SUM(AT118:AT120)</f>
        <v>3350878013</v>
      </c>
      <c r="AU117" s="34">
        <f t="shared" si="118"/>
        <v>188763534</v>
      </c>
      <c r="AV117" s="34">
        <f t="shared" si="118"/>
        <v>357326644</v>
      </c>
      <c r="AW117" s="34">
        <f t="shared" ref="AW117" si="119">+AS117/AR117*100</f>
        <v>94.909570763747624</v>
      </c>
      <c r="AX117" s="34">
        <f t="shared" ref="AX117" si="120">+AT117/AR117*100</f>
        <v>90.363890964715978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 t="s">
        <v>68</v>
      </c>
      <c r="BI117" s="2" t="s">
        <v>69</v>
      </c>
      <c r="BJ117" s="2" t="s">
        <v>70</v>
      </c>
      <c r="BK117" s="2" t="s">
        <v>71</v>
      </c>
      <c r="BL117" s="2" t="s">
        <v>68</v>
      </c>
      <c r="BM117" s="2" t="s">
        <v>72</v>
      </c>
      <c r="BN117" s="2" t="s">
        <v>73</v>
      </c>
      <c r="BO117" s="2" t="s">
        <v>74</v>
      </c>
      <c r="BP117" s="2" t="s">
        <v>75</v>
      </c>
      <c r="BQ117" s="2" t="s">
        <v>76</v>
      </c>
      <c r="BR117" s="2" t="s">
        <v>77</v>
      </c>
      <c r="CB117" s="2" t="s">
        <v>78</v>
      </c>
      <c r="CC117" s="2" t="s">
        <v>79</v>
      </c>
      <c r="CD117" s="2" t="s">
        <v>79</v>
      </c>
      <c r="CE117" s="2" t="s">
        <v>79</v>
      </c>
      <c r="CF117" s="2" t="s">
        <v>80</v>
      </c>
      <c r="CG117" s="2" t="s">
        <v>79</v>
      </c>
      <c r="CH117" s="2" t="s">
        <v>79</v>
      </c>
      <c r="CI117" s="2" t="s">
        <v>81</v>
      </c>
      <c r="CJ117" s="2" t="s">
        <v>81</v>
      </c>
      <c r="CK117" s="2" t="s">
        <v>81</v>
      </c>
      <c r="CL117" s="2" t="s">
        <v>81</v>
      </c>
    </row>
    <row r="118" spans="1:90" ht="30" x14ac:dyDescent="0.25">
      <c r="A118" s="2">
        <v>1</v>
      </c>
      <c r="B118" s="2">
        <v>800103913</v>
      </c>
      <c r="C118" s="2">
        <v>4</v>
      </c>
      <c r="D118" s="2" t="s">
        <v>64</v>
      </c>
      <c r="E118" s="2">
        <v>2014</v>
      </c>
      <c r="F118" s="2" t="s">
        <v>65</v>
      </c>
      <c r="G118" s="2" t="s">
        <v>271</v>
      </c>
      <c r="H118" s="2" t="s">
        <v>272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10"/>
      <c r="AE118" s="6">
        <v>10</v>
      </c>
      <c r="AF118" s="6" t="s">
        <v>85</v>
      </c>
      <c r="AG118" s="10">
        <v>17</v>
      </c>
      <c r="AH118" s="10" t="s">
        <v>336</v>
      </c>
      <c r="AI118" s="6" t="s">
        <v>252</v>
      </c>
      <c r="AJ118" s="6" t="s">
        <v>66</v>
      </c>
      <c r="AK118" s="6" t="s">
        <v>66</v>
      </c>
      <c r="AL118" s="6" t="s">
        <v>66</v>
      </c>
      <c r="AM118" s="6" t="s">
        <v>253</v>
      </c>
      <c r="AN118" s="7">
        <v>0</v>
      </c>
      <c r="AO118" s="7">
        <v>0</v>
      </c>
      <c r="AP118" s="7">
        <v>1400020000</v>
      </c>
      <c r="AQ118" s="7">
        <v>0</v>
      </c>
      <c r="AR118" s="95">
        <f t="shared" ref="AR118:AR137" si="121">+AN118+AO118+AP118-AQ118</f>
        <v>1400020000</v>
      </c>
      <c r="AS118" s="7">
        <v>1211256466</v>
      </c>
      <c r="AT118" s="7">
        <v>1190256466</v>
      </c>
      <c r="AU118" s="7">
        <f>+AR118-AS118</f>
        <v>188763534</v>
      </c>
      <c r="AV118" s="7">
        <f>+AR118-AT118</f>
        <v>209763534</v>
      </c>
      <c r="AW118" s="95">
        <f t="shared" ref="AW118" si="122">+AS118/AR118*100</f>
        <v>86.51708304167083</v>
      </c>
      <c r="AX118" s="95">
        <f t="shared" ref="AX118" si="123">+AT118/AR118*100</f>
        <v>85.017104469936143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 t="s">
        <v>68</v>
      </c>
      <c r="BI118" s="2" t="s">
        <v>69</v>
      </c>
      <c r="BJ118" s="2" t="s">
        <v>70</v>
      </c>
      <c r="BK118" s="2" t="s">
        <v>71</v>
      </c>
      <c r="BL118" s="2" t="s">
        <v>68</v>
      </c>
      <c r="BM118" s="2" t="s">
        <v>72</v>
      </c>
      <c r="BN118" s="2" t="s">
        <v>73</v>
      </c>
      <c r="BO118" s="2" t="s">
        <v>74</v>
      </c>
      <c r="BP118" s="2" t="s">
        <v>75</v>
      </c>
      <c r="BQ118" s="2" t="s">
        <v>76</v>
      </c>
      <c r="BR118" s="2" t="s">
        <v>77</v>
      </c>
      <c r="CB118" s="2" t="s">
        <v>78</v>
      </c>
      <c r="CC118" s="2" t="s">
        <v>79</v>
      </c>
      <c r="CD118" s="2" t="s">
        <v>79</v>
      </c>
      <c r="CE118" s="2" t="s">
        <v>79</v>
      </c>
      <c r="CF118" s="2" t="s">
        <v>80</v>
      </c>
      <c r="CG118" s="2" t="s">
        <v>79</v>
      </c>
      <c r="CH118" s="2" t="s">
        <v>79</v>
      </c>
      <c r="CI118" s="2" t="s">
        <v>81</v>
      </c>
      <c r="CJ118" s="2" t="s">
        <v>81</v>
      </c>
      <c r="CK118" s="2" t="s">
        <v>81</v>
      </c>
      <c r="CL118" s="2" t="s">
        <v>81</v>
      </c>
    </row>
    <row r="119" spans="1:90" ht="45" x14ac:dyDescent="0.25">
      <c r="A119" s="2"/>
      <c r="B119" s="2"/>
      <c r="C119" s="2"/>
      <c r="D119" s="2"/>
      <c r="E119" s="2"/>
      <c r="F119" s="2"/>
      <c r="G119" s="2"/>
      <c r="H119" s="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10"/>
      <c r="AE119" s="6"/>
      <c r="AF119" s="6"/>
      <c r="AG119" s="10">
        <v>26</v>
      </c>
      <c r="AH119" s="105" t="s">
        <v>352</v>
      </c>
      <c r="AI119" s="6"/>
      <c r="AJ119" s="6"/>
      <c r="AK119" s="6"/>
      <c r="AL119" s="6"/>
      <c r="AM119" s="6"/>
      <c r="AN119" s="7">
        <v>0</v>
      </c>
      <c r="AO119" s="7">
        <v>400000000</v>
      </c>
      <c r="AP119" s="7">
        <v>0</v>
      </c>
      <c r="AQ119" s="7">
        <v>90274343</v>
      </c>
      <c r="AR119" s="95">
        <f t="shared" si="121"/>
        <v>309725657</v>
      </c>
      <c r="AS119" s="7">
        <v>309725657</v>
      </c>
      <c r="AT119" s="7">
        <v>309725657</v>
      </c>
      <c r="AU119" s="7">
        <f t="shared" ref="AU119:AU120" si="124">+AR119-AS119</f>
        <v>0</v>
      </c>
      <c r="AV119" s="7">
        <f t="shared" ref="AV119:AV120" si="125">+AR119-AT119</f>
        <v>0</v>
      </c>
      <c r="AW119" s="95">
        <f t="shared" ref="AW119:AW120" si="126">+AS119/AR119*100</f>
        <v>100</v>
      </c>
      <c r="AX119" s="95">
        <f t="shared" ref="AX119:AX120" si="127">+AT119/AR119*100</f>
        <v>100</v>
      </c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1:90" ht="45" x14ac:dyDescent="0.25">
      <c r="A120" s="2"/>
      <c r="B120" s="2"/>
      <c r="C120" s="2"/>
      <c r="D120" s="2"/>
      <c r="E120" s="2"/>
      <c r="F120" s="2"/>
      <c r="G120" s="2"/>
      <c r="H120" s="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10"/>
      <c r="AE120" s="6"/>
      <c r="AF120" s="6"/>
      <c r="AG120" s="10">
        <v>56</v>
      </c>
      <c r="AH120" s="105" t="s">
        <v>466</v>
      </c>
      <c r="AI120" s="6"/>
      <c r="AJ120" s="6"/>
      <c r="AK120" s="6"/>
      <c r="AL120" s="6"/>
      <c r="AM120" s="6"/>
      <c r="AN120" s="7">
        <v>0</v>
      </c>
      <c r="AO120" s="7">
        <v>0</v>
      </c>
      <c r="AP120" s="7">
        <v>1998459000</v>
      </c>
      <c r="AQ120" s="7">
        <v>0</v>
      </c>
      <c r="AR120" s="95">
        <f t="shared" si="121"/>
        <v>1998459000</v>
      </c>
      <c r="AS120" s="7">
        <v>1998459000</v>
      </c>
      <c r="AT120" s="7">
        <v>1850895890</v>
      </c>
      <c r="AU120" s="7">
        <f t="shared" si="124"/>
        <v>0</v>
      </c>
      <c r="AV120" s="7">
        <f t="shared" si="125"/>
        <v>147563110</v>
      </c>
      <c r="AW120" s="95">
        <f t="shared" si="126"/>
        <v>100</v>
      </c>
      <c r="AX120" s="95">
        <f t="shared" si="127"/>
        <v>92.616155247618295</v>
      </c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1:90" ht="45" x14ac:dyDescent="0.25">
      <c r="A121" s="2">
        <v>1</v>
      </c>
      <c r="B121" s="2">
        <v>800103913</v>
      </c>
      <c r="C121" s="2">
        <v>4</v>
      </c>
      <c r="D121" s="2" t="s">
        <v>64</v>
      </c>
      <c r="E121" s="2">
        <v>2014</v>
      </c>
      <c r="F121" s="2" t="s">
        <v>65</v>
      </c>
      <c r="G121" s="2" t="s">
        <v>271</v>
      </c>
      <c r="H121" s="2" t="s">
        <v>272</v>
      </c>
      <c r="I121" s="30" t="s">
        <v>84</v>
      </c>
      <c r="J121" s="30" t="s">
        <v>98</v>
      </c>
      <c r="K121" s="30" t="s">
        <v>273</v>
      </c>
      <c r="L121" s="147">
        <v>90</v>
      </c>
      <c r="M121" s="30" t="s">
        <v>66</v>
      </c>
      <c r="N121" s="30" t="s">
        <v>66</v>
      </c>
      <c r="O121" s="30" t="s">
        <v>66</v>
      </c>
      <c r="P121" s="30" t="s">
        <v>66</v>
      </c>
      <c r="Q121" s="30" t="s">
        <v>66</v>
      </c>
      <c r="R121" s="30" t="s">
        <v>66</v>
      </c>
      <c r="S121" s="30" t="s">
        <v>66</v>
      </c>
      <c r="T121" s="30" t="s">
        <v>66</v>
      </c>
      <c r="U121" s="30" t="s">
        <v>66</v>
      </c>
      <c r="V121" s="30" t="s">
        <v>66</v>
      </c>
      <c r="W121" s="30" t="s">
        <v>66</v>
      </c>
      <c r="X121" s="30" t="s">
        <v>66</v>
      </c>
      <c r="Y121" s="30" t="s">
        <v>66</v>
      </c>
      <c r="Z121" s="30" t="s">
        <v>66</v>
      </c>
      <c r="AA121" s="30" t="s">
        <v>66</v>
      </c>
      <c r="AB121" s="30" t="s">
        <v>66</v>
      </c>
      <c r="AC121" s="30" t="s">
        <v>67</v>
      </c>
      <c r="AD121" s="148" t="s">
        <v>274</v>
      </c>
      <c r="AE121" s="30">
        <v>0</v>
      </c>
      <c r="AF121" s="32"/>
      <c r="AG121" s="31"/>
      <c r="AH121" s="100"/>
      <c r="AI121" s="30" t="s">
        <v>252</v>
      </c>
      <c r="AJ121" s="30" t="s">
        <v>66</v>
      </c>
      <c r="AK121" s="30" t="s">
        <v>66</v>
      </c>
      <c r="AL121" s="30" t="s">
        <v>66</v>
      </c>
      <c r="AM121" s="30" t="s">
        <v>253</v>
      </c>
      <c r="AN121" s="34">
        <f>SUM(AN122:AN126)</f>
        <v>968050750</v>
      </c>
      <c r="AO121" s="34">
        <f t="shared" ref="AO121:AQ121" si="128">SUM(AO122:AO126)</f>
        <v>664920722.15999997</v>
      </c>
      <c r="AP121" s="34">
        <f t="shared" si="128"/>
        <v>337506322</v>
      </c>
      <c r="AQ121" s="34">
        <f t="shared" si="128"/>
        <v>0</v>
      </c>
      <c r="AR121" s="34">
        <f>+AN121+AO121+AP121-AQ121</f>
        <v>1970477794.1599998</v>
      </c>
      <c r="AS121" s="34">
        <f>SUM(AS122:AS126)</f>
        <v>1970452490.75</v>
      </c>
      <c r="AT121" s="34">
        <f t="shared" ref="AT121:AV121" si="129">SUM(AT122:AT126)</f>
        <v>1869864490.75</v>
      </c>
      <c r="AU121" s="34">
        <f t="shared" si="129"/>
        <v>25303.409999996424</v>
      </c>
      <c r="AV121" s="34">
        <f t="shared" si="129"/>
        <v>100613303.41</v>
      </c>
      <c r="AW121" s="34">
        <f t="shared" si="113"/>
        <v>99.998715874389717</v>
      </c>
      <c r="AX121" s="34">
        <f t="shared" si="114"/>
        <v>94.89396410818776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 t="s">
        <v>68</v>
      </c>
      <c r="BI121" s="2" t="s">
        <v>69</v>
      </c>
      <c r="BJ121" s="2" t="s">
        <v>70</v>
      </c>
      <c r="BK121" s="2" t="s">
        <v>71</v>
      </c>
      <c r="BL121" s="2" t="s">
        <v>68</v>
      </c>
      <c r="BM121" s="2" t="s">
        <v>72</v>
      </c>
      <c r="BN121" s="2" t="s">
        <v>73</v>
      </c>
      <c r="BO121" s="2" t="s">
        <v>74</v>
      </c>
      <c r="BP121" s="2" t="s">
        <v>75</v>
      </c>
      <c r="BQ121" s="2" t="s">
        <v>76</v>
      </c>
      <c r="BR121" s="2" t="s">
        <v>77</v>
      </c>
      <c r="CB121" s="2" t="s">
        <v>78</v>
      </c>
      <c r="CC121" s="2" t="s">
        <v>79</v>
      </c>
      <c r="CD121" s="2" t="s">
        <v>79</v>
      </c>
      <c r="CE121" s="2" t="s">
        <v>79</v>
      </c>
      <c r="CF121" s="2" t="s">
        <v>80</v>
      </c>
      <c r="CG121" s="2" t="s">
        <v>79</v>
      </c>
      <c r="CH121" s="2" t="s">
        <v>79</v>
      </c>
      <c r="CI121" s="2" t="s">
        <v>81</v>
      </c>
      <c r="CJ121" s="2" t="s">
        <v>81</v>
      </c>
      <c r="CK121" s="2" t="s">
        <v>81</v>
      </c>
      <c r="CL121" s="2" t="s">
        <v>81</v>
      </c>
    </row>
    <row r="122" spans="1:90" ht="45" x14ac:dyDescent="0.25">
      <c r="A122" s="2">
        <v>1</v>
      </c>
      <c r="B122" s="2">
        <v>800103913</v>
      </c>
      <c r="C122" s="2">
        <v>4</v>
      </c>
      <c r="D122" s="2" t="s">
        <v>64</v>
      </c>
      <c r="E122" s="2">
        <v>2014</v>
      </c>
      <c r="F122" s="2" t="s">
        <v>65</v>
      </c>
      <c r="G122" s="2" t="s">
        <v>271</v>
      </c>
      <c r="H122" s="2" t="s">
        <v>272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10"/>
      <c r="AE122" s="6">
        <v>10</v>
      </c>
      <c r="AF122" s="6" t="s">
        <v>85</v>
      </c>
      <c r="AG122" s="10">
        <v>26</v>
      </c>
      <c r="AH122" s="105" t="s">
        <v>352</v>
      </c>
      <c r="AI122" s="6" t="s">
        <v>252</v>
      </c>
      <c r="AJ122" s="6" t="s">
        <v>66</v>
      </c>
      <c r="AK122" s="6" t="s">
        <v>66</v>
      </c>
      <c r="AL122" s="6" t="s">
        <v>66</v>
      </c>
      <c r="AM122" s="6" t="s">
        <v>253</v>
      </c>
      <c r="AN122" s="7">
        <v>0</v>
      </c>
      <c r="AO122" s="7">
        <v>600000000</v>
      </c>
      <c r="AP122" s="7">
        <v>90274343</v>
      </c>
      <c r="AQ122" s="7">
        <v>0</v>
      </c>
      <c r="AR122" s="95">
        <f t="shared" si="121"/>
        <v>690274343</v>
      </c>
      <c r="AS122" s="7">
        <v>690274343</v>
      </c>
      <c r="AT122" s="7">
        <v>690274343</v>
      </c>
      <c r="AU122" s="7">
        <f>+AR122-AS122</f>
        <v>0</v>
      </c>
      <c r="AV122" s="7">
        <f>+AR122-AT122</f>
        <v>0</v>
      </c>
      <c r="AW122" s="95">
        <f t="shared" si="113"/>
        <v>100</v>
      </c>
      <c r="AX122" s="95">
        <f t="shared" si="114"/>
        <v>100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 t="s">
        <v>68</v>
      </c>
      <c r="BI122" s="2" t="s">
        <v>69</v>
      </c>
      <c r="BJ122" s="2" t="s">
        <v>70</v>
      </c>
      <c r="BK122" s="2" t="s">
        <v>71</v>
      </c>
      <c r="BL122" s="2" t="s">
        <v>68</v>
      </c>
      <c r="BM122" s="2" t="s">
        <v>72</v>
      </c>
      <c r="BN122" s="2" t="s">
        <v>73</v>
      </c>
      <c r="BO122" s="2" t="s">
        <v>74</v>
      </c>
      <c r="BP122" s="2" t="s">
        <v>75</v>
      </c>
      <c r="BQ122" s="2" t="s">
        <v>76</v>
      </c>
      <c r="BR122" s="2" t="s">
        <v>77</v>
      </c>
      <c r="CB122" s="2" t="s">
        <v>78</v>
      </c>
      <c r="CC122" s="2" t="s">
        <v>79</v>
      </c>
      <c r="CD122" s="2" t="s">
        <v>79</v>
      </c>
      <c r="CE122" s="2" t="s">
        <v>79</v>
      </c>
      <c r="CF122" s="2" t="s">
        <v>80</v>
      </c>
      <c r="CG122" s="2" t="s">
        <v>79</v>
      </c>
      <c r="CH122" s="2" t="s">
        <v>79</v>
      </c>
      <c r="CI122" s="2" t="s">
        <v>81</v>
      </c>
      <c r="CJ122" s="2" t="s">
        <v>81</v>
      </c>
      <c r="CK122" s="2" t="s">
        <v>81</v>
      </c>
      <c r="CL122" s="2" t="s">
        <v>81</v>
      </c>
    </row>
    <row r="123" spans="1:90" x14ac:dyDescent="0.25">
      <c r="A123" s="2"/>
      <c r="B123" s="2"/>
      <c r="C123" s="2"/>
      <c r="D123" s="2"/>
      <c r="E123" s="2"/>
      <c r="F123" s="2"/>
      <c r="G123" s="2"/>
      <c r="H123" s="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10"/>
      <c r="AE123" s="6"/>
      <c r="AF123" s="6"/>
      <c r="AG123" s="10">
        <v>52</v>
      </c>
      <c r="AH123" s="105" t="s">
        <v>236</v>
      </c>
      <c r="AI123" s="6"/>
      <c r="AJ123" s="6"/>
      <c r="AK123" s="6"/>
      <c r="AL123" s="6"/>
      <c r="AM123" s="6"/>
      <c r="AN123" s="7">
        <v>0</v>
      </c>
      <c r="AO123" s="7">
        <v>0</v>
      </c>
      <c r="AP123" s="7">
        <v>14004321</v>
      </c>
      <c r="AQ123" s="7">
        <v>0</v>
      </c>
      <c r="AR123" s="95">
        <f t="shared" si="121"/>
        <v>14004321</v>
      </c>
      <c r="AS123" s="7">
        <v>14000000</v>
      </c>
      <c r="AT123" s="7">
        <v>0</v>
      </c>
      <c r="AU123" s="7">
        <f>+AR123-AS123</f>
        <v>4321</v>
      </c>
      <c r="AV123" s="7">
        <f>+AR123-AT123</f>
        <v>14004321</v>
      </c>
      <c r="AW123" s="95">
        <f t="shared" si="113"/>
        <v>99.969145237387806</v>
      </c>
      <c r="AX123" s="95">
        <f t="shared" si="114"/>
        <v>0</v>
      </c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90" ht="30" x14ac:dyDescent="0.25">
      <c r="A124" s="2"/>
      <c r="B124" s="2"/>
      <c r="C124" s="2"/>
      <c r="D124" s="2"/>
      <c r="E124" s="2"/>
      <c r="F124" s="2"/>
      <c r="G124" s="2"/>
      <c r="H124" s="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10"/>
      <c r="AE124" s="6"/>
      <c r="AF124" s="6"/>
      <c r="AG124" s="10">
        <v>54</v>
      </c>
      <c r="AH124" s="105" t="s">
        <v>238</v>
      </c>
      <c r="AI124" s="6"/>
      <c r="AJ124" s="6"/>
      <c r="AK124" s="6"/>
      <c r="AL124" s="6"/>
      <c r="AM124" s="6"/>
      <c r="AN124" s="7">
        <v>968050750</v>
      </c>
      <c r="AO124" s="7">
        <v>0</v>
      </c>
      <c r="AP124" s="7">
        <v>0</v>
      </c>
      <c r="AQ124" s="7">
        <v>0</v>
      </c>
      <c r="AR124" s="95">
        <f t="shared" ref="AR124:AR126" si="130">+AN124+AO124+AP124-AQ124</f>
        <v>968050750</v>
      </c>
      <c r="AS124" s="7">
        <v>968050100.75</v>
      </c>
      <c r="AT124" s="7">
        <v>966512100.75</v>
      </c>
      <c r="AU124" s="7">
        <f t="shared" ref="AU124:AU126" si="131">+AR124-AS124</f>
        <v>649.25</v>
      </c>
      <c r="AV124" s="7">
        <f t="shared" ref="AV124:AV126" si="132">+AR124-AT124</f>
        <v>1538649.25</v>
      </c>
      <c r="AW124" s="95">
        <f t="shared" si="113"/>
        <v>99.999932932235211</v>
      </c>
      <c r="AX124" s="95">
        <f t="shared" si="114"/>
        <v>99.841056964213919</v>
      </c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90" ht="45" x14ac:dyDescent="0.25">
      <c r="A125" s="2"/>
      <c r="B125" s="2"/>
      <c r="C125" s="2"/>
      <c r="D125" s="2"/>
      <c r="E125" s="2"/>
      <c r="F125" s="2"/>
      <c r="G125" s="2"/>
      <c r="H125" s="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10"/>
      <c r="AE125" s="6"/>
      <c r="AF125" s="6"/>
      <c r="AG125" s="10">
        <v>95</v>
      </c>
      <c r="AH125" s="105" t="s">
        <v>504</v>
      </c>
      <c r="AI125" s="6"/>
      <c r="AJ125" s="6"/>
      <c r="AK125" s="6"/>
      <c r="AL125" s="6"/>
      <c r="AM125" s="6"/>
      <c r="AN125" s="7">
        <v>0</v>
      </c>
      <c r="AO125" s="7">
        <v>64920722.159999996</v>
      </c>
      <c r="AP125" s="7">
        <v>54256071</v>
      </c>
      <c r="AQ125" s="7">
        <v>0</v>
      </c>
      <c r="AR125" s="95">
        <f t="shared" si="130"/>
        <v>119176793.16</v>
      </c>
      <c r="AS125" s="7">
        <v>119170722</v>
      </c>
      <c r="AT125" s="7">
        <v>64920722</v>
      </c>
      <c r="AU125" s="7">
        <f t="shared" si="131"/>
        <v>6071.1599999964237</v>
      </c>
      <c r="AV125" s="7">
        <f t="shared" si="132"/>
        <v>54256071.159999996</v>
      </c>
      <c r="AW125" s="95">
        <f t="shared" si="113"/>
        <v>99.994905753176425</v>
      </c>
      <c r="AX125" s="95">
        <f t="shared" si="114"/>
        <v>54.474298459131319</v>
      </c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:90" ht="60" x14ac:dyDescent="0.25">
      <c r="A126" s="2"/>
      <c r="B126" s="2"/>
      <c r="C126" s="2"/>
      <c r="D126" s="2"/>
      <c r="E126" s="2"/>
      <c r="F126" s="2"/>
      <c r="G126" s="2"/>
      <c r="H126" s="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10"/>
      <c r="AE126" s="6"/>
      <c r="AF126" s="6"/>
      <c r="AG126" s="10">
        <v>155</v>
      </c>
      <c r="AH126" s="105" t="s">
        <v>459</v>
      </c>
      <c r="AI126" s="6"/>
      <c r="AJ126" s="6"/>
      <c r="AK126" s="6"/>
      <c r="AL126" s="6"/>
      <c r="AM126" s="6"/>
      <c r="AN126" s="7">
        <v>0</v>
      </c>
      <c r="AO126" s="7">
        <v>0</v>
      </c>
      <c r="AP126" s="7">
        <v>178971587</v>
      </c>
      <c r="AQ126" s="7">
        <v>0</v>
      </c>
      <c r="AR126" s="95">
        <f t="shared" si="130"/>
        <v>178971587</v>
      </c>
      <c r="AS126" s="7">
        <v>178957325</v>
      </c>
      <c r="AT126" s="7">
        <v>148157325</v>
      </c>
      <c r="AU126" s="7">
        <f t="shared" si="131"/>
        <v>14262</v>
      </c>
      <c r="AV126" s="7">
        <f t="shared" si="132"/>
        <v>30814262</v>
      </c>
      <c r="AW126" s="95">
        <f t="shared" si="113"/>
        <v>99.992031137322371</v>
      </c>
      <c r="AX126" s="95">
        <f t="shared" si="114"/>
        <v>82.78259554126879</v>
      </c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:90" ht="45" x14ac:dyDescent="0.25">
      <c r="A127" s="2">
        <v>1</v>
      </c>
      <c r="B127" s="2">
        <v>800103913</v>
      </c>
      <c r="C127" s="2">
        <v>4</v>
      </c>
      <c r="D127" s="2" t="s">
        <v>64</v>
      </c>
      <c r="E127" s="2">
        <v>2014</v>
      </c>
      <c r="F127" s="2" t="s">
        <v>65</v>
      </c>
      <c r="G127" s="2" t="s">
        <v>271</v>
      </c>
      <c r="H127" s="2" t="s">
        <v>272</v>
      </c>
      <c r="I127" s="30" t="s">
        <v>84</v>
      </c>
      <c r="J127" s="30" t="s">
        <v>98</v>
      </c>
      <c r="K127" s="30" t="s">
        <v>273</v>
      </c>
      <c r="L127" s="147">
        <v>95</v>
      </c>
      <c r="M127" s="30" t="s">
        <v>66</v>
      </c>
      <c r="N127" s="30" t="s">
        <v>66</v>
      </c>
      <c r="O127" s="30" t="s">
        <v>66</v>
      </c>
      <c r="P127" s="30" t="s">
        <v>66</v>
      </c>
      <c r="Q127" s="30" t="s">
        <v>66</v>
      </c>
      <c r="R127" s="30" t="s">
        <v>66</v>
      </c>
      <c r="S127" s="30" t="s">
        <v>66</v>
      </c>
      <c r="T127" s="30" t="s">
        <v>66</v>
      </c>
      <c r="U127" s="30" t="s">
        <v>66</v>
      </c>
      <c r="V127" s="30" t="s">
        <v>66</v>
      </c>
      <c r="W127" s="30" t="s">
        <v>66</v>
      </c>
      <c r="X127" s="30" t="s">
        <v>66</v>
      </c>
      <c r="Y127" s="30" t="s">
        <v>66</v>
      </c>
      <c r="Z127" s="30" t="s">
        <v>66</v>
      </c>
      <c r="AA127" s="30" t="s">
        <v>66</v>
      </c>
      <c r="AB127" s="30" t="s">
        <v>66</v>
      </c>
      <c r="AC127" s="30" t="s">
        <v>67</v>
      </c>
      <c r="AD127" s="148" t="s">
        <v>275</v>
      </c>
      <c r="AE127" s="30">
        <v>0</v>
      </c>
      <c r="AF127" s="32"/>
      <c r="AG127" s="31"/>
      <c r="AH127" s="100"/>
      <c r="AI127" s="30" t="s">
        <v>252</v>
      </c>
      <c r="AJ127" s="30" t="s">
        <v>66</v>
      </c>
      <c r="AK127" s="30" t="s">
        <v>66</v>
      </c>
      <c r="AL127" s="30" t="s">
        <v>66</v>
      </c>
      <c r="AM127" s="30" t="s">
        <v>253</v>
      </c>
      <c r="AN127" s="34">
        <f>SUM(AN128:AN128)</f>
        <v>88464000</v>
      </c>
      <c r="AO127" s="34">
        <f>SUM(AO128:AO129)</f>
        <v>267266071.13999999</v>
      </c>
      <c r="AP127" s="34">
        <f t="shared" ref="AP127:AQ127" si="133">SUM(AP128:AP129)</f>
        <v>0</v>
      </c>
      <c r="AQ127" s="34">
        <f t="shared" si="133"/>
        <v>54256071</v>
      </c>
      <c r="AR127" s="34">
        <f>+AN127+AO127+AP127-AQ127</f>
        <v>301474000.13999999</v>
      </c>
      <c r="AS127" s="34">
        <f>SUM(AS128:AS129)</f>
        <v>257848870</v>
      </c>
      <c r="AT127" s="34">
        <f t="shared" ref="AT127:AV127" si="134">SUM(AT128:AT129)</f>
        <v>0</v>
      </c>
      <c r="AU127" s="34">
        <f t="shared" si="134"/>
        <v>43625130.139999986</v>
      </c>
      <c r="AV127" s="34">
        <f t="shared" si="134"/>
        <v>301474000.13999999</v>
      </c>
      <c r="AW127" s="34">
        <f t="shared" si="113"/>
        <v>85.529388895977391</v>
      </c>
      <c r="AX127" s="34">
        <f t="shared" si="114"/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 t="s">
        <v>68</v>
      </c>
      <c r="BI127" s="2" t="s">
        <v>69</v>
      </c>
      <c r="BJ127" s="2" t="s">
        <v>70</v>
      </c>
      <c r="BK127" s="2" t="s">
        <v>71</v>
      </c>
      <c r="BL127" s="2" t="s">
        <v>68</v>
      </c>
      <c r="BM127" s="2" t="s">
        <v>72</v>
      </c>
      <c r="BN127" s="2" t="s">
        <v>73</v>
      </c>
      <c r="BO127" s="2" t="s">
        <v>74</v>
      </c>
      <c r="BP127" s="2" t="s">
        <v>75</v>
      </c>
      <c r="BQ127" s="2" t="s">
        <v>76</v>
      </c>
      <c r="BR127" s="2" t="s">
        <v>77</v>
      </c>
      <c r="CB127" s="2" t="s">
        <v>78</v>
      </c>
      <c r="CC127" s="2" t="s">
        <v>79</v>
      </c>
      <c r="CD127" s="2" t="s">
        <v>79</v>
      </c>
      <c r="CE127" s="2" t="s">
        <v>79</v>
      </c>
      <c r="CF127" s="2" t="s">
        <v>80</v>
      </c>
      <c r="CG127" s="2" t="s">
        <v>79</v>
      </c>
      <c r="CH127" s="2" t="s">
        <v>79</v>
      </c>
      <c r="CI127" s="2" t="s">
        <v>81</v>
      </c>
      <c r="CJ127" s="2" t="s">
        <v>81</v>
      </c>
      <c r="CK127" s="2" t="s">
        <v>81</v>
      </c>
      <c r="CL127" s="2" t="s">
        <v>81</v>
      </c>
    </row>
    <row r="128" spans="1:90" x14ac:dyDescent="0.25">
      <c r="A128" s="2">
        <v>1</v>
      </c>
      <c r="B128" s="2">
        <v>800103913</v>
      </c>
      <c r="C128" s="2">
        <v>4</v>
      </c>
      <c r="D128" s="2" t="s">
        <v>64</v>
      </c>
      <c r="E128" s="2">
        <v>2014</v>
      </c>
      <c r="F128" s="2" t="s">
        <v>65</v>
      </c>
      <c r="G128" s="2" t="s">
        <v>271</v>
      </c>
      <c r="H128" s="2" t="s">
        <v>272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10"/>
      <c r="AE128" s="6">
        <v>10</v>
      </c>
      <c r="AF128" s="6" t="s">
        <v>85</v>
      </c>
      <c r="AG128" s="10">
        <v>52</v>
      </c>
      <c r="AH128" s="10" t="s">
        <v>236</v>
      </c>
      <c r="AI128" s="6" t="s">
        <v>252</v>
      </c>
      <c r="AJ128" s="6" t="s">
        <v>66</v>
      </c>
      <c r="AK128" s="6" t="s">
        <v>66</v>
      </c>
      <c r="AL128" s="6" t="s">
        <v>66</v>
      </c>
      <c r="AM128" s="6" t="s">
        <v>253</v>
      </c>
      <c r="AN128" s="7">
        <v>88464000</v>
      </c>
      <c r="AO128" s="7">
        <v>0</v>
      </c>
      <c r="AP128" s="7">
        <v>0</v>
      </c>
      <c r="AQ128" s="7">
        <v>0</v>
      </c>
      <c r="AR128" s="95">
        <f t="shared" si="121"/>
        <v>88464000</v>
      </c>
      <c r="AS128" s="7">
        <v>70766068</v>
      </c>
      <c r="AT128" s="7">
        <v>0</v>
      </c>
      <c r="AU128" s="7">
        <f>+AR128-AS128</f>
        <v>17697932</v>
      </c>
      <c r="AV128" s="7">
        <f>+AR128-AT128</f>
        <v>88464000</v>
      </c>
      <c r="AW128" s="95">
        <f t="shared" si="113"/>
        <v>79.994198770121187</v>
      </c>
      <c r="AX128" s="95">
        <f t="shared" si="114"/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 t="s">
        <v>68</v>
      </c>
      <c r="BI128" s="2" t="s">
        <v>69</v>
      </c>
      <c r="BJ128" s="2" t="s">
        <v>70</v>
      </c>
      <c r="BK128" s="2" t="s">
        <v>71</v>
      </c>
      <c r="BL128" s="2" t="s">
        <v>68</v>
      </c>
      <c r="BM128" s="2" t="s">
        <v>72</v>
      </c>
      <c r="BN128" s="2" t="s">
        <v>73</v>
      </c>
      <c r="BO128" s="2" t="s">
        <v>74</v>
      </c>
      <c r="BP128" s="2" t="s">
        <v>75</v>
      </c>
      <c r="BQ128" s="2" t="s">
        <v>76</v>
      </c>
      <c r="BR128" s="2" t="s">
        <v>77</v>
      </c>
      <c r="CB128" s="2" t="s">
        <v>78</v>
      </c>
      <c r="CC128" s="2" t="s">
        <v>79</v>
      </c>
      <c r="CD128" s="2" t="s">
        <v>79</v>
      </c>
      <c r="CE128" s="2" t="s">
        <v>79</v>
      </c>
      <c r="CF128" s="2" t="s">
        <v>80</v>
      </c>
      <c r="CG128" s="2" t="s">
        <v>79</v>
      </c>
      <c r="CH128" s="2" t="s">
        <v>79</v>
      </c>
      <c r="CI128" s="2" t="s">
        <v>81</v>
      </c>
      <c r="CJ128" s="2" t="s">
        <v>81</v>
      </c>
      <c r="CK128" s="2" t="s">
        <v>81</v>
      </c>
      <c r="CL128" s="2" t="s">
        <v>81</v>
      </c>
    </row>
    <row r="129" spans="1:90" ht="45" x14ac:dyDescent="0.25">
      <c r="A129" s="2"/>
      <c r="B129" s="2"/>
      <c r="C129" s="2"/>
      <c r="D129" s="2"/>
      <c r="E129" s="2"/>
      <c r="F129" s="2"/>
      <c r="G129" s="2"/>
      <c r="H129" s="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10"/>
      <c r="AE129" s="6"/>
      <c r="AF129" s="6"/>
      <c r="AG129" s="10">
        <v>95</v>
      </c>
      <c r="AH129" s="105" t="s">
        <v>504</v>
      </c>
      <c r="AI129" s="6"/>
      <c r="AJ129" s="6"/>
      <c r="AK129" s="6"/>
      <c r="AL129" s="6"/>
      <c r="AM129" s="6"/>
      <c r="AN129" s="7">
        <v>0</v>
      </c>
      <c r="AO129" s="7">
        <v>267266071.13999999</v>
      </c>
      <c r="AP129" s="7">
        <v>0</v>
      </c>
      <c r="AQ129" s="7">
        <v>54256071</v>
      </c>
      <c r="AR129" s="95">
        <f t="shared" si="121"/>
        <v>213010000.13999999</v>
      </c>
      <c r="AS129" s="7">
        <v>187082802</v>
      </c>
      <c r="AT129" s="7">
        <v>0</v>
      </c>
      <c r="AU129" s="7">
        <f>+AR129-AS129</f>
        <v>25927198.139999986</v>
      </c>
      <c r="AV129" s="7">
        <f>+AR129-AT129</f>
        <v>213010000.13999999</v>
      </c>
      <c r="AW129" s="95">
        <f t="shared" si="113"/>
        <v>87.828177962086556</v>
      </c>
      <c r="AX129" s="95">
        <f t="shared" si="114"/>
        <v>0</v>
      </c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30" x14ac:dyDescent="0.25">
      <c r="A130" s="2">
        <v>1</v>
      </c>
      <c r="B130" s="2">
        <v>800103913</v>
      </c>
      <c r="C130" s="2">
        <v>4</v>
      </c>
      <c r="D130" s="2" t="s">
        <v>64</v>
      </c>
      <c r="E130" s="2">
        <v>2014</v>
      </c>
      <c r="F130" s="2" t="s">
        <v>65</v>
      </c>
      <c r="G130" s="2" t="s">
        <v>271</v>
      </c>
      <c r="H130" s="2" t="s">
        <v>272</v>
      </c>
      <c r="I130" s="30" t="s">
        <v>84</v>
      </c>
      <c r="J130" s="30" t="s">
        <v>98</v>
      </c>
      <c r="K130" s="30" t="s">
        <v>273</v>
      </c>
      <c r="L130" s="147">
        <v>96</v>
      </c>
      <c r="M130" s="30" t="s">
        <v>66</v>
      </c>
      <c r="N130" s="30" t="s">
        <v>66</v>
      </c>
      <c r="O130" s="30" t="s">
        <v>66</v>
      </c>
      <c r="P130" s="30" t="s">
        <v>66</v>
      </c>
      <c r="Q130" s="30" t="s">
        <v>66</v>
      </c>
      <c r="R130" s="30" t="s">
        <v>66</v>
      </c>
      <c r="S130" s="30" t="s">
        <v>66</v>
      </c>
      <c r="T130" s="30" t="s">
        <v>66</v>
      </c>
      <c r="U130" s="30" t="s">
        <v>66</v>
      </c>
      <c r="V130" s="30" t="s">
        <v>66</v>
      </c>
      <c r="W130" s="30" t="s">
        <v>66</v>
      </c>
      <c r="X130" s="30" t="s">
        <v>66</v>
      </c>
      <c r="Y130" s="30" t="s">
        <v>66</v>
      </c>
      <c r="Z130" s="30" t="s">
        <v>66</v>
      </c>
      <c r="AA130" s="30" t="s">
        <v>66</v>
      </c>
      <c r="AB130" s="30" t="s">
        <v>66</v>
      </c>
      <c r="AC130" s="30" t="s">
        <v>67</v>
      </c>
      <c r="AD130" s="148" t="s">
        <v>276</v>
      </c>
      <c r="AE130" s="30">
        <v>0</v>
      </c>
      <c r="AF130" s="32"/>
      <c r="AG130" s="31"/>
      <c r="AH130" s="100"/>
      <c r="AI130" s="30" t="s">
        <v>269</v>
      </c>
      <c r="AJ130" s="30" t="s">
        <v>66</v>
      </c>
      <c r="AK130" s="30" t="s">
        <v>66</v>
      </c>
      <c r="AL130" s="30" t="s">
        <v>66</v>
      </c>
      <c r="AM130" s="30" t="s">
        <v>270</v>
      </c>
      <c r="AN130" s="34">
        <f>+AN132</f>
        <v>426174500</v>
      </c>
      <c r="AO130" s="34">
        <f>+AO132+AO131+AO133</f>
        <v>360000000</v>
      </c>
      <c r="AP130" s="34">
        <f t="shared" ref="AP130:AQ130" si="135">+AP132+AP131+AP133</f>
        <v>0</v>
      </c>
      <c r="AQ130" s="34">
        <f t="shared" si="135"/>
        <v>0</v>
      </c>
      <c r="AR130" s="34">
        <f>+AN130+AO130+AP130-AQ130</f>
        <v>786174500</v>
      </c>
      <c r="AS130" s="34">
        <f>+AS132+AS131+AS133</f>
        <v>575687329</v>
      </c>
      <c r="AT130" s="34">
        <f t="shared" ref="AT130:AV130" si="136">+AT132+AT131+AT133</f>
        <v>474440913</v>
      </c>
      <c r="AU130" s="34">
        <f t="shared" si="136"/>
        <v>210487171</v>
      </c>
      <c r="AV130" s="34">
        <f t="shared" si="136"/>
        <v>311733587</v>
      </c>
      <c r="AW130" s="34">
        <f t="shared" si="113"/>
        <v>73.226405715270587</v>
      </c>
      <c r="AX130" s="34">
        <f t="shared" si="114"/>
        <v>60.348041433549426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 t="s">
        <v>68</v>
      </c>
      <c r="BI130" s="2" t="s">
        <v>69</v>
      </c>
      <c r="BJ130" s="2" t="s">
        <v>70</v>
      </c>
      <c r="BK130" s="2" t="s">
        <v>71</v>
      </c>
      <c r="BL130" s="2" t="s">
        <v>68</v>
      </c>
      <c r="BM130" s="2" t="s">
        <v>72</v>
      </c>
      <c r="BN130" s="2" t="s">
        <v>73</v>
      </c>
      <c r="BO130" s="2" t="s">
        <v>74</v>
      </c>
      <c r="BP130" s="2" t="s">
        <v>75</v>
      </c>
      <c r="BQ130" s="2" t="s">
        <v>76</v>
      </c>
      <c r="BR130" s="2" t="s">
        <v>77</v>
      </c>
      <c r="CB130" s="2" t="s">
        <v>78</v>
      </c>
      <c r="CC130" s="2" t="s">
        <v>79</v>
      </c>
      <c r="CD130" s="2" t="s">
        <v>79</v>
      </c>
      <c r="CE130" s="2" t="s">
        <v>79</v>
      </c>
      <c r="CF130" s="2" t="s">
        <v>80</v>
      </c>
      <c r="CG130" s="2" t="s">
        <v>79</v>
      </c>
      <c r="CH130" s="2" t="s">
        <v>79</v>
      </c>
      <c r="CI130" s="2" t="s">
        <v>81</v>
      </c>
      <c r="CJ130" s="2" t="s">
        <v>81</v>
      </c>
      <c r="CK130" s="2" t="s">
        <v>81</v>
      </c>
      <c r="CL130" s="2" t="s">
        <v>81</v>
      </c>
    </row>
    <row r="131" spans="1:90" ht="45" x14ac:dyDescent="0.25">
      <c r="A131" s="2"/>
      <c r="B131" s="2"/>
      <c r="C131" s="2"/>
      <c r="D131" s="2"/>
      <c r="E131" s="2"/>
      <c r="F131" s="2"/>
      <c r="G131" s="2"/>
      <c r="H131" s="2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10"/>
      <c r="AE131" s="6"/>
      <c r="AF131" s="6"/>
      <c r="AG131" s="10">
        <v>26</v>
      </c>
      <c r="AH131" s="105" t="s">
        <v>352</v>
      </c>
      <c r="AI131" s="6"/>
      <c r="AJ131" s="6"/>
      <c r="AK131" s="6"/>
      <c r="AL131" s="6"/>
      <c r="AM131" s="6"/>
      <c r="AN131" s="7">
        <v>0</v>
      </c>
      <c r="AO131" s="7">
        <v>260000000</v>
      </c>
      <c r="AP131" s="7">
        <v>0</v>
      </c>
      <c r="AQ131" s="7">
        <v>0</v>
      </c>
      <c r="AR131" s="95">
        <f t="shared" si="121"/>
        <v>260000000</v>
      </c>
      <c r="AS131" s="7">
        <v>170000000</v>
      </c>
      <c r="AT131" s="7">
        <v>170000000</v>
      </c>
      <c r="AU131" s="7">
        <f>+AR131-AS131</f>
        <v>90000000</v>
      </c>
      <c r="AV131" s="7">
        <f>+AR131-AT131</f>
        <v>90000000</v>
      </c>
      <c r="AW131" s="95">
        <f t="shared" ref="AW131" si="137">+AS131/AR131*100</f>
        <v>65.384615384615387</v>
      </c>
      <c r="AX131" s="95">
        <f t="shared" ref="AX131" si="138">+AT131/AR131*100</f>
        <v>65.384615384615387</v>
      </c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1:90" x14ac:dyDescent="0.25">
      <c r="A132" s="2">
        <v>1</v>
      </c>
      <c r="B132" s="2">
        <v>800103913</v>
      </c>
      <c r="C132" s="2">
        <v>4</v>
      </c>
      <c r="D132" s="2" t="s">
        <v>64</v>
      </c>
      <c r="E132" s="2">
        <v>2014</v>
      </c>
      <c r="F132" s="2" t="s">
        <v>65</v>
      </c>
      <c r="G132" s="2" t="s">
        <v>271</v>
      </c>
      <c r="H132" s="2" t="s">
        <v>272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10"/>
      <c r="AE132" s="6">
        <v>10</v>
      </c>
      <c r="AF132" s="6" t="s">
        <v>85</v>
      </c>
      <c r="AG132" s="10">
        <v>52</v>
      </c>
      <c r="AH132" s="10" t="s">
        <v>236</v>
      </c>
      <c r="AI132" s="6" t="s">
        <v>269</v>
      </c>
      <c r="AJ132" s="6" t="s">
        <v>66</v>
      </c>
      <c r="AK132" s="6" t="s">
        <v>66</v>
      </c>
      <c r="AL132" s="6" t="s">
        <v>66</v>
      </c>
      <c r="AM132" s="6" t="s">
        <v>270</v>
      </c>
      <c r="AN132" s="7">
        <v>426174500</v>
      </c>
      <c r="AO132" s="7">
        <v>0</v>
      </c>
      <c r="AP132" s="7">
        <v>0</v>
      </c>
      <c r="AQ132" s="7">
        <v>0</v>
      </c>
      <c r="AR132" s="95">
        <f t="shared" si="121"/>
        <v>426174500</v>
      </c>
      <c r="AS132" s="7">
        <v>345687329</v>
      </c>
      <c r="AT132" s="7">
        <v>244440913</v>
      </c>
      <c r="AU132" s="7">
        <f>+AR132-AS132</f>
        <v>80487171</v>
      </c>
      <c r="AV132" s="7">
        <f>+AR132-AT132</f>
        <v>181733587</v>
      </c>
      <c r="AW132" s="95">
        <f t="shared" si="113"/>
        <v>81.114034040046974</v>
      </c>
      <c r="AX132" s="95">
        <f t="shared" si="114"/>
        <v>57.357001181440936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 t="s">
        <v>68</v>
      </c>
      <c r="BI132" s="2" t="s">
        <v>69</v>
      </c>
      <c r="BJ132" s="2" t="s">
        <v>70</v>
      </c>
      <c r="BK132" s="2" t="s">
        <v>71</v>
      </c>
      <c r="BL132" s="2" t="s">
        <v>68</v>
      </c>
      <c r="BM132" s="2" t="s">
        <v>72</v>
      </c>
      <c r="BN132" s="2" t="s">
        <v>73</v>
      </c>
      <c r="BO132" s="2" t="s">
        <v>74</v>
      </c>
      <c r="BP132" s="2" t="s">
        <v>75</v>
      </c>
      <c r="BQ132" s="2" t="s">
        <v>76</v>
      </c>
      <c r="BR132" s="2" t="s">
        <v>77</v>
      </c>
      <c r="CB132" s="2" t="s">
        <v>78</v>
      </c>
      <c r="CC132" s="2" t="s">
        <v>79</v>
      </c>
      <c r="CD132" s="2" t="s">
        <v>79</v>
      </c>
      <c r="CE132" s="2" t="s">
        <v>79</v>
      </c>
      <c r="CF132" s="2" t="s">
        <v>80</v>
      </c>
      <c r="CG132" s="2" t="s">
        <v>79</v>
      </c>
      <c r="CH132" s="2" t="s">
        <v>79</v>
      </c>
      <c r="CI132" s="2" t="s">
        <v>81</v>
      </c>
      <c r="CJ132" s="2" t="s">
        <v>81</v>
      </c>
      <c r="CK132" s="2" t="s">
        <v>81</v>
      </c>
      <c r="CL132" s="2" t="s">
        <v>81</v>
      </c>
    </row>
    <row r="133" spans="1:90" ht="45" x14ac:dyDescent="0.25">
      <c r="A133" s="2"/>
      <c r="B133" s="2"/>
      <c r="C133" s="2"/>
      <c r="D133" s="2"/>
      <c r="E133" s="2"/>
      <c r="F133" s="2"/>
      <c r="G133" s="2"/>
      <c r="H133" s="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10"/>
      <c r="AE133" s="6"/>
      <c r="AF133" s="6"/>
      <c r="AG133" s="10">
        <v>95</v>
      </c>
      <c r="AH133" s="105" t="s">
        <v>504</v>
      </c>
      <c r="AI133" s="6"/>
      <c r="AJ133" s="6"/>
      <c r="AK133" s="6"/>
      <c r="AL133" s="6"/>
      <c r="AM133" s="6"/>
      <c r="AN133" s="7">
        <v>0</v>
      </c>
      <c r="AO133" s="7">
        <v>100000000</v>
      </c>
      <c r="AP133" s="7">
        <v>0</v>
      </c>
      <c r="AQ133" s="7">
        <v>0</v>
      </c>
      <c r="AR133" s="95">
        <f t="shared" si="121"/>
        <v>100000000</v>
      </c>
      <c r="AS133" s="7">
        <v>60000000</v>
      </c>
      <c r="AT133" s="7">
        <v>60000000</v>
      </c>
      <c r="AU133" s="7">
        <f>+AR133-AS133</f>
        <v>40000000</v>
      </c>
      <c r="AV133" s="7">
        <f>+AR133-AT133</f>
        <v>40000000</v>
      </c>
      <c r="AW133" s="95">
        <f t="shared" si="113"/>
        <v>60</v>
      </c>
      <c r="AX133" s="95">
        <f t="shared" si="114"/>
        <v>60</v>
      </c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1:90" ht="45" x14ac:dyDescent="0.25">
      <c r="A134" s="2">
        <v>1</v>
      </c>
      <c r="B134" s="2">
        <v>800103913</v>
      </c>
      <c r="C134" s="2">
        <v>4</v>
      </c>
      <c r="D134" s="2" t="s">
        <v>64</v>
      </c>
      <c r="E134" s="2">
        <v>2014</v>
      </c>
      <c r="F134" s="2" t="s">
        <v>65</v>
      </c>
      <c r="G134" s="2" t="s">
        <v>271</v>
      </c>
      <c r="H134" s="2" t="s">
        <v>272</v>
      </c>
      <c r="I134" s="30" t="s">
        <v>84</v>
      </c>
      <c r="J134" s="30" t="s">
        <v>98</v>
      </c>
      <c r="K134" s="30" t="s">
        <v>273</v>
      </c>
      <c r="L134" s="147">
        <v>97</v>
      </c>
      <c r="M134" s="30" t="s">
        <v>66</v>
      </c>
      <c r="N134" s="30" t="s">
        <v>66</v>
      </c>
      <c r="O134" s="30" t="s">
        <v>66</v>
      </c>
      <c r="P134" s="30" t="s">
        <v>66</v>
      </c>
      <c r="Q134" s="30" t="s">
        <v>66</v>
      </c>
      <c r="R134" s="30" t="s">
        <v>66</v>
      </c>
      <c r="S134" s="30" t="s">
        <v>66</v>
      </c>
      <c r="T134" s="30" t="s">
        <v>66</v>
      </c>
      <c r="U134" s="30" t="s">
        <v>66</v>
      </c>
      <c r="V134" s="30" t="s">
        <v>66</v>
      </c>
      <c r="W134" s="30" t="s">
        <v>66</v>
      </c>
      <c r="X134" s="30" t="s">
        <v>66</v>
      </c>
      <c r="Y134" s="30" t="s">
        <v>66</v>
      </c>
      <c r="Z134" s="30" t="s">
        <v>66</v>
      </c>
      <c r="AA134" s="30" t="s">
        <v>66</v>
      </c>
      <c r="AB134" s="30" t="s">
        <v>66</v>
      </c>
      <c r="AC134" s="30" t="s">
        <v>67</v>
      </c>
      <c r="AD134" s="148" t="s">
        <v>278</v>
      </c>
      <c r="AE134" s="30">
        <v>0</v>
      </c>
      <c r="AF134" s="32"/>
      <c r="AG134" s="31"/>
      <c r="AH134" s="100"/>
      <c r="AI134" s="30" t="s">
        <v>269</v>
      </c>
      <c r="AJ134" s="30" t="s">
        <v>66</v>
      </c>
      <c r="AK134" s="30" t="s">
        <v>66</v>
      </c>
      <c r="AL134" s="30" t="s">
        <v>66</v>
      </c>
      <c r="AM134" s="30" t="s">
        <v>270</v>
      </c>
      <c r="AN134" s="34">
        <f>+AN135+AN137</f>
        <v>356593367</v>
      </c>
      <c r="AO134" s="34">
        <f>+AO135+AO137+AO136</f>
        <v>52290500.079999998</v>
      </c>
      <c r="AP134" s="34">
        <f t="shared" ref="AP134:AQ134" si="139">+AP135+AP137+AP136</f>
        <v>0</v>
      </c>
      <c r="AQ134" s="34">
        <f t="shared" si="139"/>
        <v>192975908</v>
      </c>
      <c r="AR134" s="34">
        <f>+AN134+AO134+AP134-AQ134</f>
        <v>215907959.07999998</v>
      </c>
      <c r="AS134" s="34">
        <f>+AS135+AS137+AS136</f>
        <v>0</v>
      </c>
      <c r="AT134" s="34">
        <f t="shared" ref="AT134:AV134" si="140">+AT135+AT137+AT136</f>
        <v>0</v>
      </c>
      <c r="AU134" s="34">
        <f t="shared" si="140"/>
        <v>215907959.07999998</v>
      </c>
      <c r="AV134" s="34">
        <f t="shared" si="140"/>
        <v>215907959.07999998</v>
      </c>
      <c r="AW134" s="34">
        <f>+AS134/AR134*100</f>
        <v>0</v>
      </c>
      <c r="AX134" s="34">
        <f t="shared" si="114"/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 t="s">
        <v>68</v>
      </c>
      <c r="BI134" s="2" t="s">
        <v>69</v>
      </c>
      <c r="BJ134" s="2" t="s">
        <v>70</v>
      </c>
      <c r="BK134" s="2" t="s">
        <v>71</v>
      </c>
      <c r="BL134" s="2" t="s">
        <v>68</v>
      </c>
      <c r="BM134" s="2" t="s">
        <v>72</v>
      </c>
      <c r="BN134" s="2" t="s">
        <v>73</v>
      </c>
      <c r="BO134" s="2" t="s">
        <v>74</v>
      </c>
      <c r="BP134" s="2" t="s">
        <v>75</v>
      </c>
      <c r="BQ134" s="2" t="s">
        <v>76</v>
      </c>
      <c r="BR134" s="2" t="s">
        <v>77</v>
      </c>
      <c r="CB134" s="2" t="s">
        <v>78</v>
      </c>
      <c r="CC134" s="2" t="s">
        <v>79</v>
      </c>
      <c r="CD134" s="2" t="s">
        <v>79</v>
      </c>
      <c r="CE134" s="2" t="s">
        <v>79</v>
      </c>
      <c r="CF134" s="2" t="s">
        <v>80</v>
      </c>
      <c r="CG134" s="2" t="s">
        <v>79</v>
      </c>
      <c r="CH134" s="2" t="s">
        <v>79</v>
      </c>
      <c r="CI134" s="2" t="s">
        <v>81</v>
      </c>
      <c r="CJ134" s="2" t="s">
        <v>81</v>
      </c>
      <c r="CK134" s="2" t="s">
        <v>81</v>
      </c>
      <c r="CL134" s="2" t="s">
        <v>81</v>
      </c>
    </row>
    <row r="135" spans="1:90" x14ac:dyDescent="0.25">
      <c r="A135" s="2">
        <v>1</v>
      </c>
      <c r="B135" s="2">
        <v>800103913</v>
      </c>
      <c r="C135" s="2">
        <v>4</v>
      </c>
      <c r="D135" s="2" t="s">
        <v>64</v>
      </c>
      <c r="E135" s="2">
        <v>2014</v>
      </c>
      <c r="F135" s="2" t="s">
        <v>65</v>
      </c>
      <c r="G135" s="2" t="s">
        <v>271</v>
      </c>
      <c r="H135" s="2" t="s">
        <v>272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10"/>
      <c r="AE135" s="6">
        <v>10</v>
      </c>
      <c r="AF135" s="6" t="s">
        <v>85</v>
      </c>
      <c r="AG135" s="10">
        <v>52</v>
      </c>
      <c r="AH135" s="10" t="s">
        <v>236</v>
      </c>
      <c r="AI135" s="6" t="s">
        <v>269</v>
      </c>
      <c r="AJ135" s="6" t="s">
        <v>66</v>
      </c>
      <c r="AK135" s="6" t="s">
        <v>66</v>
      </c>
      <c r="AL135" s="6" t="s">
        <v>66</v>
      </c>
      <c r="AM135" s="6" t="s">
        <v>270</v>
      </c>
      <c r="AN135" s="7">
        <v>177621780</v>
      </c>
      <c r="AO135" s="7">
        <v>0</v>
      </c>
      <c r="AP135" s="7">
        <v>0</v>
      </c>
      <c r="AQ135" s="7">
        <v>14004321</v>
      </c>
      <c r="AR135" s="95">
        <f t="shared" si="121"/>
        <v>163617459</v>
      </c>
      <c r="AS135" s="7">
        <v>0</v>
      </c>
      <c r="AT135" s="7">
        <v>0</v>
      </c>
      <c r="AU135" s="7">
        <f>+AR135-AS135</f>
        <v>163617459</v>
      </c>
      <c r="AV135" s="7">
        <f>+AR135-AT135</f>
        <v>163617459</v>
      </c>
      <c r="AW135" s="7">
        <v>0</v>
      </c>
      <c r="AX135" s="7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 t="s">
        <v>68</v>
      </c>
      <c r="BI135" s="2" t="s">
        <v>69</v>
      </c>
      <c r="BJ135" s="2" t="s">
        <v>70</v>
      </c>
      <c r="BK135" s="2" t="s">
        <v>71</v>
      </c>
      <c r="BL135" s="2" t="s">
        <v>68</v>
      </c>
      <c r="BM135" s="2" t="s">
        <v>72</v>
      </c>
      <c r="BN135" s="2" t="s">
        <v>73</v>
      </c>
      <c r="BO135" s="2" t="s">
        <v>74</v>
      </c>
      <c r="BP135" s="2" t="s">
        <v>75</v>
      </c>
      <c r="BQ135" s="2" t="s">
        <v>76</v>
      </c>
      <c r="BR135" s="2" t="s">
        <v>77</v>
      </c>
      <c r="CB135" s="2" t="s">
        <v>78</v>
      </c>
      <c r="CC135" s="2" t="s">
        <v>79</v>
      </c>
      <c r="CD135" s="2" t="s">
        <v>79</v>
      </c>
      <c r="CE135" s="2" t="s">
        <v>79</v>
      </c>
      <c r="CF135" s="2" t="s">
        <v>80</v>
      </c>
      <c r="CG135" s="2" t="s">
        <v>79</v>
      </c>
      <c r="CH135" s="2" t="s">
        <v>79</v>
      </c>
      <c r="CI135" s="2" t="s">
        <v>81</v>
      </c>
      <c r="CJ135" s="2" t="s">
        <v>81</v>
      </c>
      <c r="CK135" s="2" t="s">
        <v>81</v>
      </c>
      <c r="CL135" s="2" t="s">
        <v>81</v>
      </c>
    </row>
    <row r="136" spans="1:90" x14ac:dyDescent="0.25">
      <c r="A136" s="2"/>
      <c r="B136" s="2"/>
      <c r="C136" s="2"/>
      <c r="D136" s="2"/>
      <c r="E136" s="2"/>
      <c r="F136" s="2"/>
      <c r="G136" s="2"/>
      <c r="H136" s="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10"/>
      <c r="AE136" s="6"/>
      <c r="AF136" s="6"/>
      <c r="AG136" s="10">
        <v>65</v>
      </c>
      <c r="AH136" s="10" t="s">
        <v>482</v>
      </c>
      <c r="AI136" s="6"/>
      <c r="AJ136" s="6"/>
      <c r="AK136" s="6"/>
      <c r="AL136" s="6"/>
      <c r="AM136" s="6"/>
      <c r="AN136" s="7">
        <v>0</v>
      </c>
      <c r="AO136" s="7">
        <v>52290500.079999998</v>
      </c>
      <c r="AP136" s="7">
        <v>0</v>
      </c>
      <c r="AQ136" s="7">
        <v>0</v>
      </c>
      <c r="AR136" s="95">
        <f t="shared" si="121"/>
        <v>52290500.079999998</v>
      </c>
      <c r="AS136" s="7">
        <v>0</v>
      </c>
      <c r="AT136" s="7">
        <v>0</v>
      </c>
      <c r="AU136" s="7">
        <f>+AR136-AS136</f>
        <v>52290500.079999998</v>
      </c>
      <c r="AV136" s="7">
        <f>+AR136-AT136</f>
        <v>52290500.079999998</v>
      </c>
      <c r="AW136" s="7"/>
      <c r="AX136" s="7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1:90" ht="60" x14ac:dyDescent="0.25">
      <c r="A137" s="2"/>
      <c r="B137" s="2"/>
      <c r="C137" s="2"/>
      <c r="D137" s="2"/>
      <c r="E137" s="2"/>
      <c r="F137" s="2"/>
      <c r="G137" s="2"/>
      <c r="H137" s="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10"/>
      <c r="AE137" s="6"/>
      <c r="AF137" s="6"/>
      <c r="AG137" s="10">
        <v>155</v>
      </c>
      <c r="AH137" s="105" t="s">
        <v>459</v>
      </c>
      <c r="AI137" s="6"/>
      <c r="AJ137" s="6"/>
      <c r="AK137" s="6"/>
      <c r="AL137" s="6"/>
      <c r="AM137" s="6"/>
      <c r="AN137" s="7">
        <v>178971587</v>
      </c>
      <c r="AO137" s="7">
        <v>0</v>
      </c>
      <c r="AP137" s="7"/>
      <c r="AQ137" s="7">
        <v>178971587</v>
      </c>
      <c r="AR137" s="95">
        <f t="shared" si="121"/>
        <v>0</v>
      </c>
      <c r="AS137" s="7">
        <v>0</v>
      </c>
      <c r="AT137" s="7">
        <v>0</v>
      </c>
      <c r="AU137" s="7">
        <f t="shared" ref="AU137" si="141">+AR137-AS137</f>
        <v>0</v>
      </c>
      <c r="AV137" s="7">
        <f t="shared" ref="AV137" si="142">+AR137-AT137</f>
        <v>0</v>
      </c>
      <c r="AW137" s="95" t="s">
        <v>450</v>
      </c>
      <c r="AX137" s="95" t="s">
        <v>472</v>
      </c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1:90" ht="45" x14ac:dyDescent="0.25">
      <c r="A138" s="2"/>
      <c r="B138" s="2"/>
      <c r="C138" s="2"/>
      <c r="D138" s="2"/>
      <c r="E138" s="2"/>
      <c r="F138" s="2"/>
      <c r="G138" s="2"/>
      <c r="H138" s="2"/>
      <c r="I138" s="30" t="s">
        <v>84</v>
      </c>
      <c r="J138" s="30" t="s">
        <v>98</v>
      </c>
      <c r="K138" s="30" t="s">
        <v>273</v>
      </c>
      <c r="L138" s="147">
        <v>105</v>
      </c>
      <c r="M138" s="30" t="s">
        <v>66</v>
      </c>
      <c r="N138" s="30" t="s">
        <v>66</v>
      </c>
      <c r="O138" s="30" t="s">
        <v>66</v>
      </c>
      <c r="P138" s="30" t="s">
        <v>66</v>
      </c>
      <c r="Q138" s="30" t="s">
        <v>66</v>
      </c>
      <c r="R138" s="30" t="s">
        <v>66</v>
      </c>
      <c r="S138" s="30" t="s">
        <v>66</v>
      </c>
      <c r="T138" s="30" t="s">
        <v>66</v>
      </c>
      <c r="U138" s="30" t="s">
        <v>66</v>
      </c>
      <c r="V138" s="30" t="s">
        <v>66</v>
      </c>
      <c r="W138" s="30" t="s">
        <v>66</v>
      </c>
      <c r="X138" s="30" t="s">
        <v>66</v>
      </c>
      <c r="Y138" s="30" t="s">
        <v>66</v>
      </c>
      <c r="Z138" s="30" t="s">
        <v>66</v>
      </c>
      <c r="AA138" s="30" t="s">
        <v>66</v>
      </c>
      <c r="AB138" s="30" t="s">
        <v>66</v>
      </c>
      <c r="AC138" s="30" t="s">
        <v>67</v>
      </c>
      <c r="AD138" s="148" t="s">
        <v>277</v>
      </c>
      <c r="AE138" s="30">
        <v>0</v>
      </c>
      <c r="AF138" s="32"/>
      <c r="AG138" s="31"/>
      <c r="AH138" s="100"/>
      <c r="AI138" s="30" t="s">
        <v>269</v>
      </c>
      <c r="AJ138" s="30" t="s">
        <v>66</v>
      </c>
      <c r="AK138" s="30" t="s">
        <v>66</v>
      </c>
      <c r="AL138" s="30" t="s">
        <v>66</v>
      </c>
      <c r="AM138" s="30" t="s">
        <v>270</v>
      </c>
      <c r="AN138" s="34">
        <f>+AN139</f>
        <v>50000000</v>
      </c>
      <c r="AO138" s="34">
        <f t="shared" ref="AO138:AQ138" si="143">+AO139</f>
        <v>0</v>
      </c>
      <c r="AP138" s="34">
        <f t="shared" si="143"/>
        <v>0</v>
      </c>
      <c r="AQ138" s="34">
        <f t="shared" si="143"/>
        <v>0</v>
      </c>
      <c r="AR138" s="34">
        <f>+AN138+AO138+AP138-AQ138</f>
        <v>50000000</v>
      </c>
      <c r="AS138" s="34">
        <f>+AS139</f>
        <v>43000000</v>
      </c>
      <c r="AT138" s="34">
        <f t="shared" ref="AT138:AV138" si="144">+AT139</f>
        <v>43000000</v>
      </c>
      <c r="AU138" s="34">
        <f t="shared" si="144"/>
        <v>7000000</v>
      </c>
      <c r="AV138" s="34">
        <f t="shared" si="144"/>
        <v>7000000</v>
      </c>
      <c r="AW138" s="34">
        <f>+AS138/AR138*100</f>
        <v>86</v>
      </c>
      <c r="AX138" s="34">
        <f t="shared" ref="AX138" si="145">+AT138/AR138*100</f>
        <v>86</v>
      </c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ht="30" x14ac:dyDescent="0.25">
      <c r="A139" s="2"/>
      <c r="B139" s="2"/>
      <c r="C139" s="2"/>
      <c r="D139" s="2"/>
      <c r="E139" s="2"/>
      <c r="F139" s="2"/>
      <c r="G139" s="2"/>
      <c r="H139" s="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10"/>
      <c r="AE139" s="6">
        <v>10</v>
      </c>
      <c r="AF139" s="6" t="s">
        <v>85</v>
      </c>
      <c r="AG139" s="10">
        <v>54</v>
      </c>
      <c r="AH139" s="105" t="s">
        <v>238</v>
      </c>
      <c r="AI139" s="6" t="s">
        <v>269</v>
      </c>
      <c r="AJ139" s="6" t="s">
        <v>66</v>
      </c>
      <c r="AK139" s="6" t="s">
        <v>66</v>
      </c>
      <c r="AL139" s="6" t="s">
        <v>66</v>
      </c>
      <c r="AM139" s="6" t="s">
        <v>270</v>
      </c>
      <c r="AN139" s="7">
        <v>50000000</v>
      </c>
      <c r="AO139" s="7">
        <v>0</v>
      </c>
      <c r="AP139" s="7">
        <v>0</v>
      </c>
      <c r="AQ139" s="7">
        <v>0</v>
      </c>
      <c r="AR139" s="95">
        <f t="shared" ref="AR139" si="146">+AN139+AO139+AP139-AQ139</f>
        <v>50000000</v>
      </c>
      <c r="AS139" s="7">
        <v>43000000</v>
      </c>
      <c r="AT139" s="7">
        <v>43000000</v>
      </c>
      <c r="AU139" s="7">
        <f>+AR139-AS139</f>
        <v>7000000</v>
      </c>
      <c r="AV139" s="7">
        <f>+AR139-AT139</f>
        <v>7000000</v>
      </c>
      <c r="AW139" s="95">
        <f t="shared" ref="AW139" si="147">+AS139/AR139*100</f>
        <v>86</v>
      </c>
      <c r="AX139" s="95">
        <f t="shared" ref="AX139" si="148">+AT139/AR139*100</f>
        <v>86</v>
      </c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1:90" x14ac:dyDescent="0.25">
      <c r="A140" s="2"/>
      <c r="B140" s="2"/>
      <c r="C140" s="2"/>
      <c r="D140" s="2"/>
      <c r="E140" s="2"/>
      <c r="F140" s="2"/>
      <c r="G140" s="2"/>
      <c r="H140" s="2"/>
      <c r="I140" s="49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1"/>
      <c r="AE140" s="50"/>
      <c r="AF140" s="50"/>
      <c r="AG140" s="51"/>
      <c r="AH140" s="51"/>
      <c r="AI140" s="50"/>
      <c r="AJ140" s="50"/>
      <c r="AK140" s="50"/>
      <c r="AL140" s="50"/>
      <c r="AM140" s="50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3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1:90" x14ac:dyDescent="0.25">
      <c r="A141" s="2"/>
      <c r="B141" s="2"/>
      <c r="C141" s="2"/>
      <c r="D141" s="2"/>
      <c r="E141" s="2"/>
      <c r="F141" s="2"/>
      <c r="G141" s="2"/>
      <c r="H141" s="2"/>
      <c r="I141" s="56" t="s">
        <v>322</v>
      </c>
      <c r="J141" s="56"/>
      <c r="K141" s="56"/>
      <c r="L141" s="56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6"/>
      <c r="AE141" s="35"/>
      <c r="AF141" s="35"/>
      <c r="AG141" s="36"/>
      <c r="AH141" s="36"/>
      <c r="AI141" s="35"/>
      <c r="AJ141" s="35"/>
      <c r="AK141" s="35"/>
      <c r="AL141" s="35"/>
      <c r="AM141" s="35"/>
      <c r="AN141" s="38"/>
      <c r="AO141" s="38"/>
      <c r="AP141" s="38"/>
      <c r="AQ141" s="38"/>
      <c r="AR141" s="38"/>
      <c r="AS141" s="38"/>
      <c r="AT141" s="38"/>
      <c r="AU141" s="38"/>
      <c r="AV141" s="38"/>
      <c r="AW141" s="39"/>
      <c r="AX141" s="55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</row>
    <row r="142" spans="1:90" x14ac:dyDescent="0.25">
      <c r="AG142" s="101"/>
      <c r="AH142" s="101"/>
      <c r="AR142" s="112"/>
      <c r="AS142" s="112"/>
      <c r="AT142" s="112"/>
      <c r="AX142" s="112"/>
    </row>
    <row r="143" spans="1:90" x14ac:dyDescent="0.25">
      <c r="AG143" s="101"/>
      <c r="AH143" s="101"/>
    </row>
    <row r="144" spans="1:90" x14ac:dyDescent="0.25">
      <c r="AG144" s="101"/>
      <c r="AH144" s="101"/>
    </row>
    <row r="145" spans="33:34" x14ac:dyDescent="0.25">
      <c r="AG145" s="101"/>
      <c r="AH145" s="101"/>
    </row>
    <row r="146" spans="33:34" x14ac:dyDescent="0.25">
      <c r="AG146" s="101"/>
      <c r="AH146" s="101"/>
    </row>
    <row r="147" spans="33:34" x14ac:dyDescent="0.25">
      <c r="AG147" s="101"/>
      <c r="AH147" s="101"/>
    </row>
    <row r="148" spans="33:34" x14ac:dyDescent="0.25">
      <c r="AG148" s="101"/>
      <c r="AH148" s="101"/>
    </row>
    <row r="149" spans="33:34" x14ac:dyDescent="0.25">
      <c r="AG149" s="101"/>
      <c r="AH149" s="101"/>
    </row>
    <row r="150" spans="33:34" x14ac:dyDescent="0.25">
      <c r="AG150" s="101"/>
      <c r="AH150" s="101"/>
    </row>
    <row r="151" spans="33:34" x14ac:dyDescent="0.25">
      <c r="AG151" s="101"/>
      <c r="AH151" s="101"/>
    </row>
    <row r="152" spans="33:34" x14ac:dyDescent="0.25">
      <c r="AG152" s="101"/>
      <c r="AH152" s="101"/>
    </row>
    <row r="153" spans="33:34" x14ac:dyDescent="0.25">
      <c r="AG153" s="101"/>
      <c r="AH153" s="101"/>
    </row>
    <row r="154" spans="33:34" x14ac:dyDescent="0.25">
      <c r="AG154" s="101"/>
      <c r="AH154" s="101"/>
    </row>
    <row r="155" spans="33:34" x14ac:dyDescent="0.25">
      <c r="AG155" s="101"/>
      <c r="AH155" s="101"/>
    </row>
  </sheetData>
  <mergeCells count="20">
    <mergeCell ref="I2:AX2"/>
    <mergeCell ref="I3:AX3"/>
    <mergeCell ref="I4:AX4"/>
    <mergeCell ref="I6:AD6"/>
    <mergeCell ref="AG6:AH6"/>
    <mergeCell ref="I8:AD8"/>
    <mergeCell ref="I9:AD9"/>
    <mergeCell ref="I30:AD30"/>
    <mergeCell ref="AG30:AH30"/>
    <mergeCell ref="I7:AD7"/>
    <mergeCell ref="I114:AD114"/>
    <mergeCell ref="AG114:AH114"/>
    <mergeCell ref="I115:AD115"/>
    <mergeCell ref="I116:AD116"/>
    <mergeCell ref="I31:AD31"/>
    <mergeCell ref="I32:AD32"/>
    <mergeCell ref="I63:AD63"/>
    <mergeCell ref="AG63:AH63"/>
    <mergeCell ref="I64:AD64"/>
    <mergeCell ref="I65:AD6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9"/>
  <sheetViews>
    <sheetView topLeftCell="I1" workbookViewId="0">
      <selection activeCell="AH21" sqref="AH21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5.85546875" customWidth="1"/>
    <col min="13" max="28" width="12" hidden="1" customWidth="1"/>
    <col min="29" max="29" width="15" hidden="1" customWidth="1"/>
    <col min="30" max="30" width="42.5703125" customWidth="1"/>
    <col min="31" max="31" width="11" hidden="1" customWidth="1"/>
    <col min="32" max="32" width="180" hidden="1" customWidth="1"/>
    <col min="33" max="33" width="5.7109375" customWidth="1"/>
    <col min="34" max="34" width="15.5703125" customWidth="1"/>
    <col min="35" max="38" width="9" hidden="1" customWidth="1"/>
    <col min="39" max="39" width="90" hidden="1" customWidth="1"/>
    <col min="40" max="40" width="19" customWidth="1"/>
    <col min="41" max="41" width="16.140625" customWidth="1"/>
    <col min="42" max="42" width="17.7109375" customWidth="1"/>
    <col min="43" max="43" width="16.85546875" customWidth="1"/>
    <col min="44" max="44" width="18.7109375" customWidth="1"/>
    <col min="45" max="45" width="17.85546875" customWidth="1"/>
    <col min="46" max="46" width="18.85546875" customWidth="1"/>
    <col min="47" max="47" width="18.5703125" customWidth="1"/>
    <col min="48" max="48" width="17.28515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5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5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507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5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55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28.5" customHeight="1" thickBot="1" x14ac:dyDescent="0.3">
      <c r="A7" s="2"/>
      <c r="B7" s="2"/>
      <c r="C7" s="2"/>
      <c r="D7" s="2"/>
      <c r="E7" s="2"/>
      <c r="F7" s="2"/>
      <c r="G7" s="2"/>
      <c r="H7" s="2"/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279</v>
      </c>
      <c r="H8" s="2" t="s">
        <v>280</v>
      </c>
      <c r="I8" s="170" t="s">
        <v>280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102"/>
      <c r="AI8" s="28"/>
      <c r="AJ8" s="28"/>
      <c r="AK8" s="28"/>
      <c r="AL8" s="28"/>
      <c r="AM8" s="28"/>
      <c r="AN8" s="29">
        <f>+AN9</f>
        <v>237257933000</v>
      </c>
      <c r="AO8" s="29">
        <f t="shared" ref="AO8:AV8" si="0">+AO9</f>
        <v>74523338231</v>
      </c>
      <c r="AP8" s="29">
        <f t="shared" si="0"/>
        <v>25056196187.529999</v>
      </c>
      <c r="AQ8" s="29">
        <f t="shared" si="0"/>
        <v>25056196187.529999</v>
      </c>
      <c r="AR8" s="29">
        <f>+AR9</f>
        <v>311781271231</v>
      </c>
      <c r="AS8" s="29">
        <f t="shared" si="0"/>
        <v>229555318685.79001</v>
      </c>
      <c r="AT8" s="29">
        <f t="shared" si="0"/>
        <v>209718024892.79001</v>
      </c>
      <c r="AU8" s="29">
        <f t="shared" si="0"/>
        <v>82220952545.209991</v>
      </c>
      <c r="AV8" s="29">
        <f t="shared" si="0"/>
        <v>102058246338.20999</v>
      </c>
      <c r="AW8" s="23">
        <f t="shared" ref="AW8:AW19" si="1">+AS8/AR8*100</f>
        <v>73.627039167375628</v>
      </c>
      <c r="AX8" s="23">
        <f t="shared" ref="AX8:AX19" si="2">+AT8/AR8*100</f>
        <v>67.264471680663945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279</v>
      </c>
      <c r="H9" s="2" t="s">
        <v>280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103"/>
      <c r="AI9" s="21"/>
      <c r="AJ9" s="21"/>
      <c r="AK9" s="21"/>
      <c r="AL9" s="21"/>
      <c r="AM9" s="21"/>
      <c r="AN9" s="23">
        <f>AN10+AN13+AN15+AN18</f>
        <v>237257933000</v>
      </c>
      <c r="AO9" s="23">
        <f t="shared" ref="AO9:AQ9" si="3">AO10+AO13+AO15+AO18</f>
        <v>74523338231</v>
      </c>
      <c r="AP9" s="23">
        <f t="shared" si="3"/>
        <v>25056196187.529999</v>
      </c>
      <c r="AQ9" s="23">
        <f t="shared" si="3"/>
        <v>25056196187.529999</v>
      </c>
      <c r="AR9" s="23">
        <f t="shared" ref="AR9:AR21" si="4">+AN9+AO9+AP9-AQ9</f>
        <v>311781271231</v>
      </c>
      <c r="AS9" s="23">
        <f>AS10+AS13+AS15+AS18</f>
        <v>229555318685.79001</v>
      </c>
      <c r="AT9" s="23">
        <f t="shared" ref="AT9:AV9" si="5">AT10+AT13+AT15+AT18</f>
        <v>209718024892.79001</v>
      </c>
      <c r="AU9" s="23">
        <f t="shared" si="5"/>
        <v>82220952545.209991</v>
      </c>
      <c r="AV9" s="23">
        <f t="shared" si="5"/>
        <v>102058246338.20999</v>
      </c>
      <c r="AW9" s="23">
        <f t="shared" si="1"/>
        <v>73.627039167375628</v>
      </c>
      <c r="AX9" s="23">
        <f t="shared" si="2"/>
        <v>67.264471680663945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ht="30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279</v>
      </c>
      <c r="H10" s="2" t="s">
        <v>280</v>
      </c>
      <c r="I10" s="30">
        <v>5</v>
      </c>
      <c r="J10" s="30" t="s">
        <v>154</v>
      </c>
      <c r="K10" s="30" t="s">
        <v>150</v>
      </c>
      <c r="L10" s="147">
        <v>68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282</v>
      </c>
      <c r="AE10" s="30">
        <v>0</v>
      </c>
      <c r="AF10" s="32"/>
      <c r="AG10" s="30"/>
      <c r="AH10" s="104"/>
      <c r="AI10" s="32"/>
      <c r="AJ10" s="32"/>
      <c r="AK10" s="32"/>
      <c r="AL10" s="32"/>
      <c r="AM10" s="32"/>
      <c r="AN10" s="34">
        <f>SUM(AN11:AN12)</f>
        <v>4730334280</v>
      </c>
      <c r="AO10" s="34">
        <f t="shared" ref="AO10:AQ10" si="6">SUM(AO11:AO12)</f>
        <v>154000000</v>
      </c>
      <c r="AP10" s="34">
        <f>SUM(AP11:AP12)</f>
        <v>791000000</v>
      </c>
      <c r="AQ10" s="34">
        <f t="shared" si="6"/>
        <v>100000000</v>
      </c>
      <c r="AR10" s="34">
        <f>+AN10+AO10+AP10-AQ10</f>
        <v>5575334280</v>
      </c>
      <c r="AS10" s="34">
        <f>SUM(AS11:AS12)</f>
        <v>2170202875</v>
      </c>
      <c r="AT10" s="34">
        <f t="shared" ref="AT10:AV10" si="7">SUM(AT11:AT12)</f>
        <v>2170202875</v>
      </c>
      <c r="AU10" s="34">
        <f t="shared" si="7"/>
        <v>3400131405</v>
      </c>
      <c r="AV10" s="34">
        <f t="shared" si="7"/>
        <v>3400131405</v>
      </c>
      <c r="AW10" s="34">
        <f t="shared" si="1"/>
        <v>38.92507186134138</v>
      </c>
      <c r="AX10" s="34">
        <f t="shared" si="2"/>
        <v>38.92507186134138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5" ht="3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279</v>
      </c>
      <c r="H11" s="2" t="s">
        <v>280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180</v>
      </c>
      <c r="AH11" s="105" t="s">
        <v>281</v>
      </c>
      <c r="AI11" s="5"/>
      <c r="AJ11" s="5"/>
      <c r="AK11" s="5"/>
      <c r="AL11" s="5"/>
      <c r="AM11" s="5"/>
      <c r="AN11" s="7">
        <v>4730334280</v>
      </c>
      <c r="AO11" s="7">
        <v>154000000</v>
      </c>
      <c r="AP11" s="7">
        <v>786000000</v>
      </c>
      <c r="AQ11" s="7">
        <v>100000000</v>
      </c>
      <c r="AR11" s="7">
        <f t="shared" si="4"/>
        <v>5570334280</v>
      </c>
      <c r="AS11" s="7">
        <v>2170202875</v>
      </c>
      <c r="AT11" s="7">
        <v>2170202875</v>
      </c>
      <c r="AU11" s="7">
        <f>+AR11-AS11</f>
        <v>3400131405</v>
      </c>
      <c r="AV11" s="7">
        <f>+AR11-AT11</f>
        <v>3400131405</v>
      </c>
      <c r="AW11" s="95">
        <f t="shared" si="1"/>
        <v>38.960011480675448</v>
      </c>
      <c r="AX11" s="95">
        <f t="shared" si="2"/>
        <v>38.960011480675448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182</v>
      </c>
      <c r="AH12" s="105" t="s">
        <v>513</v>
      </c>
      <c r="AI12" s="5"/>
      <c r="AJ12" s="5"/>
      <c r="AK12" s="5"/>
      <c r="AL12" s="5"/>
      <c r="AM12" s="5"/>
      <c r="AN12" s="7">
        <v>0</v>
      </c>
      <c r="AO12" s="7">
        <v>0</v>
      </c>
      <c r="AP12" s="7">
        <v>5000000</v>
      </c>
      <c r="AQ12" s="7"/>
      <c r="AR12" s="7">
        <f t="shared" si="4"/>
        <v>5000000</v>
      </c>
      <c r="AS12" s="7">
        <v>0</v>
      </c>
      <c r="AT12" s="7">
        <v>0</v>
      </c>
      <c r="AU12" s="7"/>
      <c r="AV12" s="7"/>
      <c r="AW12" s="95"/>
      <c r="AX12" s="95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60" x14ac:dyDescent="0.25">
      <c r="A13" s="2">
        <v>1</v>
      </c>
      <c r="B13" s="2">
        <v>800103913</v>
      </c>
      <c r="C13" s="2">
        <v>4</v>
      </c>
      <c r="D13" s="2" t="s">
        <v>64</v>
      </c>
      <c r="E13" s="2">
        <v>2014</v>
      </c>
      <c r="F13" s="2" t="s">
        <v>65</v>
      </c>
      <c r="G13" s="2" t="s">
        <v>279</v>
      </c>
      <c r="H13" s="2" t="s">
        <v>280</v>
      </c>
      <c r="I13" s="30" t="s">
        <v>84</v>
      </c>
      <c r="J13" s="30" t="s">
        <v>154</v>
      </c>
      <c r="K13" s="30" t="s">
        <v>150</v>
      </c>
      <c r="L13" s="147">
        <v>69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402</v>
      </c>
      <c r="AE13" s="30">
        <v>0</v>
      </c>
      <c r="AF13" s="32"/>
      <c r="AG13" s="30"/>
      <c r="AH13" s="104"/>
      <c r="AI13" s="32"/>
      <c r="AJ13" s="32"/>
      <c r="AK13" s="32"/>
      <c r="AL13" s="32"/>
      <c r="AM13" s="32"/>
      <c r="AN13" s="34">
        <f>+AN14</f>
        <v>2000000000</v>
      </c>
      <c r="AO13" s="34">
        <f>+AO14</f>
        <v>3500000000</v>
      </c>
      <c r="AP13" s="34">
        <f>+AP14</f>
        <v>0</v>
      </c>
      <c r="AQ13" s="34">
        <f>+AQ14</f>
        <v>990188334.52999997</v>
      </c>
      <c r="AR13" s="34">
        <f t="shared" si="4"/>
        <v>4509811665.4700003</v>
      </c>
      <c r="AS13" s="34">
        <f>+AS14</f>
        <v>4016669220</v>
      </c>
      <c r="AT13" s="34">
        <f>+AT14</f>
        <v>4016669220</v>
      </c>
      <c r="AU13" s="34">
        <f>+AU14</f>
        <v>493142445.47000027</v>
      </c>
      <c r="AV13" s="34">
        <f>+AV14</f>
        <v>493142445.47000027</v>
      </c>
      <c r="AW13" s="34">
        <f t="shared" si="1"/>
        <v>89.065121072664439</v>
      </c>
      <c r="AX13" s="34">
        <f t="shared" si="2"/>
        <v>89.065121072664439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 t="s">
        <v>68</v>
      </c>
      <c r="BI13" s="2" t="s">
        <v>69</v>
      </c>
      <c r="BJ13" s="2" t="s">
        <v>70</v>
      </c>
      <c r="BK13" s="2" t="s">
        <v>71</v>
      </c>
      <c r="BL13" s="2" t="s">
        <v>68</v>
      </c>
      <c r="BM13" s="2" t="s">
        <v>72</v>
      </c>
      <c r="BN13" s="2" t="s">
        <v>73</v>
      </c>
      <c r="BO13" s="2" t="s">
        <v>74</v>
      </c>
      <c r="BP13" s="2" t="s">
        <v>75</v>
      </c>
      <c r="BQ13" s="2" t="s">
        <v>76</v>
      </c>
      <c r="BR13" s="2" t="s">
        <v>77</v>
      </c>
      <c r="CB13" s="2" t="s">
        <v>78</v>
      </c>
      <c r="CC13" s="2" t="s">
        <v>79</v>
      </c>
      <c r="CD13" s="2" t="s">
        <v>79</v>
      </c>
      <c r="CE13" s="2" t="s">
        <v>79</v>
      </c>
      <c r="CF13" s="2" t="s">
        <v>80</v>
      </c>
      <c r="CG13" s="2" t="s">
        <v>79</v>
      </c>
      <c r="CH13" s="2" t="s">
        <v>79</v>
      </c>
      <c r="CI13" s="2" t="s">
        <v>81</v>
      </c>
      <c r="CJ13" s="2" t="s">
        <v>81</v>
      </c>
      <c r="CK13" s="2" t="s">
        <v>81</v>
      </c>
      <c r="CL13" s="2" t="s">
        <v>81</v>
      </c>
    </row>
    <row r="14" spans="1:125" ht="30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279</v>
      </c>
      <c r="H14" s="2" t="s">
        <v>280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180</v>
      </c>
      <c r="AH14" s="105" t="s">
        <v>281</v>
      </c>
      <c r="AI14" s="5"/>
      <c r="AJ14" s="5"/>
      <c r="AK14" s="5"/>
      <c r="AL14" s="5"/>
      <c r="AM14" s="5"/>
      <c r="AN14" s="7">
        <v>2000000000</v>
      </c>
      <c r="AO14" s="7">
        <v>3500000000</v>
      </c>
      <c r="AP14" s="7">
        <v>0</v>
      </c>
      <c r="AQ14" s="7">
        <v>990188334.52999997</v>
      </c>
      <c r="AR14" s="7">
        <f t="shared" si="4"/>
        <v>4509811665.4700003</v>
      </c>
      <c r="AS14" s="7">
        <v>4016669220</v>
      </c>
      <c r="AT14" s="7">
        <v>4016669220</v>
      </c>
      <c r="AU14" s="7">
        <f>+AR14-AS14</f>
        <v>493142445.47000027</v>
      </c>
      <c r="AV14" s="7">
        <f>+AR14-AT14</f>
        <v>493142445.47000027</v>
      </c>
      <c r="AW14" s="95">
        <f t="shared" si="1"/>
        <v>89.065121072664439</v>
      </c>
      <c r="AX14" s="95">
        <f t="shared" si="2"/>
        <v>89.065121072664439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5" ht="45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279</v>
      </c>
      <c r="H15" s="2" t="s">
        <v>280</v>
      </c>
      <c r="I15" s="30" t="s">
        <v>84</v>
      </c>
      <c r="J15" s="30" t="s">
        <v>154</v>
      </c>
      <c r="K15" s="30" t="s">
        <v>150</v>
      </c>
      <c r="L15" s="147">
        <v>70</v>
      </c>
      <c r="M15" s="30" t="s">
        <v>66</v>
      </c>
      <c r="N15" s="30" t="s">
        <v>66</v>
      </c>
      <c r="O15" s="30" t="s">
        <v>66</v>
      </c>
      <c r="P15" s="30" t="s">
        <v>66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66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 t="s">
        <v>67</v>
      </c>
      <c r="AD15" s="148" t="s">
        <v>283</v>
      </c>
      <c r="AE15" s="30">
        <v>0</v>
      </c>
      <c r="AF15" s="32"/>
      <c r="AG15" s="30"/>
      <c r="AH15" s="104"/>
      <c r="AI15" s="32"/>
      <c r="AJ15" s="32"/>
      <c r="AK15" s="32"/>
      <c r="AL15" s="32"/>
      <c r="AM15" s="32"/>
      <c r="AN15" s="34">
        <f>SUM(AN16:AN16)</f>
        <v>4750026105</v>
      </c>
      <c r="AO15" s="34">
        <f>SUM(AO16:AO17)</f>
        <v>1933925368</v>
      </c>
      <c r="AP15" s="34">
        <f t="shared" ref="AP15:AQ15" si="8">SUM(AP16:AP17)</f>
        <v>0</v>
      </c>
      <c r="AQ15" s="34">
        <f t="shared" si="8"/>
        <v>0</v>
      </c>
      <c r="AR15" s="34">
        <f t="shared" si="4"/>
        <v>6683951473</v>
      </c>
      <c r="AS15" s="34">
        <f>SUM(AS16:AS17)</f>
        <v>4846869266.6599998</v>
      </c>
      <c r="AT15" s="34">
        <f>SUM(AT16:AT17)</f>
        <v>4824968920.6599998</v>
      </c>
      <c r="AU15" s="34">
        <f>SUM(AU16:AU17)</f>
        <v>1837082206.3400002</v>
      </c>
      <c r="AV15" s="34">
        <f>SUM(AV16:AV17)</f>
        <v>1858982552.3400002</v>
      </c>
      <c r="AW15" s="34">
        <f t="shared" si="1"/>
        <v>72.515027768215518</v>
      </c>
      <c r="AX15" s="34">
        <f t="shared" si="2"/>
        <v>72.187372097936233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5" ht="30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279</v>
      </c>
      <c r="H16" s="2" t="s">
        <v>280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6">
        <v>180</v>
      </c>
      <c r="AH16" s="105" t="s">
        <v>281</v>
      </c>
      <c r="AI16" s="5"/>
      <c r="AJ16" s="5"/>
      <c r="AK16" s="5"/>
      <c r="AL16" s="5"/>
      <c r="AM16" s="5"/>
      <c r="AN16" s="7">
        <v>4750026105</v>
      </c>
      <c r="AO16" s="7">
        <v>500000000</v>
      </c>
      <c r="AP16" s="7">
        <v>0</v>
      </c>
      <c r="AQ16" s="7">
        <v>0</v>
      </c>
      <c r="AR16" s="7">
        <f t="shared" si="4"/>
        <v>5250026105</v>
      </c>
      <c r="AS16" s="7">
        <v>3412943898.6599998</v>
      </c>
      <c r="AT16" s="7">
        <v>3391043552.6599998</v>
      </c>
      <c r="AU16" s="7">
        <f>+AR16-AS16</f>
        <v>1837082206.3400002</v>
      </c>
      <c r="AV16" s="7">
        <f>+AR16-AT16</f>
        <v>1858982552.3400002</v>
      </c>
      <c r="AW16" s="95">
        <f t="shared" si="1"/>
        <v>65.008131967374283</v>
      </c>
      <c r="AX16" s="95">
        <f t="shared" si="2"/>
        <v>64.590984593970887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124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183</v>
      </c>
      <c r="AH17" s="105" t="s">
        <v>514</v>
      </c>
      <c r="AI17" s="5"/>
      <c r="AJ17" s="5"/>
      <c r="AK17" s="5"/>
      <c r="AL17" s="5"/>
      <c r="AM17" s="5"/>
      <c r="AN17" s="7">
        <v>0</v>
      </c>
      <c r="AO17" s="7">
        <v>1433925368</v>
      </c>
      <c r="AP17" s="7">
        <v>0</v>
      </c>
      <c r="AQ17" s="7">
        <v>0</v>
      </c>
      <c r="AR17" s="7">
        <f t="shared" si="4"/>
        <v>1433925368</v>
      </c>
      <c r="AS17" s="7">
        <v>1433925368</v>
      </c>
      <c r="AT17" s="7">
        <v>1433925368</v>
      </c>
      <c r="AU17" s="7">
        <f>+AR17-AS17</f>
        <v>0</v>
      </c>
      <c r="AV17" s="7">
        <f>+AR17-AT17</f>
        <v>0</v>
      </c>
      <c r="AW17" s="95">
        <f t="shared" ref="AW17" si="9">+AS17/AR17*100</f>
        <v>100</v>
      </c>
      <c r="AX17" s="95">
        <f t="shared" ref="AX17" si="10">+AT17/AR17*100</f>
        <v>100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124" ht="75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279</v>
      </c>
      <c r="H18" s="2" t="s">
        <v>280</v>
      </c>
      <c r="I18" s="30" t="s">
        <v>84</v>
      </c>
      <c r="J18" s="30" t="s">
        <v>154</v>
      </c>
      <c r="K18" s="30" t="s">
        <v>150</v>
      </c>
      <c r="L18" s="147">
        <v>71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471</v>
      </c>
      <c r="AE18" s="30">
        <v>0</v>
      </c>
      <c r="AF18" s="32"/>
      <c r="AG18" s="30"/>
      <c r="AH18" s="104"/>
      <c r="AI18" s="32"/>
      <c r="AJ18" s="32"/>
      <c r="AK18" s="32"/>
      <c r="AL18" s="32"/>
      <c r="AM18" s="32"/>
      <c r="AN18" s="34">
        <f>SUM(AN19:AN19)</f>
        <v>225777572615</v>
      </c>
      <c r="AO18" s="34">
        <f>SUM(AO19:AO21)</f>
        <v>68935412863</v>
      </c>
      <c r="AP18" s="34">
        <f t="shared" ref="AP18:AQ18" si="11">SUM(AP19:AP21)</f>
        <v>24265196187.529999</v>
      </c>
      <c r="AQ18" s="34">
        <f t="shared" si="11"/>
        <v>23966007853</v>
      </c>
      <c r="AR18" s="34">
        <f>+AN18+AO18+AP18-AQ18</f>
        <v>295012173812.53003</v>
      </c>
      <c r="AS18" s="34">
        <f>SUM(AS19:AS21)</f>
        <v>218521577324.13</v>
      </c>
      <c r="AT18" s="34">
        <f>SUM(AT19:AT21)</f>
        <v>198706183877.13</v>
      </c>
      <c r="AU18" s="34">
        <f>SUM(AU19:AU21)</f>
        <v>76490596488.399994</v>
      </c>
      <c r="AV18" s="34">
        <f>SUM(AV19:AV21)</f>
        <v>96305989935.399994</v>
      </c>
      <c r="AW18" s="34">
        <f t="shared" si="1"/>
        <v>74.072054213936568</v>
      </c>
      <c r="AX18" s="34">
        <f t="shared" si="2"/>
        <v>67.355248873017999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124" ht="30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279</v>
      </c>
      <c r="H19" s="2" t="s">
        <v>280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180</v>
      </c>
      <c r="AH19" s="105" t="s">
        <v>281</v>
      </c>
      <c r="AI19" s="5"/>
      <c r="AJ19" s="5"/>
      <c r="AK19" s="5"/>
      <c r="AL19" s="5"/>
      <c r="AM19" s="5"/>
      <c r="AN19" s="7">
        <v>225777572615</v>
      </c>
      <c r="AO19" s="7">
        <v>25946545503</v>
      </c>
      <c r="AP19" s="7">
        <v>8553773881.5299997</v>
      </c>
      <c r="AQ19" s="7">
        <v>8249585547</v>
      </c>
      <c r="AR19" s="7">
        <f t="shared" si="4"/>
        <v>252028306452.53</v>
      </c>
      <c r="AS19" s="7">
        <v>196853973577.13</v>
      </c>
      <c r="AT19" s="7">
        <v>196091768332.13</v>
      </c>
      <c r="AU19" s="7">
        <f>+AR19-AS19</f>
        <v>55174332875.399994</v>
      </c>
      <c r="AV19" s="7">
        <f>+AR19-AT19</f>
        <v>55936538120.399994</v>
      </c>
      <c r="AW19" s="95">
        <f t="shared" si="1"/>
        <v>78.10788254223651</v>
      </c>
      <c r="AX19" s="95">
        <f t="shared" si="2"/>
        <v>77.805454114363243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124" ht="3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182</v>
      </c>
      <c r="AH20" s="105" t="s">
        <v>513</v>
      </c>
      <c r="AI20" s="5"/>
      <c r="AJ20" s="5"/>
      <c r="AK20" s="5"/>
      <c r="AL20" s="5"/>
      <c r="AM20" s="5"/>
      <c r="AN20" s="7">
        <v>0</v>
      </c>
      <c r="AO20" s="7">
        <v>41897945751.199997</v>
      </c>
      <c r="AP20" s="7">
        <v>15711422306</v>
      </c>
      <c r="AQ20" s="7">
        <v>15716422306</v>
      </c>
      <c r="AR20" s="7">
        <f t="shared" si="4"/>
        <v>41892945751.199997</v>
      </c>
      <c r="AS20" s="7">
        <v>21667603747</v>
      </c>
      <c r="AT20" s="7">
        <v>2614415545</v>
      </c>
      <c r="AU20" s="7">
        <f t="shared" ref="AU20:AU21" si="12">+AR20-AS20</f>
        <v>20225342004.199997</v>
      </c>
      <c r="AV20" s="7">
        <f t="shared" ref="AV20:AV21" si="13">+AR20-AT20</f>
        <v>39278530206.199997</v>
      </c>
      <c r="AW20" s="95">
        <f t="shared" ref="AW20:AW21" si="14">+AS20/AR20*100</f>
        <v>51.721365873106087</v>
      </c>
      <c r="AX20" s="95">
        <f t="shared" ref="AX20:AX21" si="15">+AT20/AR20*100</f>
        <v>6.2407059186691631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124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6">
        <v>183</v>
      </c>
      <c r="AH21" s="105" t="s">
        <v>514</v>
      </c>
      <c r="AI21" s="5"/>
      <c r="AJ21" s="5"/>
      <c r="AK21" s="5"/>
      <c r="AL21" s="5"/>
      <c r="AM21" s="5"/>
      <c r="AN21" s="7">
        <v>0</v>
      </c>
      <c r="AO21" s="7">
        <v>1090921608.8</v>
      </c>
      <c r="AP21" s="7">
        <v>0</v>
      </c>
      <c r="AQ21" s="7">
        <v>0</v>
      </c>
      <c r="AR21" s="7">
        <f t="shared" si="4"/>
        <v>1090921608.8</v>
      </c>
      <c r="AS21" s="7">
        <v>0</v>
      </c>
      <c r="AT21" s="7">
        <v>0</v>
      </c>
      <c r="AU21" s="7">
        <f t="shared" si="12"/>
        <v>1090921608.8</v>
      </c>
      <c r="AV21" s="7">
        <f t="shared" si="13"/>
        <v>1090921608.8</v>
      </c>
      <c r="AW21" s="95">
        <f t="shared" si="14"/>
        <v>0</v>
      </c>
      <c r="AX21" s="95">
        <f t="shared" si="15"/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124" x14ac:dyDescent="0.25"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111"/>
      <c r="AI22" s="56"/>
      <c r="AJ22" s="56"/>
      <c r="AK22" s="56"/>
      <c r="AL22" s="56"/>
      <c r="AM22" s="56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</row>
    <row r="23" spans="1:124" x14ac:dyDescent="0.25">
      <c r="I23" s="56" t="s">
        <v>322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111"/>
      <c r="AI23" s="56"/>
      <c r="AJ23" s="56"/>
      <c r="AK23" s="56"/>
      <c r="AL23" s="56"/>
      <c r="AM23" s="56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</row>
    <row r="24" spans="1:124" x14ac:dyDescent="0.25"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111"/>
      <c r="AI24" s="56"/>
      <c r="AJ24" s="56"/>
      <c r="AK24" s="56"/>
      <c r="AL24" s="56"/>
      <c r="AM24" s="56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</row>
    <row r="25" spans="1:124" x14ac:dyDescent="0.25"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111"/>
      <c r="AI25" s="56"/>
      <c r="AJ25" s="56"/>
      <c r="AK25" s="56"/>
      <c r="AL25" s="56"/>
      <c r="AM25" s="56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</row>
    <row r="26" spans="1:124" x14ac:dyDescent="0.25"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111"/>
      <c r="AI26" s="56"/>
      <c r="AJ26" s="56"/>
      <c r="AK26" s="56"/>
      <c r="AL26" s="56"/>
      <c r="AM26" s="56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</row>
    <row r="27" spans="1:124" x14ac:dyDescent="0.25">
      <c r="AH27" s="108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</row>
    <row r="28" spans="1:124" x14ac:dyDescent="0.25">
      <c r="AH28" s="108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</row>
    <row r="29" spans="1:124" x14ac:dyDescent="0.25">
      <c r="AH29" s="108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</row>
    <row r="30" spans="1:124" x14ac:dyDescent="0.25">
      <c r="AH30" s="108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</row>
    <row r="31" spans="1:124" x14ac:dyDescent="0.25">
      <c r="AH31" s="108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</row>
    <row r="32" spans="1:124" x14ac:dyDescent="0.25">
      <c r="AH32" s="108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</row>
    <row r="33" spans="34:50" x14ac:dyDescent="0.25">
      <c r="AH33" s="108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</row>
    <row r="34" spans="34:50" x14ac:dyDescent="0.25">
      <c r="AH34" s="108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</row>
    <row r="35" spans="34:50" x14ac:dyDescent="0.25">
      <c r="AH35" s="108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</row>
    <row r="36" spans="34:50" x14ac:dyDescent="0.25">
      <c r="AH36" s="108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</row>
    <row r="37" spans="34:50" x14ac:dyDescent="0.25">
      <c r="AH37" s="108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</row>
    <row r="38" spans="34:50" x14ac:dyDescent="0.25">
      <c r="AH38" s="108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</row>
    <row r="39" spans="34:50" x14ac:dyDescent="0.25">
      <c r="AH39" s="108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</row>
    <row r="40" spans="34:50" x14ac:dyDescent="0.25">
      <c r="AH40" s="108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</row>
    <row r="41" spans="34:50" x14ac:dyDescent="0.25">
      <c r="AH41" s="108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</row>
    <row r="42" spans="34:50" x14ac:dyDescent="0.25">
      <c r="AH42" s="108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</row>
    <row r="43" spans="34:50" x14ac:dyDescent="0.25">
      <c r="AH43" s="108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34:50" x14ac:dyDescent="0.25">
      <c r="AH44" s="108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34:50" x14ac:dyDescent="0.25">
      <c r="AH45" s="108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</row>
    <row r="46" spans="34:50" x14ac:dyDescent="0.25">
      <c r="AH46" s="108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</row>
    <row r="47" spans="34:50" x14ac:dyDescent="0.25">
      <c r="AH47" s="108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</row>
    <row r="48" spans="34:50" x14ac:dyDescent="0.25"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</row>
    <row r="49" spans="40:50" x14ac:dyDescent="0.25"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</row>
    <row r="50" spans="40:50" x14ac:dyDescent="0.25"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</row>
    <row r="51" spans="40:50" x14ac:dyDescent="0.25"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</row>
    <row r="52" spans="40:50" x14ac:dyDescent="0.25"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</row>
    <row r="53" spans="40:50" x14ac:dyDescent="0.25"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</row>
    <row r="54" spans="40:50" x14ac:dyDescent="0.25"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</row>
    <row r="55" spans="40:50" x14ac:dyDescent="0.25"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</row>
    <row r="56" spans="40:50" x14ac:dyDescent="0.25"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</row>
    <row r="57" spans="40:50" x14ac:dyDescent="0.25"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</row>
    <row r="58" spans="40:50" x14ac:dyDescent="0.25"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</row>
    <row r="59" spans="40:50" x14ac:dyDescent="0.25"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</row>
  </sheetData>
  <mergeCells count="7">
    <mergeCell ref="I8:AD8"/>
    <mergeCell ref="I9:AD9"/>
    <mergeCell ref="I7:AD7"/>
    <mergeCell ref="AG7:AH7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8" sqref="M8:M18"/>
    </sheetView>
  </sheetViews>
  <sheetFormatPr baseColWidth="10" defaultRowHeight="12.75" x14ac:dyDescent="0.2"/>
  <cols>
    <col min="1" max="1" width="38" style="61" customWidth="1"/>
    <col min="2" max="2" width="19.42578125" style="61" customWidth="1"/>
    <col min="3" max="3" width="16" style="61" hidden="1" customWidth="1"/>
    <col min="4" max="4" width="15.28515625" style="61" hidden="1" customWidth="1"/>
    <col min="5" max="5" width="15.140625" style="61" hidden="1" customWidth="1"/>
    <col min="6" max="7" width="19.28515625" style="61" customWidth="1"/>
    <col min="8" max="8" width="19.7109375" style="61" customWidth="1"/>
    <col min="9" max="9" width="20.28515625" style="61" customWidth="1"/>
    <col min="10" max="10" width="19.7109375" style="61" customWidth="1"/>
    <col min="11" max="11" width="6.85546875" style="61" customWidth="1"/>
    <col min="12" max="12" width="6.42578125" style="61" customWidth="1"/>
    <col min="13" max="13" width="5.5703125" style="61" customWidth="1"/>
    <col min="14" max="256" width="11.42578125" style="61"/>
    <col min="257" max="257" width="38" style="61" customWidth="1"/>
    <col min="258" max="258" width="17.28515625" style="61" customWidth="1"/>
    <col min="259" max="261" width="0" style="61" hidden="1" customWidth="1"/>
    <col min="262" max="262" width="19.28515625" style="61" customWidth="1"/>
    <col min="263" max="263" width="17.42578125" style="61" customWidth="1"/>
    <col min="264" max="266" width="17.7109375" style="61" customWidth="1"/>
    <col min="267" max="267" width="6.85546875" style="61" customWidth="1"/>
    <col min="268" max="268" width="6.42578125" style="61" customWidth="1"/>
    <col min="269" max="269" width="6.140625" style="61" customWidth="1"/>
    <col min="270" max="512" width="11.42578125" style="61"/>
    <col min="513" max="513" width="38" style="61" customWidth="1"/>
    <col min="514" max="514" width="17.28515625" style="61" customWidth="1"/>
    <col min="515" max="517" width="0" style="61" hidden="1" customWidth="1"/>
    <col min="518" max="518" width="19.28515625" style="61" customWidth="1"/>
    <col min="519" max="519" width="17.42578125" style="61" customWidth="1"/>
    <col min="520" max="522" width="17.7109375" style="61" customWidth="1"/>
    <col min="523" max="523" width="6.85546875" style="61" customWidth="1"/>
    <col min="524" max="524" width="6.42578125" style="61" customWidth="1"/>
    <col min="525" max="525" width="6.140625" style="61" customWidth="1"/>
    <col min="526" max="768" width="11.42578125" style="61"/>
    <col min="769" max="769" width="38" style="61" customWidth="1"/>
    <col min="770" max="770" width="17.28515625" style="61" customWidth="1"/>
    <col min="771" max="773" width="0" style="61" hidden="1" customWidth="1"/>
    <col min="774" max="774" width="19.28515625" style="61" customWidth="1"/>
    <col min="775" max="775" width="17.42578125" style="61" customWidth="1"/>
    <col min="776" max="778" width="17.7109375" style="61" customWidth="1"/>
    <col min="779" max="779" width="6.85546875" style="61" customWidth="1"/>
    <col min="780" max="780" width="6.42578125" style="61" customWidth="1"/>
    <col min="781" max="781" width="6.140625" style="61" customWidth="1"/>
    <col min="782" max="1024" width="11.42578125" style="61"/>
    <col min="1025" max="1025" width="38" style="61" customWidth="1"/>
    <col min="1026" max="1026" width="17.28515625" style="61" customWidth="1"/>
    <col min="1027" max="1029" width="0" style="61" hidden="1" customWidth="1"/>
    <col min="1030" max="1030" width="19.28515625" style="61" customWidth="1"/>
    <col min="1031" max="1031" width="17.42578125" style="61" customWidth="1"/>
    <col min="1032" max="1034" width="17.7109375" style="61" customWidth="1"/>
    <col min="1035" max="1035" width="6.85546875" style="61" customWidth="1"/>
    <col min="1036" max="1036" width="6.42578125" style="61" customWidth="1"/>
    <col min="1037" max="1037" width="6.140625" style="61" customWidth="1"/>
    <col min="1038" max="1280" width="11.42578125" style="61"/>
    <col min="1281" max="1281" width="38" style="61" customWidth="1"/>
    <col min="1282" max="1282" width="17.28515625" style="61" customWidth="1"/>
    <col min="1283" max="1285" width="0" style="61" hidden="1" customWidth="1"/>
    <col min="1286" max="1286" width="19.28515625" style="61" customWidth="1"/>
    <col min="1287" max="1287" width="17.42578125" style="61" customWidth="1"/>
    <col min="1288" max="1290" width="17.7109375" style="61" customWidth="1"/>
    <col min="1291" max="1291" width="6.85546875" style="61" customWidth="1"/>
    <col min="1292" max="1292" width="6.42578125" style="61" customWidth="1"/>
    <col min="1293" max="1293" width="6.140625" style="61" customWidth="1"/>
    <col min="1294" max="1536" width="11.42578125" style="61"/>
    <col min="1537" max="1537" width="38" style="61" customWidth="1"/>
    <col min="1538" max="1538" width="17.28515625" style="61" customWidth="1"/>
    <col min="1539" max="1541" width="0" style="61" hidden="1" customWidth="1"/>
    <col min="1542" max="1542" width="19.28515625" style="61" customWidth="1"/>
    <col min="1543" max="1543" width="17.42578125" style="61" customWidth="1"/>
    <col min="1544" max="1546" width="17.7109375" style="61" customWidth="1"/>
    <col min="1547" max="1547" width="6.85546875" style="61" customWidth="1"/>
    <col min="1548" max="1548" width="6.42578125" style="61" customWidth="1"/>
    <col min="1549" max="1549" width="6.140625" style="61" customWidth="1"/>
    <col min="1550" max="1792" width="11.42578125" style="61"/>
    <col min="1793" max="1793" width="38" style="61" customWidth="1"/>
    <col min="1794" max="1794" width="17.28515625" style="61" customWidth="1"/>
    <col min="1795" max="1797" width="0" style="61" hidden="1" customWidth="1"/>
    <col min="1798" max="1798" width="19.28515625" style="61" customWidth="1"/>
    <col min="1799" max="1799" width="17.42578125" style="61" customWidth="1"/>
    <col min="1800" max="1802" width="17.7109375" style="61" customWidth="1"/>
    <col min="1803" max="1803" width="6.85546875" style="61" customWidth="1"/>
    <col min="1804" max="1804" width="6.42578125" style="61" customWidth="1"/>
    <col min="1805" max="1805" width="6.140625" style="61" customWidth="1"/>
    <col min="1806" max="2048" width="11.42578125" style="61"/>
    <col min="2049" max="2049" width="38" style="61" customWidth="1"/>
    <col min="2050" max="2050" width="17.28515625" style="61" customWidth="1"/>
    <col min="2051" max="2053" width="0" style="61" hidden="1" customWidth="1"/>
    <col min="2054" max="2054" width="19.28515625" style="61" customWidth="1"/>
    <col min="2055" max="2055" width="17.42578125" style="61" customWidth="1"/>
    <col min="2056" max="2058" width="17.7109375" style="61" customWidth="1"/>
    <col min="2059" max="2059" width="6.85546875" style="61" customWidth="1"/>
    <col min="2060" max="2060" width="6.42578125" style="61" customWidth="1"/>
    <col min="2061" max="2061" width="6.140625" style="61" customWidth="1"/>
    <col min="2062" max="2304" width="11.42578125" style="61"/>
    <col min="2305" max="2305" width="38" style="61" customWidth="1"/>
    <col min="2306" max="2306" width="17.28515625" style="61" customWidth="1"/>
    <col min="2307" max="2309" width="0" style="61" hidden="1" customWidth="1"/>
    <col min="2310" max="2310" width="19.28515625" style="61" customWidth="1"/>
    <col min="2311" max="2311" width="17.42578125" style="61" customWidth="1"/>
    <col min="2312" max="2314" width="17.7109375" style="61" customWidth="1"/>
    <col min="2315" max="2315" width="6.85546875" style="61" customWidth="1"/>
    <col min="2316" max="2316" width="6.42578125" style="61" customWidth="1"/>
    <col min="2317" max="2317" width="6.140625" style="61" customWidth="1"/>
    <col min="2318" max="2560" width="11.42578125" style="61"/>
    <col min="2561" max="2561" width="38" style="61" customWidth="1"/>
    <col min="2562" max="2562" width="17.28515625" style="61" customWidth="1"/>
    <col min="2563" max="2565" width="0" style="61" hidden="1" customWidth="1"/>
    <col min="2566" max="2566" width="19.28515625" style="61" customWidth="1"/>
    <col min="2567" max="2567" width="17.42578125" style="61" customWidth="1"/>
    <col min="2568" max="2570" width="17.7109375" style="61" customWidth="1"/>
    <col min="2571" max="2571" width="6.85546875" style="61" customWidth="1"/>
    <col min="2572" max="2572" width="6.42578125" style="61" customWidth="1"/>
    <col min="2573" max="2573" width="6.140625" style="61" customWidth="1"/>
    <col min="2574" max="2816" width="11.42578125" style="61"/>
    <col min="2817" max="2817" width="38" style="61" customWidth="1"/>
    <col min="2818" max="2818" width="17.28515625" style="61" customWidth="1"/>
    <col min="2819" max="2821" width="0" style="61" hidden="1" customWidth="1"/>
    <col min="2822" max="2822" width="19.28515625" style="61" customWidth="1"/>
    <col min="2823" max="2823" width="17.42578125" style="61" customWidth="1"/>
    <col min="2824" max="2826" width="17.7109375" style="61" customWidth="1"/>
    <col min="2827" max="2827" width="6.85546875" style="61" customWidth="1"/>
    <col min="2828" max="2828" width="6.42578125" style="61" customWidth="1"/>
    <col min="2829" max="2829" width="6.140625" style="61" customWidth="1"/>
    <col min="2830" max="3072" width="11.42578125" style="61"/>
    <col min="3073" max="3073" width="38" style="61" customWidth="1"/>
    <col min="3074" max="3074" width="17.28515625" style="61" customWidth="1"/>
    <col min="3075" max="3077" width="0" style="61" hidden="1" customWidth="1"/>
    <col min="3078" max="3078" width="19.28515625" style="61" customWidth="1"/>
    <col min="3079" max="3079" width="17.42578125" style="61" customWidth="1"/>
    <col min="3080" max="3082" width="17.7109375" style="61" customWidth="1"/>
    <col min="3083" max="3083" width="6.85546875" style="61" customWidth="1"/>
    <col min="3084" max="3084" width="6.42578125" style="61" customWidth="1"/>
    <col min="3085" max="3085" width="6.140625" style="61" customWidth="1"/>
    <col min="3086" max="3328" width="11.42578125" style="61"/>
    <col min="3329" max="3329" width="38" style="61" customWidth="1"/>
    <col min="3330" max="3330" width="17.28515625" style="61" customWidth="1"/>
    <col min="3331" max="3333" width="0" style="61" hidden="1" customWidth="1"/>
    <col min="3334" max="3334" width="19.28515625" style="61" customWidth="1"/>
    <col min="3335" max="3335" width="17.42578125" style="61" customWidth="1"/>
    <col min="3336" max="3338" width="17.7109375" style="61" customWidth="1"/>
    <col min="3339" max="3339" width="6.85546875" style="61" customWidth="1"/>
    <col min="3340" max="3340" width="6.42578125" style="61" customWidth="1"/>
    <col min="3341" max="3341" width="6.140625" style="61" customWidth="1"/>
    <col min="3342" max="3584" width="11.42578125" style="61"/>
    <col min="3585" max="3585" width="38" style="61" customWidth="1"/>
    <col min="3586" max="3586" width="17.28515625" style="61" customWidth="1"/>
    <col min="3587" max="3589" width="0" style="61" hidden="1" customWidth="1"/>
    <col min="3590" max="3590" width="19.28515625" style="61" customWidth="1"/>
    <col min="3591" max="3591" width="17.42578125" style="61" customWidth="1"/>
    <col min="3592" max="3594" width="17.7109375" style="61" customWidth="1"/>
    <col min="3595" max="3595" width="6.85546875" style="61" customWidth="1"/>
    <col min="3596" max="3596" width="6.42578125" style="61" customWidth="1"/>
    <col min="3597" max="3597" width="6.140625" style="61" customWidth="1"/>
    <col min="3598" max="3840" width="11.42578125" style="61"/>
    <col min="3841" max="3841" width="38" style="61" customWidth="1"/>
    <col min="3842" max="3842" width="17.28515625" style="61" customWidth="1"/>
    <col min="3843" max="3845" width="0" style="61" hidden="1" customWidth="1"/>
    <col min="3846" max="3846" width="19.28515625" style="61" customWidth="1"/>
    <col min="3847" max="3847" width="17.42578125" style="61" customWidth="1"/>
    <col min="3848" max="3850" width="17.7109375" style="61" customWidth="1"/>
    <col min="3851" max="3851" width="6.85546875" style="61" customWidth="1"/>
    <col min="3852" max="3852" width="6.42578125" style="61" customWidth="1"/>
    <col min="3853" max="3853" width="6.140625" style="61" customWidth="1"/>
    <col min="3854" max="4096" width="11.42578125" style="61"/>
    <col min="4097" max="4097" width="38" style="61" customWidth="1"/>
    <col min="4098" max="4098" width="17.28515625" style="61" customWidth="1"/>
    <col min="4099" max="4101" width="0" style="61" hidden="1" customWidth="1"/>
    <col min="4102" max="4102" width="19.28515625" style="61" customWidth="1"/>
    <col min="4103" max="4103" width="17.42578125" style="61" customWidth="1"/>
    <col min="4104" max="4106" width="17.7109375" style="61" customWidth="1"/>
    <col min="4107" max="4107" width="6.85546875" style="61" customWidth="1"/>
    <col min="4108" max="4108" width="6.42578125" style="61" customWidth="1"/>
    <col min="4109" max="4109" width="6.140625" style="61" customWidth="1"/>
    <col min="4110" max="4352" width="11.42578125" style="61"/>
    <col min="4353" max="4353" width="38" style="61" customWidth="1"/>
    <col min="4354" max="4354" width="17.28515625" style="61" customWidth="1"/>
    <col min="4355" max="4357" width="0" style="61" hidden="1" customWidth="1"/>
    <col min="4358" max="4358" width="19.28515625" style="61" customWidth="1"/>
    <col min="4359" max="4359" width="17.42578125" style="61" customWidth="1"/>
    <col min="4360" max="4362" width="17.7109375" style="61" customWidth="1"/>
    <col min="4363" max="4363" width="6.85546875" style="61" customWidth="1"/>
    <col min="4364" max="4364" width="6.42578125" style="61" customWidth="1"/>
    <col min="4365" max="4365" width="6.140625" style="61" customWidth="1"/>
    <col min="4366" max="4608" width="11.42578125" style="61"/>
    <col min="4609" max="4609" width="38" style="61" customWidth="1"/>
    <col min="4610" max="4610" width="17.28515625" style="61" customWidth="1"/>
    <col min="4611" max="4613" width="0" style="61" hidden="1" customWidth="1"/>
    <col min="4614" max="4614" width="19.28515625" style="61" customWidth="1"/>
    <col min="4615" max="4615" width="17.42578125" style="61" customWidth="1"/>
    <col min="4616" max="4618" width="17.7109375" style="61" customWidth="1"/>
    <col min="4619" max="4619" width="6.85546875" style="61" customWidth="1"/>
    <col min="4620" max="4620" width="6.42578125" style="61" customWidth="1"/>
    <col min="4621" max="4621" width="6.140625" style="61" customWidth="1"/>
    <col min="4622" max="4864" width="11.42578125" style="61"/>
    <col min="4865" max="4865" width="38" style="61" customWidth="1"/>
    <col min="4866" max="4866" width="17.28515625" style="61" customWidth="1"/>
    <col min="4867" max="4869" width="0" style="61" hidden="1" customWidth="1"/>
    <col min="4870" max="4870" width="19.28515625" style="61" customWidth="1"/>
    <col min="4871" max="4871" width="17.42578125" style="61" customWidth="1"/>
    <col min="4872" max="4874" width="17.7109375" style="61" customWidth="1"/>
    <col min="4875" max="4875" width="6.85546875" style="61" customWidth="1"/>
    <col min="4876" max="4876" width="6.42578125" style="61" customWidth="1"/>
    <col min="4877" max="4877" width="6.140625" style="61" customWidth="1"/>
    <col min="4878" max="5120" width="11.42578125" style="61"/>
    <col min="5121" max="5121" width="38" style="61" customWidth="1"/>
    <col min="5122" max="5122" width="17.28515625" style="61" customWidth="1"/>
    <col min="5123" max="5125" width="0" style="61" hidden="1" customWidth="1"/>
    <col min="5126" max="5126" width="19.28515625" style="61" customWidth="1"/>
    <col min="5127" max="5127" width="17.42578125" style="61" customWidth="1"/>
    <col min="5128" max="5130" width="17.7109375" style="61" customWidth="1"/>
    <col min="5131" max="5131" width="6.85546875" style="61" customWidth="1"/>
    <col min="5132" max="5132" width="6.42578125" style="61" customWidth="1"/>
    <col min="5133" max="5133" width="6.140625" style="61" customWidth="1"/>
    <col min="5134" max="5376" width="11.42578125" style="61"/>
    <col min="5377" max="5377" width="38" style="61" customWidth="1"/>
    <col min="5378" max="5378" width="17.28515625" style="61" customWidth="1"/>
    <col min="5379" max="5381" width="0" style="61" hidden="1" customWidth="1"/>
    <col min="5382" max="5382" width="19.28515625" style="61" customWidth="1"/>
    <col min="5383" max="5383" width="17.42578125" style="61" customWidth="1"/>
    <col min="5384" max="5386" width="17.7109375" style="61" customWidth="1"/>
    <col min="5387" max="5387" width="6.85546875" style="61" customWidth="1"/>
    <col min="5388" max="5388" width="6.42578125" style="61" customWidth="1"/>
    <col min="5389" max="5389" width="6.140625" style="61" customWidth="1"/>
    <col min="5390" max="5632" width="11.42578125" style="61"/>
    <col min="5633" max="5633" width="38" style="61" customWidth="1"/>
    <col min="5634" max="5634" width="17.28515625" style="61" customWidth="1"/>
    <col min="5635" max="5637" width="0" style="61" hidden="1" customWidth="1"/>
    <col min="5638" max="5638" width="19.28515625" style="61" customWidth="1"/>
    <col min="5639" max="5639" width="17.42578125" style="61" customWidth="1"/>
    <col min="5640" max="5642" width="17.7109375" style="61" customWidth="1"/>
    <col min="5643" max="5643" width="6.85546875" style="61" customWidth="1"/>
    <col min="5644" max="5644" width="6.42578125" style="61" customWidth="1"/>
    <col min="5645" max="5645" width="6.140625" style="61" customWidth="1"/>
    <col min="5646" max="5888" width="11.42578125" style="61"/>
    <col min="5889" max="5889" width="38" style="61" customWidth="1"/>
    <col min="5890" max="5890" width="17.28515625" style="61" customWidth="1"/>
    <col min="5891" max="5893" width="0" style="61" hidden="1" customWidth="1"/>
    <col min="5894" max="5894" width="19.28515625" style="61" customWidth="1"/>
    <col min="5895" max="5895" width="17.42578125" style="61" customWidth="1"/>
    <col min="5896" max="5898" width="17.7109375" style="61" customWidth="1"/>
    <col min="5899" max="5899" width="6.85546875" style="61" customWidth="1"/>
    <col min="5900" max="5900" width="6.42578125" style="61" customWidth="1"/>
    <col min="5901" max="5901" width="6.140625" style="61" customWidth="1"/>
    <col min="5902" max="6144" width="11.42578125" style="61"/>
    <col min="6145" max="6145" width="38" style="61" customWidth="1"/>
    <col min="6146" max="6146" width="17.28515625" style="61" customWidth="1"/>
    <col min="6147" max="6149" width="0" style="61" hidden="1" customWidth="1"/>
    <col min="6150" max="6150" width="19.28515625" style="61" customWidth="1"/>
    <col min="6151" max="6151" width="17.42578125" style="61" customWidth="1"/>
    <col min="6152" max="6154" width="17.7109375" style="61" customWidth="1"/>
    <col min="6155" max="6155" width="6.85546875" style="61" customWidth="1"/>
    <col min="6156" max="6156" width="6.42578125" style="61" customWidth="1"/>
    <col min="6157" max="6157" width="6.140625" style="61" customWidth="1"/>
    <col min="6158" max="6400" width="11.42578125" style="61"/>
    <col min="6401" max="6401" width="38" style="61" customWidth="1"/>
    <col min="6402" max="6402" width="17.28515625" style="61" customWidth="1"/>
    <col min="6403" max="6405" width="0" style="61" hidden="1" customWidth="1"/>
    <col min="6406" max="6406" width="19.28515625" style="61" customWidth="1"/>
    <col min="6407" max="6407" width="17.42578125" style="61" customWidth="1"/>
    <col min="6408" max="6410" width="17.7109375" style="61" customWidth="1"/>
    <col min="6411" max="6411" width="6.85546875" style="61" customWidth="1"/>
    <col min="6412" max="6412" width="6.42578125" style="61" customWidth="1"/>
    <col min="6413" max="6413" width="6.140625" style="61" customWidth="1"/>
    <col min="6414" max="6656" width="11.42578125" style="61"/>
    <col min="6657" max="6657" width="38" style="61" customWidth="1"/>
    <col min="6658" max="6658" width="17.28515625" style="61" customWidth="1"/>
    <col min="6659" max="6661" width="0" style="61" hidden="1" customWidth="1"/>
    <col min="6662" max="6662" width="19.28515625" style="61" customWidth="1"/>
    <col min="6663" max="6663" width="17.42578125" style="61" customWidth="1"/>
    <col min="6664" max="6666" width="17.7109375" style="61" customWidth="1"/>
    <col min="6667" max="6667" width="6.85546875" style="61" customWidth="1"/>
    <col min="6668" max="6668" width="6.42578125" style="61" customWidth="1"/>
    <col min="6669" max="6669" width="6.140625" style="61" customWidth="1"/>
    <col min="6670" max="6912" width="11.42578125" style="61"/>
    <col min="6913" max="6913" width="38" style="61" customWidth="1"/>
    <col min="6914" max="6914" width="17.28515625" style="61" customWidth="1"/>
    <col min="6915" max="6917" width="0" style="61" hidden="1" customWidth="1"/>
    <col min="6918" max="6918" width="19.28515625" style="61" customWidth="1"/>
    <col min="6919" max="6919" width="17.42578125" style="61" customWidth="1"/>
    <col min="6920" max="6922" width="17.7109375" style="61" customWidth="1"/>
    <col min="6923" max="6923" width="6.85546875" style="61" customWidth="1"/>
    <col min="6924" max="6924" width="6.42578125" style="61" customWidth="1"/>
    <col min="6925" max="6925" width="6.140625" style="61" customWidth="1"/>
    <col min="6926" max="7168" width="11.42578125" style="61"/>
    <col min="7169" max="7169" width="38" style="61" customWidth="1"/>
    <col min="7170" max="7170" width="17.28515625" style="61" customWidth="1"/>
    <col min="7171" max="7173" width="0" style="61" hidden="1" customWidth="1"/>
    <col min="7174" max="7174" width="19.28515625" style="61" customWidth="1"/>
    <col min="7175" max="7175" width="17.42578125" style="61" customWidth="1"/>
    <col min="7176" max="7178" width="17.7109375" style="61" customWidth="1"/>
    <col min="7179" max="7179" width="6.85546875" style="61" customWidth="1"/>
    <col min="7180" max="7180" width="6.42578125" style="61" customWidth="1"/>
    <col min="7181" max="7181" width="6.140625" style="61" customWidth="1"/>
    <col min="7182" max="7424" width="11.42578125" style="61"/>
    <col min="7425" max="7425" width="38" style="61" customWidth="1"/>
    <col min="7426" max="7426" width="17.28515625" style="61" customWidth="1"/>
    <col min="7427" max="7429" width="0" style="61" hidden="1" customWidth="1"/>
    <col min="7430" max="7430" width="19.28515625" style="61" customWidth="1"/>
    <col min="7431" max="7431" width="17.42578125" style="61" customWidth="1"/>
    <col min="7432" max="7434" width="17.7109375" style="61" customWidth="1"/>
    <col min="7435" max="7435" width="6.85546875" style="61" customWidth="1"/>
    <col min="7436" max="7436" width="6.42578125" style="61" customWidth="1"/>
    <col min="7437" max="7437" width="6.140625" style="61" customWidth="1"/>
    <col min="7438" max="7680" width="11.42578125" style="61"/>
    <col min="7681" max="7681" width="38" style="61" customWidth="1"/>
    <col min="7682" max="7682" width="17.28515625" style="61" customWidth="1"/>
    <col min="7683" max="7685" width="0" style="61" hidden="1" customWidth="1"/>
    <col min="7686" max="7686" width="19.28515625" style="61" customWidth="1"/>
    <col min="7687" max="7687" width="17.42578125" style="61" customWidth="1"/>
    <col min="7688" max="7690" width="17.7109375" style="61" customWidth="1"/>
    <col min="7691" max="7691" width="6.85546875" style="61" customWidth="1"/>
    <col min="7692" max="7692" width="6.42578125" style="61" customWidth="1"/>
    <col min="7693" max="7693" width="6.140625" style="61" customWidth="1"/>
    <col min="7694" max="7936" width="11.42578125" style="61"/>
    <col min="7937" max="7937" width="38" style="61" customWidth="1"/>
    <col min="7938" max="7938" width="17.28515625" style="61" customWidth="1"/>
    <col min="7939" max="7941" width="0" style="61" hidden="1" customWidth="1"/>
    <col min="7942" max="7942" width="19.28515625" style="61" customWidth="1"/>
    <col min="7943" max="7943" width="17.42578125" style="61" customWidth="1"/>
    <col min="7944" max="7946" width="17.7109375" style="61" customWidth="1"/>
    <col min="7947" max="7947" width="6.85546875" style="61" customWidth="1"/>
    <col min="7948" max="7948" width="6.42578125" style="61" customWidth="1"/>
    <col min="7949" max="7949" width="6.140625" style="61" customWidth="1"/>
    <col min="7950" max="8192" width="11.42578125" style="61"/>
    <col min="8193" max="8193" width="38" style="61" customWidth="1"/>
    <col min="8194" max="8194" width="17.28515625" style="61" customWidth="1"/>
    <col min="8195" max="8197" width="0" style="61" hidden="1" customWidth="1"/>
    <col min="8198" max="8198" width="19.28515625" style="61" customWidth="1"/>
    <col min="8199" max="8199" width="17.42578125" style="61" customWidth="1"/>
    <col min="8200" max="8202" width="17.7109375" style="61" customWidth="1"/>
    <col min="8203" max="8203" width="6.85546875" style="61" customWidth="1"/>
    <col min="8204" max="8204" width="6.42578125" style="61" customWidth="1"/>
    <col min="8205" max="8205" width="6.140625" style="61" customWidth="1"/>
    <col min="8206" max="8448" width="11.42578125" style="61"/>
    <col min="8449" max="8449" width="38" style="61" customWidth="1"/>
    <col min="8450" max="8450" width="17.28515625" style="61" customWidth="1"/>
    <col min="8451" max="8453" width="0" style="61" hidden="1" customWidth="1"/>
    <col min="8454" max="8454" width="19.28515625" style="61" customWidth="1"/>
    <col min="8455" max="8455" width="17.42578125" style="61" customWidth="1"/>
    <col min="8456" max="8458" width="17.7109375" style="61" customWidth="1"/>
    <col min="8459" max="8459" width="6.85546875" style="61" customWidth="1"/>
    <col min="8460" max="8460" width="6.42578125" style="61" customWidth="1"/>
    <col min="8461" max="8461" width="6.140625" style="61" customWidth="1"/>
    <col min="8462" max="8704" width="11.42578125" style="61"/>
    <col min="8705" max="8705" width="38" style="61" customWidth="1"/>
    <col min="8706" max="8706" width="17.28515625" style="61" customWidth="1"/>
    <col min="8707" max="8709" width="0" style="61" hidden="1" customWidth="1"/>
    <col min="8710" max="8710" width="19.28515625" style="61" customWidth="1"/>
    <col min="8711" max="8711" width="17.42578125" style="61" customWidth="1"/>
    <col min="8712" max="8714" width="17.7109375" style="61" customWidth="1"/>
    <col min="8715" max="8715" width="6.85546875" style="61" customWidth="1"/>
    <col min="8716" max="8716" width="6.42578125" style="61" customWidth="1"/>
    <col min="8717" max="8717" width="6.140625" style="61" customWidth="1"/>
    <col min="8718" max="8960" width="11.42578125" style="61"/>
    <col min="8961" max="8961" width="38" style="61" customWidth="1"/>
    <col min="8962" max="8962" width="17.28515625" style="61" customWidth="1"/>
    <col min="8963" max="8965" width="0" style="61" hidden="1" customWidth="1"/>
    <col min="8966" max="8966" width="19.28515625" style="61" customWidth="1"/>
    <col min="8967" max="8967" width="17.42578125" style="61" customWidth="1"/>
    <col min="8968" max="8970" width="17.7109375" style="61" customWidth="1"/>
    <col min="8971" max="8971" width="6.85546875" style="61" customWidth="1"/>
    <col min="8972" max="8972" width="6.42578125" style="61" customWidth="1"/>
    <col min="8973" max="8973" width="6.140625" style="61" customWidth="1"/>
    <col min="8974" max="9216" width="11.42578125" style="61"/>
    <col min="9217" max="9217" width="38" style="61" customWidth="1"/>
    <col min="9218" max="9218" width="17.28515625" style="61" customWidth="1"/>
    <col min="9219" max="9221" width="0" style="61" hidden="1" customWidth="1"/>
    <col min="9222" max="9222" width="19.28515625" style="61" customWidth="1"/>
    <col min="9223" max="9223" width="17.42578125" style="61" customWidth="1"/>
    <col min="9224" max="9226" width="17.7109375" style="61" customWidth="1"/>
    <col min="9227" max="9227" width="6.85546875" style="61" customWidth="1"/>
    <col min="9228" max="9228" width="6.42578125" style="61" customWidth="1"/>
    <col min="9229" max="9229" width="6.140625" style="61" customWidth="1"/>
    <col min="9230" max="9472" width="11.42578125" style="61"/>
    <col min="9473" max="9473" width="38" style="61" customWidth="1"/>
    <col min="9474" max="9474" width="17.28515625" style="61" customWidth="1"/>
    <col min="9475" max="9477" width="0" style="61" hidden="1" customWidth="1"/>
    <col min="9478" max="9478" width="19.28515625" style="61" customWidth="1"/>
    <col min="9479" max="9479" width="17.42578125" style="61" customWidth="1"/>
    <col min="9480" max="9482" width="17.7109375" style="61" customWidth="1"/>
    <col min="9483" max="9483" width="6.85546875" style="61" customWidth="1"/>
    <col min="9484" max="9484" width="6.42578125" style="61" customWidth="1"/>
    <col min="9485" max="9485" width="6.140625" style="61" customWidth="1"/>
    <col min="9486" max="9728" width="11.42578125" style="61"/>
    <col min="9729" max="9729" width="38" style="61" customWidth="1"/>
    <col min="9730" max="9730" width="17.28515625" style="61" customWidth="1"/>
    <col min="9731" max="9733" width="0" style="61" hidden="1" customWidth="1"/>
    <col min="9734" max="9734" width="19.28515625" style="61" customWidth="1"/>
    <col min="9735" max="9735" width="17.42578125" style="61" customWidth="1"/>
    <col min="9736" max="9738" width="17.7109375" style="61" customWidth="1"/>
    <col min="9739" max="9739" width="6.85546875" style="61" customWidth="1"/>
    <col min="9740" max="9740" width="6.42578125" style="61" customWidth="1"/>
    <col min="9741" max="9741" width="6.140625" style="61" customWidth="1"/>
    <col min="9742" max="9984" width="11.42578125" style="61"/>
    <col min="9985" max="9985" width="38" style="61" customWidth="1"/>
    <col min="9986" max="9986" width="17.28515625" style="61" customWidth="1"/>
    <col min="9987" max="9989" width="0" style="61" hidden="1" customWidth="1"/>
    <col min="9990" max="9990" width="19.28515625" style="61" customWidth="1"/>
    <col min="9991" max="9991" width="17.42578125" style="61" customWidth="1"/>
    <col min="9992" max="9994" width="17.7109375" style="61" customWidth="1"/>
    <col min="9995" max="9995" width="6.85546875" style="61" customWidth="1"/>
    <col min="9996" max="9996" width="6.42578125" style="61" customWidth="1"/>
    <col min="9997" max="9997" width="6.140625" style="61" customWidth="1"/>
    <col min="9998" max="10240" width="11.42578125" style="61"/>
    <col min="10241" max="10241" width="38" style="61" customWidth="1"/>
    <col min="10242" max="10242" width="17.28515625" style="61" customWidth="1"/>
    <col min="10243" max="10245" width="0" style="61" hidden="1" customWidth="1"/>
    <col min="10246" max="10246" width="19.28515625" style="61" customWidth="1"/>
    <col min="10247" max="10247" width="17.42578125" style="61" customWidth="1"/>
    <col min="10248" max="10250" width="17.7109375" style="61" customWidth="1"/>
    <col min="10251" max="10251" width="6.85546875" style="61" customWidth="1"/>
    <col min="10252" max="10252" width="6.42578125" style="61" customWidth="1"/>
    <col min="10253" max="10253" width="6.140625" style="61" customWidth="1"/>
    <col min="10254" max="10496" width="11.42578125" style="61"/>
    <col min="10497" max="10497" width="38" style="61" customWidth="1"/>
    <col min="10498" max="10498" width="17.28515625" style="61" customWidth="1"/>
    <col min="10499" max="10501" width="0" style="61" hidden="1" customWidth="1"/>
    <col min="10502" max="10502" width="19.28515625" style="61" customWidth="1"/>
    <col min="10503" max="10503" width="17.42578125" style="61" customWidth="1"/>
    <col min="10504" max="10506" width="17.7109375" style="61" customWidth="1"/>
    <col min="10507" max="10507" width="6.85546875" style="61" customWidth="1"/>
    <col min="10508" max="10508" width="6.42578125" style="61" customWidth="1"/>
    <col min="10509" max="10509" width="6.140625" style="61" customWidth="1"/>
    <col min="10510" max="10752" width="11.42578125" style="61"/>
    <col min="10753" max="10753" width="38" style="61" customWidth="1"/>
    <col min="10754" max="10754" width="17.28515625" style="61" customWidth="1"/>
    <col min="10755" max="10757" width="0" style="61" hidden="1" customWidth="1"/>
    <col min="10758" max="10758" width="19.28515625" style="61" customWidth="1"/>
    <col min="10759" max="10759" width="17.42578125" style="61" customWidth="1"/>
    <col min="10760" max="10762" width="17.7109375" style="61" customWidth="1"/>
    <col min="10763" max="10763" width="6.85546875" style="61" customWidth="1"/>
    <col min="10764" max="10764" width="6.42578125" style="61" customWidth="1"/>
    <col min="10765" max="10765" width="6.140625" style="61" customWidth="1"/>
    <col min="10766" max="11008" width="11.42578125" style="61"/>
    <col min="11009" max="11009" width="38" style="61" customWidth="1"/>
    <col min="11010" max="11010" width="17.28515625" style="61" customWidth="1"/>
    <col min="11011" max="11013" width="0" style="61" hidden="1" customWidth="1"/>
    <col min="11014" max="11014" width="19.28515625" style="61" customWidth="1"/>
    <col min="11015" max="11015" width="17.42578125" style="61" customWidth="1"/>
    <col min="11016" max="11018" width="17.7109375" style="61" customWidth="1"/>
    <col min="11019" max="11019" width="6.85546875" style="61" customWidth="1"/>
    <col min="11020" max="11020" width="6.42578125" style="61" customWidth="1"/>
    <col min="11021" max="11021" width="6.140625" style="61" customWidth="1"/>
    <col min="11022" max="11264" width="11.42578125" style="61"/>
    <col min="11265" max="11265" width="38" style="61" customWidth="1"/>
    <col min="11266" max="11266" width="17.28515625" style="61" customWidth="1"/>
    <col min="11267" max="11269" width="0" style="61" hidden="1" customWidth="1"/>
    <col min="11270" max="11270" width="19.28515625" style="61" customWidth="1"/>
    <col min="11271" max="11271" width="17.42578125" style="61" customWidth="1"/>
    <col min="11272" max="11274" width="17.7109375" style="61" customWidth="1"/>
    <col min="11275" max="11275" width="6.85546875" style="61" customWidth="1"/>
    <col min="11276" max="11276" width="6.42578125" style="61" customWidth="1"/>
    <col min="11277" max="11277" width="6.140625" style="61" customWidth="1"/>
    <col min="11278" max="11520" width="11.42578125" style="61"/>
    <col min="11521" max="11521" width="38" style="61" customWidth="1"/>
    <col min="11522" max="11522" width="17.28515625" style="61" customWidth="1"/>
    <col min="11523" max="11525" width="0" style="61" hidden="1" customWidth="1"/>
    <col min="11526" max="11526" width="19.28515625" style="61" customWidth="1"/>
    <col min="11527" max="11527" width="17.42578125" style="61" customWidth="1"/>
    <col min="11528" max="11530" width="17.7109375" style="61" customWidth="1"/>
    <col min="11531" max="11531" width="6.85546875" style="61" customWidth="1"/>
    <col min="11532" max="11532" width="6.42578125" style="61" customWidth="1"/>
    <col min="11533" max="11533" width="6.140625" style="61" customWidth="1"/>
    <col min="11534" max="11776" width="11.42578125" style="61"/>
    <col min="11777" max="11777" width="38" style="61" customWidth="1"/>
    <col min="11778" max="11778" width="17.28515625" style="61" customWidth="1"/>
    <col min="11779" max="11781" width="0" style="61" hidden="1" customWidth="1"/>
    <col min="11782" max="11782" width="19.28515625" style="61" customWidth="1"/>
    <col min="11783" max="11783" width="17.42578125" style="61" customWidth="1"/>
    <col min="11784" max="11786" width="17.7109375" style="61" customWidth="1"/>
    <col min="11787" max="11787" width="6.85546875" style="61" customWidth="1"/>
    <col min="11788" max="11788" width="6.42578125" style="61" customWidth="1"/>
    <col min="11789" max="11789" width="6.140625" style="61" customWidth="1"/>
    <col min="11790" max="12032" width="11.42578125" style="61"/>
    <col min="12033" max="12033" width="38" style="61" customWidth="1"/>
    <col min="12034" max="12034" width="17.28515625" style="61" customWidth="1"/>
    <col min="12035" max="12037" width="0" style="61" hidden="1" customWidth="1"/>
    <col min="12038" max="12038" width="19.28515625" style="61" customWidth="1"/>
    <col min="12039" max="12039" width="17.42578125" style="61" customWidth="1"/>
    <col min="12040" max="12042" width="17.7109375" style="61" customWidth="1"/>
    <col min="12043" max="12043" width="6.85546875" style="61" customWidth="1"/>
    <col min="12044" max="12044" width="6.42578125" style="61" customWidth="1"/>
    <col min="12045" max="12045" width="6.140625" style="61" customWidth="1"/>
    <col min="12046" max="12288" width="11.42578125" style="61"/>
    <col min="12289" max="12289" width="38" style="61" customWidth="1"/>
    <col min="12290" max="12290" width="17.28515625" style="61" customWidth="1"/>
    <col min="12291" max="12293" width="0" style="61" hidden="1" customWidth="1"/>
    <col min="12294" max="12294" width="19.28515625" style="61" customWidth="1"/>
    <col min="12295" max="12295" width="17.42578125" style="61" customWidth="1"/>
    <col min="12296" max="12298" width="17.7109375" style="61" customWidth="1"/>
    <col min="12299" max="12299" width="6.85546875" style="61" customWidth="1"/>
    <col min="12300" max="12300" width="6.42578125" style="61" customWidth="1"/>
    <col min="12301" max="12301" width="6.140625" style="61" customWidth="1"/>
    <col min="12302" max="12544" width="11.42578125" style="61"/>
    <col min="12545" max="12545" width="38" style="61" customWidth="1"/>
    <col min="12546" max="12546" width="17.28515625" style="61" customWidth="1"/>
    <col min="12547" max="12549" width="0" style="61" hidden="1" customWidth="1"/>
    <col min="12550" max="12550" width="19.28515625" style="61" customWidth="1"/>
    <col min="12551" max="12551" width="17.42578125" style="61" customWidth="1"/>
    <col min="12552" max="12554" width="17.7109375" style="61" customWidth="1"/>
    <col min="12555" max="12555" width="6.85546875" style="61" customWidth="1"/>
    <col min="12556" max="12556" width="6.42578125" style="61" customWidth="1"/>
    <col min="12557" max="12557" width="6.140625" style="61" customWidth="1"/>
    <col min="12558" max="12800" width="11.42578125" style="61"/>
    <col min="12801" max="12801" width="38" style="61" customWidth="1"/>
    <col min="12802" max="12802" width="17.28515625" style="61" customWidth="1"/>
    <col min="12803" max="12805" width="0" style="61" hidden="1" customWidth="1"/>
    <col min="12806" max="12806" width="19.28515625" style="61" customWidth="1"/>
    <col min="12807" max="12807" width="17.42578125" style="61" customWidth="1"/>
    <col min="12808" max="12810" width="17.7109375" style="61" customWidth="1"/>
    <col min="12811" max="12811" width="6.85546875" style="61" customWidth="1"/>
    <col min="12812" max="12812" width="6.42578125" style="61" customWidth="1"/>
    <col min="12813" max="12813" width="6.140625" style="61" customWidth="1"/>
    <col min="12814" max="13056" width="11.42578125" style="61"/>
    <col min="13057" max="13057" width="38" style="61" customWidth="1"/>
    <col min="13058" max="13058" width="17.28515625" style="61" customWidth="1"/>
    <col min="13059" max="13061" width="0" style="61" hidden="1" customWidth="1"/>
    <col min="13062" max="13062" width="19.28515625" style="61" customWidth="1"/>
    <col min="13063" max="13063" width="17.42578125" style="61" customWidth="1"/>
    <col min="13064" max="13066" width="17.7109375" style="61" customWidth="1"/>
    <col min="13067" max="13067" width="6.85546875" style="61" customWidth="1"/>
    <col min="13068" max="13068" width="6.42578125" style="61" customWidth="1"/>
    <col min="13069" max="13069" width="6.140625" style="61" customWidth="1"/>
    <col min="13070" max="13312" width="11.42578125" style="61"/>
    <col min="13313" max="13313" width="38" style="61" customWidth="1"/>
    <col min="13314" max="13314" width="17.28515625" style="61" customWidth="1"/>
    <col min="13315" max="13317" width="0" style="61" hidden="1" customWidth="1"/>
    <col min="13318" max="13318" width="19.28515625" style="61" customWidth="1"/>
    <col min="13319" max="13319" width="17.42578125" style="61" customWidth="1"/>
    <col min="13320" max="13322" width="17.7109375" style="61" customWidth="1"/>
    <col min="13323" max="13323" width="6.85546875" style="61" customWidth="1"/>
    <col min="13324" max="13324" width="6.42578125" style="61" customWidth="1"/>
    <col min="13325" max="13325" width="6.140625" style="61" customWidth="1"/>
    <col min="13326" max="13568" width="11.42578125" style="61"/>
    <col min="13569" max="13569" width="38" style="61" customWidth="1"/>
    <col min="13570" max="13570" width="17.28515625" style="61" customWidth="1"/>
    <col min="13571" max="13573" width="0" style="61" hidden="1" customWidth="1"/>
    <col min="13574" max="13574" width="19.28515625" style="61" customWidth="1"/>
    <col min="13575" max="13575" width="17.42578125" style="61" customWidth="1"/>
    <col min="13576" max="13578" width="17.7109375" style="61" customWidth="1"/>
    <col min="13579" max="13579" width="6.85546875" style="61" customWidth="1"/>
    <col min="13580" max="13580" width="6.42578125" style="61" customWidth="1"/>
    <col min="13581" max="13581" width="6.140625" style="61" customWidth="1"/>
    <col min="13582" max="13824" width="11.42578125" style="61"/>
    <col min="13825" max="13825" width="38" style="61" customWidth="1"/>
    <col min="13826" max="13826" width="17.28515625" style="61" customWidth="1"/>
    <col min="13827" max="13829" width="0" style="61" hidden="1" customWidth="1"/>
    <col min="13830" max="13830" width="19.28515625" style="61" customWidth="1"/>
    <col min="13831" max="13831" width="17.42578125" style="61" customWidth="1"/>
    <col min="13832" max="13834" width="17.7109375" style="61" customWidth="1"/>
    <col min="13835" max="13835" width="6.85546875" style="61" customWidth="1"/>
    <col min="13836" max="13836" width="6.42578125" style="61" customWidth="1"/>
    <col min="13837" max="13837" width="6.140625" style="61" customWidth="1"/>
    <col min="13838" max="14080" width="11.42578125" style="61"/>
    <col min="14081" max="14081" width="38" style="61" customWidth="1"/>
    <col min="14082" max="14082" width="17.28515625" style="61" customWidth="1"/>
    <col min="14083" max="14085" width="0" style="61" hidden="1" customWidth="1"/>
    <col min="14086" max="14086" width="19.28515625" style="61" customWidth="1"/>
    <col min="14087" max="14087" width="17.42578125" style="61" customWidth="1"/>
    <col min="14088" max="14090" width="17.7109375" style="61" customWidth="1"/>
    <col min="14091" max="14091" width="6.85546875" style="61" customWidth="1"/>
    <col min="14092" max="14092" width="6.42578125" style="61" customWidth="1"/>
    <col min="14093" max="14093" width="6.140625" style="61" customWidth="1"/>
    <col min="14094" max="14336" width="11.42578125" style="61"/>
    <col min="14337" max="14337" width="38" style="61" customWidth="1"/>
    <col min="14338" max="14338" width="17.28515625" style="61" customWidth="1"/>
    <col min="14339" max="14341" width="0" style="61" hidden="1" customWidth="1"/>
    <col min="14342" max="14342" width="19.28515625" style="61" customWidth="1"/>
    <col min="14343" max="14343" width="17.42578125" style="61" customWidth="1"/>
    <col min="14344" max="14346" width="17.7109375" style="61" customWidth="1"/>
    <col min="14347" max="14347" width="6.85546875" style="61" customWidth="1"/>
    <col min="14348" max="14348" width="6.42578125" style="61" customWidth="1"/>
    <col min="14349" max="14349" width="6.140625" style="61" customWidth="1"/>
    <col min="14350" max="14592" width="11.42578125" style="61"/>
    <col min="14593" max="14593" width="38" style="61" customWidth="1"/>
    <col min="14594" max="14594" width="17.28515625" style="61" customWidth="1"/>
    <col min="14595" max="14597" width="0" style="61" hidden="1" customWidth="1"/>
    <col min="14598" max="14598" width="19.28515625" style="61" customWidth="1"/>
    <col min="14599" max="14599" width="17.42578125" style="61" customWidth="1"/>
    <col min="14600" max="14602" width="17.7109375" style="61" customWidth="1"/>
    <col min="14603" max="14603" width="6.85546875" style="61" customWidth="1"/>
    <col min="14604" max="14604" width="6.42578125" style="61" customWidth="1"/>
    <col min="14605" max="14605" width="6.140625" style="61" customWidth="1"/>
    <col min="14606" max="14848" width="11.42578125" style="61"/>
    <col min="14849" max="14849" width="38" style="61" customWidth="1"/>
    <col min="14850" max="14850" width="17.28515625" style="61" customWidth="1"/>
    <col min="14851" max="14853" width="0" style="61" hidden="1" customWidth="1"/>
    <col min="14854" max="14854" width="19.28515625" style="61" customWidth="1"/>
    <col min="14855" max="14855" width="17.42578125" style="61" customWidth="1"/>
    <col min="14856" max="14858" width="17.7109375" style="61" customWidth="1"/>
    <col min="14859" max="14859" width="6.85546875" style="61" customWidth="1"/>
    <col min="14860" max="14860" width="6.42578125" style="61" customWidth="1"/>
    <col min="14861" max="14861" width="6.140625" style="61" customWidth="1"/>
    <col min="14862" max="15104" width="11.42578125" style="61"/>
    <col min="15105" max="15105" width="38" style="61" customWidth="1"/>
    <col min="15106" max="15106" width="17.28515625" style="61" customWidth="1"/>
    <col min="15107" max="15109" width="0" style="61" hidden="1" customWidth="1"/>
    <col min="15110" max="15110" width="19.28515625" style="61" customWidth="1"/>
    <col min="15111" max="15111" width="17.42578125" style="61" customWidth="1"/>
    <col min="15112" max="15114" width="17.7109375" style="61" customWidth="1"/>
    <col min="15115" max="15115" width="6.85546875" style="61" customWidth="1"/>
    <col min="15116" max="15116" width="6.42578125" style="61" customWidth="1"/>
    <col min="15117" max="15117" width="6.140625" style="61" customWidth="1"/>
    <col min="15118" max="15360" width="11.42578125" style="61"/>
    <col min="15361" max="15361" width="38" style="61" customWidth="1"/>
    <col min="15362" max="15362" width="17.28515625" style="61" customWidth="1"/>
    <col min="15363" max="15365" width="0" style="61" hidden="1" customWidth="1"/>
    <col min="15366" max="15366" width="19.28515625" style="61" customWidth="1"/>
    <col min="15367" max="15367" width="17.42578125" style="61" customWidth="1"/>
    <col min="15368" max="15370" width="17.7109375" style="61" customWidth="1"/>
    <col min="15371" max="15371" width="6.85546875" style="61" customWidth="1"/>
    <col min="15372" max="15372" width="6.42578125" style="61" customWidth="1"/>
    <col min="15373" max="15373" width="6.140625" style="61" customWidth="1"/>
    <col min="15374" max="15616" width="11.42578125" style="61"/>
    <col min="15617" max="15617" width="38" style="61" customWidth="1"/>
    <col min="15618" max="15618" width="17.28515625" style="61" customWidth="1"/>
    <col min="15619" max="15621" width="0" style="61" hidden="1" customWidth="1"/>
    <col min="15622" max="15622" width="19.28515625" style="61" customWidth="1"/>
    <col min="15623" max="15623" width="17.42578125" style="61" customWidth="1"/>
    <col min="15624" max="15626" width="17.7109375" style="61" customWidth="1"/>
    <col min="15627" max="15627" width="6.85546875" style="61" customWidth="1"/>
    <col min="15628" max="15628" width="6.42578125" style="61" customWidth="1"/>
    <col min="15629" max="15629" width="6.140625" style="61" customWidth="1"/>
    <col min="15630" max="15872" width="11.42578125" style="61"/>
    <col min="15873" max="15873" width="38" style="61" customWidth="1"/>
    <col min="15874" max="15874" width="17.28515625" style="61" customWidth="1"/>
    <col min="15875" max="15877" width="0" style="61" hidden="1" customWidth="1"/>
    <col min="15878" max="15878" width="19.28515625" style="61" customWidth="1"/>
    <col min="15879" max="15879" width="17.42578125" style="61" customWidth="1"/>
    <col min="15880" max="15882" width="17.7109375" style="61" customWidth="1"/>
    <col min="15883" max="15883" width="6.85546875" style="61" customWidth="1"/>
    <col min="15884" max="15884" width="6.42578125" style="61" customWidth="1"/>
    <col min="15885" max="15885" width="6.140625" style="61" customWidth="1"/>
    <col min="15886" max="16128" width="11.42578125" style="61"/>
    <col min="16129" max="16129" width="38" style="61" customWidth="1"/>
    <col min="16130" max="16130" width="17.28515625" style="61" customWidth="1"/>
    <col min="16131" max="16133" width="0" style="61" hidden="1" customWidth="1"/>
    <col min="16134" max="16134" width="19.28515625" style="61" customWidth="1"/>
    <col min="16135" max="16135" width="17.42578125" style="61" customWidth="1"/>
    <col min="16136" max="16138" width="17.7109375" style="61" customWidth="1"/>
    <col min="16139" max="16139" width="6.85546875" style="61" customWidth="1"/>
    <col min="16140" max="16140" width="6.42578125" style="61" customWidth="1"/>
    <col min="16141" max="16141" width="6.140625" style="61" customWidth="1"/>
    <col min="16142" max="16384" width="11.42578125" style="61"/>
  </cols>
  <sheetData>
    <row r="1" spans="1:14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59"/>
    </row>
    <row r="2" spans="1:14" x14ac:dyDescent="0.2">
      <c r="A2" s="169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9"/>
    </row>
    <row r="3" spans="1:14" x14ac:dyDescent="0.2">
      <c r="A3" s="169" t="s">
        <v>302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9"/>
    </row>
    <row r="4" spans="1:14" x14ac:dyDescent="0.2">
      <c r="A4" s="169" t="s">
        <v>303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59"/>
    </row>
    <row r="5" spans="1:14" x14ac:dyDescent="0.2">
      <c r="A5" s="169" t="s">
        <v>505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59"/>
    </row>
    <row r="6" spans="1:14" ht="13.5" thickBot="1" x14ac:dyDescent="0.25">
      <c r="A6" s="62"/>
      <c r="B6" s="62"/>
      <c r="C6" s="62"/>
      <c r="D6" s="62"/>
      <c r="E6" s="62"/>
      <c r="F6" s="62"/>
      <c r="G6" s="62"/>
      <c r="H6" s="62"/>
      <c r="I6" s="63"/>
      <c r="J6" s="63"/>
      <c r="K6" s="63"/>
      <c r="L6" s="63"/>
      <c r="M6" s="59"/>
      <c r="N6" s="59"/>
    </row>
    <row r="7" spans="1:14" ht="40.5" customHeight="1" thickBot="1" x14ac:dyDescent="0.25">
      <c r="A7" s="64" t="s">
        <v>304</v>
      </c>
      <c r="B7" s="65" t="s">
        <v>285</v>
      </c>
      <c r="C7" s="66" t="s">
        <v>305</v>
      </c>
      <c r="D7" s="66" t="s">
        <v>306</v>
      </c>
      <c r="E7" s="66" t="s">
        <v>307</v>
      </c>
      <c r="F7" s="65" t="s">
        <v>308</v>
      </c>
      <c r="G7" s="66" t="s">
        <v>309</v>
      </c>
      <c r="H7" s="66" t="s">
        <v>310</v>
      </c>
      <c r="I7" s="65" t="s">
        <v>290</v>
      </c>
      <c r="J7" s="65" t="s">
        <v>291</v>
      </c>
      <c r="K7" s="67" t="s">
        <v>311</v>
      </c>
      <c r="L7" s="68" t="s">
        <v>312</v>
      </c>
      <c r="M7" s="69" t="s">
        <v>313</v>
      </c>
      <c r="N7" s="59"/>
    </row>
    <row r="8" spans="1:14" s="73" customFormat="1" ht="24" customHeight="1" thickBot="1" x14ac:dyDescent="0.25">
      <c r="A8" s="70" t="s">
        <v>316</v>
      </c>
      <c r="B8" s="130">
        <f>+'SECRETARIA GENERAL'!AN7</f>
        <v>1180000000</v>
      </c>
      <c r="C8" s="130"/>
      <c r="D8" s="130"/>
      <c r="E8" s="130"/>
      <c r="F8" s="130">
        <f>+'SECRETARIA GENERAL'!AR7</f>
        <v>3266650414</v>
      </c>
      <c r="G8" s="130">
        <f>+'SECRETARIA GENERAL'!AS7</f>
        <v>3035051466</v>
      </c>
      <c r="H8" s="130">
        <f>+'SECRETARIA GENERAL'!AT7</f>
        <v>2993651466</v>
      </c>
      <c r="I8" s="130">
        <f>+'SECRETARIA GENERAL'!AU7</f>
        <v>231598948</v>
      </c>
      <c r="J8" s="130">
        <f>+'SECRETARIA GENERAL'!AV7</f>
        <v>272998948</v>
      </c>
      <c r="K8" s="130">
        <f>+G8/F8*100</f>
        <v>92.910201011793973</v>
      </c>
      <c r="L8" s="130">
        <f>+H8/F8*100</f>
        <v>91.642847767548105</v>
      </c>
      <c r="M8" s="72">
        <v>1</v>
      </c>
    </row>
    <row r="9" spans="1:14" s="73" customFormat="1" ht="26.25" customHeight="1" thickBot="1" x14ac:dyDescent="0.25">
      <c r="A9" s="70" t="s">
        <v>221</v>
      </c>
      <c r="B9" s="130">
        <f>+'DPTO ADTIVO DE PLANEACION'!AN7</f>
        <v>1670000000</v>
      </c>
      <c r="C9" s="130"/>
      <c r="D9" s="130"/>
      <c r="E9" s="130"/>
      <c r="F9" s="130">
        <f>+'DPTO ADTIVO DE PLANEACION'!AR7</f>
        <v>3492000000</v>
      </c>
      <c r="G9" s="130">
        <f>+'DPTO ADTIVO DE PLANEACION'!AS7</f>
        <v>3221158471.5</v>
      </c>
      <c r="H9" s="130">
        <f>+'DPTO ADTIVO DE PLANEACION'!AT7</f>
        <v>3039158471.5</v>
      </c>
      <c r="I9" s="130">
        <f>+'DPTO ADTIVO DE PLANEACION'!AU7</f>
        <v>270841528.5</v>
      </c>
      <c r="J9" s="130">
        <f>+'DPTO ADTIVO DE PLANEACION'!AV7</f>
        <v>452841528.5</v>
      </c>
      <c r="K9" s="130">
        <f>+G9/F9*100</f>
        <v>92.243942482817857</v>
      </c>
      <c r="L9" s="130">
        <f>+H9/F9*100</f>
        <v>87.032029538946162</v>
      </c>
      <c r="M9" s="72">
        <v>2</v>
      </c>
    </row>
    <row r="10" spans="1:14" s="73" customFormat="1" ht="31.5" customHeight="1" thickBot="1" x14ac:dyDescent="0.25">
      <c r="A10" s="70" t="s">
        <v>133</v>
      </c>
      <c r="B10" s="130">
        <f>+'SECRETARIA DE HACIENDA'!AN8</f>
        <v>10815460833</v>
      </c>
      <c r="C10" s="130">
        <v>0</v>
      </c>
      <c r="D10" s="130">
        <v>0</v>
      </c>
      <c r="E10" s="130">
        <v>0</v>
      </c>
      <c r="F10" s="130">
        <f>+'SECRETARIA DE HACIENDA'!AR8</f>
        <v>13504419695.5</v>
      </c>
      <c r="G10" s="130">
        <f>+'SECRETARIA DE HACIENDA'!AS8</f>
        <v>11633345450.359999</v>
      </c>
      <c r="H10" s="130">
        <f>+'SECRETARIA DE HACIENDA'!AT8</f>
        <v>11447681117.359999</v>
      </c>
      <c r="I10" s="130">
        <f>+'SECRETARIA DE HACIENDA'!AU8</f>
        <v>1871074245.1400013</v>
      </c>
      <c r="J10" s="130">
        <f>+'SECRETARIA DE HACIENDA'!AV8</f>
        <v>2056738578.1400013</v>
      </c>
      <c r="K10" s="130">
        <f>+G10/F10*100</f>
        <v>86.144726783310148</v>
      </c>
      <c r="L10" s="130">
        <f>+H10/F10*100</f>
        <v>84.769885529954635</v>
      </c>
      <c r="M10" s="72">
        <v>3</v>
      </c>
    </row>
    <row r="11" spans="1:14" s="73" customFormat="1" ht="33.75" customHeight="1" thickBot="1" x14ac:dyDescent="0.25">
      <c r="A11" s="70" t="s">
        <v>315</v>
      </c>
      <c r="B11" s="130">
        <f>+'DESPACHO GOBERNADOR'!AN7</f>
        <v>6873789800</v>
      </c>
      <c r="C11" s="130">
        <v>0</v>
      </c>
      <c r="D11" s="130">
        <v>0</v>
      </c>
      <c r="E11" s="130">
        <v>305059127</v>
      </c>
      <c r="F11" s="130">
        <f>+'DESPACHO GOBERNADOR'!AR8</f>
        <v>30863005938</v>
      </c>
      <c r="G11" s="130">
        <f>+'DESPACHO GOBERNADOR'!AS8</f>
        <v>29147357721.200001</v>
      </c>
      <c r="H11" s="130">
        <f>+'DESPACHO GOBERNADOR'!AT8</f>
        <v>25601901284.200001</v>
      </c>
      <c r="I11" s="130">
        <f>+'DESPACHO GOBERNADOR'!AU8</f>
        <v>1715648216.8</v>
      </c>
      <c r="J11" s="130">
        <f>+'DESPACHO GOBERNADOR'!AV8</f>
        <v>5261104653.8000002</v>
      </c>
      <c r="K11" s="130">
        <f>+G11/F11*100</f>
        <v>94.441085161158554</v>
      </c>
      <c r="L11" s="130">
        <f>+H11/F11*100</f>
        <v>82.953362791787313</v>
      </c>
      <c r="M11" s="72">
        <v>4</v>
      </c>
    </row>
    <row r="12" spans="1:14" ht="36" customHeight="1" thickBot="1" x14ac:dyDescent="0.25">
      <c r="A12" s="70" t="s">
        <v>314</v>
      </c>
      <c r="B12" s="130">
        <f>+'SECRETARIA DE SALUD'!AN7</f>
        <v>71798671065</v>
      </c>
      <c r="C12" s="130"/>
      <c r="D12" s="130"/>
      <c r="E12" s="130"/>
      <c r="F12" s="130">
        <f>+'SECRETARIA DE SALUD'!AR7</f>
        <v>64080941258.139992</v>
      </c>
      <c r="G12" s="130">
        <f>+'SECRETARIA DE SALUD'!AS7</f>
        <v>57313499172.720001</v>
      </c>
      <c r="H12" s="130">
        <f>+'SECRETARIA DE SALUD'!AT7</f>
        <v>51999260348.720001</v>
      </c>
      <c r="I12" s="130">
        <f>+'SECRETARIA DE SALUD'!AU7</f>
        <v>6767442085.420001</v>
      </c>
      <c r="J12" s="130">
        <f>+'SECRETARIA DE SALUD'!AV7</f>
        <v>12081680909.42</v>
      </c>
      <c r="K12" s="130">
        <f>+G12/F12*100</f>
        <v>89.439228025446099</v>
      </c>
      <c r="L12" s="130">
        <f>+H12/F12*100</f>
        <v>81.146218091973964</v>
      </c>
      <c r="M12" s="72">
        <v>5</v>
      </c>
    </row>
    <row r="13" spans="1:14" ht="24" customHeight="1" thickBot="1" x14ac:dyDescent="0.25">
      <c r="A13" s="70" t="s">
        <v>96</v>
      </c>
      <c r="B13" s="130">
        <f>+'SECRETARIA DE GOBIERNO'!AN7</f>
        <v>3395511000</v>
      </c>
      <c r="C13" s="130"/>
      <c r="D13" s="130"/>
      <c r="E13" s="130"/>
      <c r="F13" s="130">
        <f>+'SECRETARIA DE GOBIERNO'!AR7</f>
        <v>13892859195</v>
      </c>
      <c r="G13" s="130">
        <f>+'SECRETARIA DE GOBIERNO'!AS7</f>
        <v>12540903922</v>
      </c>
      <c r="H13" s="130">
        <f>+'SECRETARIA DE GOBIERNO'!AT7</f>
        <v>10957335792</v>
      </c>
      <c r="I13" s="130">
        <f>+'SECRETARIA DE GOBIERNO'!AU7</f>
        <v>1351955273</v>
      </c>
      <c r="J13" s="130">
        <f>+'SECRETARIA DE GOBIERNO'!AV7</f>
        <v>2935523403</v>
      </c>
      <c r="K13" s="130">
        <f>+G13/F13*100</f>
        <v>90.268703842571412</v>
      </c>
      <c r="L13" s="130">
        <f>+H13/F13*100</f>
        <v>78.870271685640589</v>
      </c>
      <c r="M13" s="72">
        <v>6</v>
      </c>
    </row>
    <row r="14" spans="1:14" ht="27.75" customHeight="1" thickBot="1" x14ac:dyDescent="0.25">
      <c r="A14" s="70" t="s">
        <v>317</v>
      </c>
      <c r="B14" s="130">
        <f>+'SECRETARIA DE VIAS'!AN7</f>
        <v>12742256000</v>
      </c>
      <c r="C14" s="130"/>
      <c r="D14" s="130"/>
      <c r="E14" s="130"/>
      <c r="F14" s="130">
        <f>+'SECRETARIA DE VIAS'!AR7</f>
        <v>55753224465.57</v>
      </c>
      <c r="G14" s="130">
        <f>+'SECRETARIA DE VIAS'!AS7</f>
        <v>46201666000.479996</v>
      </c>
      <c r="H14" s="130">
        <f>+'SECRETARIA DE VIAS'!AT7</f>
        <v>42220987871.099998</v>
      </c>
      <c r="I14" s="130">
        <f>+'SECRETARIA DE VIAS'!AU7</f>
        <v>9551558465.0900002</v>
      </c>
      <c r="J14" s="130">
        <f>+'SECRETARIA DE VIAS'!AV7</f>
        <v>13532236594.469999</v>
      </c>
      <c r="K14" s="130">
        <f>+G14/F14*100</f>
        <v>82.868150574881099</v>
      </c>
      <c r="L14" s="130">
        <f>+H14/F14*100</f>
        <v>75.728333698750035</v>
      </c>
      <c r="M14" s="72">
        <v>7</v>
      </c>
    </row>
    <row r="15" spans="1:14" ht="30" customHeight="1" thickBot="1" x14ac:dyDescent="0.25">
      <c r="A15" s="70" t="s">
        <v>158</v>
      </c>
      <c r="B15" s="130">
        <f>+'SECRETARIA DE AGRICULTURA'!AN8</f>
        <v>2823926160</v>
      </c>
      <c r="C15" s="130"/>
      <c r="D15" s="130"/>
      <c r="E15" s="130"/>
      <c r="F15" s="130">
        <f>+'SECRETARIA DE AGRICULTURA'!AR8</f>
        <v>18892123080</v>
      </c>
      <c r="G15" s="130">
        <f>+'SECRETARIA DE AGRICULTURA'!AS8</f>
        <v>18064066128</v>
      </c>
      <c r="H15" s="130">
        <f>+'SECRETARIA DE AGRICULTURA'!AT8</f>
        <v>14144016031</v>
      </c>
      <c r="I15" s="130">
        <f>+'SECRETARIA DE AGRICULTURA'!AU8</f>
        <v>828056952</v>
      </c>
      <c r="J15" s="130">
        <f>+'SECRETARIA DE AGRICULTURA'!AV8</f>
        <v>4748107049</v>
      </c>
      <c r="K15" s="130">
        <f>+G15/F15*100</f>
        <v>95.616919556931023</v>
      </c>
      <c r="L15" s="130">
        <f>+H15/F15*100</f>
        <v>74.867265955796427</v>
      </c>
      <c r="M15" s="72">
        <v>8</v>
      </c>
    </row>
    <row r="16" spans="1:14" ht="24" customHeight="1" thickBot="1" x14ac:dyDescent="0.25">
      <c r="A16" s="70" t="s">
        <v>199</v>
      </c>
      <c r="B16" s="130">
        <f>+'SECRETARIA DE CULTURA'!AN7</f>
        <v>5808758000</v>
      </c>
      <c r="C16" s="130"/>
      <c r="D16" s="130"/>
      <c r="E16" s="130"/>
      <c r="F16" s="130">
        <f>+'SECRETARIA DE CULTURA'!AR7</f>
        <v>9114848441.5</v>
      </c>
      <c r="G16" s="130">
        <f>+'SECRETARIA DE CULTURA'!AS7</f>
        <v>6679601268</v>
      </c>
      <c r="H16" s="130">
        <f>+'SECRETARIA DE CULTURA'!AT7</f>
        <v>6430939134</v>
      </c>
      <c r="I16" s="130">
        <f>+'SECRETARIA DE CULTURA'!AU7</f>
        <v>2435247173.5</v>
      </c>
      <c r="J16" s="130">
        <f>+'SECRETARIA DE CULTURA'!AV7</f>
        <v>2683909307.5</v>
      </c>
      <c r="K16" s="130">
        <f>+G16/F16*100</f>
        <v>73.282636687492314</v>
      </c>
      <c r="L16" s="130">
        <f>+H16/F16*100</f>
        <v>70.554537195811918</v>
      </c>
      <c r="M16" s="72">
        <v>9</v>
      </c>
    </row>
    <row r="17" spans="1:15" ht="30.75" customHeight="1" thickBot="1" x14ac:dyDescent="0.25">
      <c r="A17" s="70" t="s">
        <v>321</v>
      </c>
      <c r="B17" s="130">
        <f>+'FONDO EDUCATIVO DPTAL'!AN8</f>
        <v>237257933000</v>
      </c>
      <c r="C17" s="130"/>
      <c r="D17" s="130"/>
      <c r="E17" s="130"/>
      <c r="F17" s="130">
        <f>+'FONDO EDUCATIVO DPTAL'!AR8</f>
        <v>311781271231</v>
      </c>
      <c r="G17" s="130">
        <f>+'FONDO EDUCATIVO DPTAL'!AS8</f>
        <v>229555318685.79001</v>
      </c>
      <c r="H17" s="130">
        <f>+'FONDO EDUCATIVO DPTAL'!AT8</f>
        <v>209718024892.79001</v>
      </c>
      <c r="I17" s="130">
        <f>+'FONDO EDUCATIVO DPTAL'!AU8</f>
        <v>82220952545.209991</v>
      </c>
      <c r="J17" s="130">
        <f>+'FONDO EDUCATIVO DPTAL'!AV8</f>
        <v>102058246338.20999</v>
      </c>
      <c r="K17" s="130">
        <f>+G17/F17*100</f>
        <v>73.627039167375628</v>
      </c>
      <c r="L17" s="130">
        <f>+H17/F17*100</f>
        <v>67.264471680663945</v>
      </c>
      <c r="M17" s="72">
        <v>10</v>
      </c>
    </row>
    <row r="18" spans="1:15" ht="24" customHeight="1" thickBot="1" x14ac:dyDescent="0.25">
      <c r="A18" s="70" t="s">
        <v>318</v>
      </c>
      <c r="B18" s="130">
        <f>+'SECRETARIA DE EDUCACION'!AN8</f>
        <v>7593176460</v>
      </c>
      <c r="C18" s="130"/>
      <c r="D18" s="130"/>
      <c r="E18" s="130"/>
      <c r="F18" s="130">
        <f>+'SECRETARIA DE EDUCACION'!AR8</f>
        <v>83156796251.759995</v>
      </c>
      <c r="G18" s="130">
        <f>+'SECRETARIA DE EDUCACION'!AS8</f>
        <v>56417842774.769997</v>
      </c>
      <c r="H18" s="130">
        <f>+'SECRETARIA DE EDUCACION'!AT8</f>
        <v>52439213961.469994</v>
      </c>
      <c r="I18" s="130">
        <f>+'SECRETARIA DE EDUCACION'!AU8</f>
        <v>26738953476.989998</v>
      </c>
      <c r="J18" s="130">
        <f>+'SECRETARIA DE EDUCACION'!AV8</f>
        <v>30717582290.289997</v>
      </c>
      <c r="K18" s="130">
        <f>+G18/F18*100</f>
        <v>67.845137520646034</v>
      </c>
      <c r="L18" s="130">
        <f>+H18/F18*100</f>
        <v>63.06064726532815</v>
      </c>
      <c r="M18" s="72">
        <v>11</v>
      </c>
    </row>
    <row r="19" spans="1:15" ht="24" customHeight="1" thickBot="1" x14ac:dyDescent="0.25">
      <c r="A19" s="74" t="s">
        <v>319</v>
      </c>
      <c r="B19" s="131">
        <f>SUM(B8:B18)</f>
        <v>361959482318</v>
      </c>
      <c r="C19" s="131" t="e">
        <f>SUM(#REF!)</f>
        <v>#REF!</v>
      </c>
      <c r="D19" s="131" t="e">
        <f>SUM(#REF!)</f>
        <v>#REF!</v>
      </c>
      <c r="E19" s="131" t="e">
        <f>SUM(#REF!)</f>
        <v>#REF!</v>
      </c>
      <c r="F19" s="131">
        <f t="shared" ref="F19:I19" si="0">SUM(F8:F18)</f>
        <v>607798139970.46997</v>
      </c>
      <c r="G19" s="131">
        <f t="shared" si="0"/>
        <v>473809811060.82007</v>
      </c>
      <c r="H19" s="131">
        <f t="shared" si="0"/>
        <v>430992170370.14001</v>
      </c>
      <c r="I19" s="131">
        <f t="shared" si="0"/>
        <v>133983328909.64999</v>
      </c>
      <c r="J19" s="131">
        <f>SUM(J8:J18)</f>
        <v>176800969600.32999</v>
      </c>
      <c r="K19" s="131">
        <f t="shared" ref="K19" si="1">+G19/F19*100</f>
        <v>77.955126859032546</v>
      </c>
      <c r="L19" s="131">
        <f t="shared" ref="L19" si="2">+H19/F19*100</f>
        <v>70.910412853695121</v>
      </c>
      <c r="M19" s="77"/>
    </row>
    <row r="20" spans="1:15" x14ac:dyDescent="0.2">
      <c r="A20" s="86"/>
      <c r="B20" s="79"/>
      <c r="C20" s="79"/>
      <c r="D20" s="79"/>
      <c r="E20" s="79"/>
      <c r="F20" s="79"/>
      <c r="G20" s="79"/>
      <c r="H20" s="79"/>
      <c r="I20" s="79"/>
      <c r="J20" s="79"/>
      <c r="K20" s="80"/>
      <c r="L20" s="78"/>
      <c r="M20" s="78"/>
      <c r="N20" s="81"/>
      <c r="O20" s="82"/>
    </row>
    <row r="21" spans="1:15" x14ac:dyDescent="0.2">
      <c r="A21" s="59" t="s">
        <v>320</v>
      </c>
      <c r="B21" s="84"/>
      <c r="C21" s="83"/>
      <c r="D21" s="83"/>
      <c r="E21" s="83"/>
      <c r="F21" s="84"/>
      <c r="G21" s="115"/>
      <c r="H21" s="84"/>
      <c r="I21" s="85"/>
      <c r="J21" s="85"/>
      <c r="K21" s="83"/>
      <c r="L21" s="83"/>
      <c r="M21" s="83"/>
      <c r="N21" s="83"/>
    </row>
    <row r="22" spans="1:15" x14ac:dyDescent="0.2">
      <c r="A22" s="59"/>
      <c r="B22" s="84"/>
      <c r="C22" s="83"/>
      <c r="D22" s="83"/>
      <c r="E22" s="83"/>
      <c r="F22" s="94"/>
      <c r="G22" s="83"/>
      <c r="H22" s="83"/>
      <c r="I22" s="83"/>
      <c r="J22" s="83"/>
      <c r="K22" s="83"/>
      <c r="L22" s="83"/>
      <c r="M22" s="83"/>
      <c r="N22" s="83"/>
    </row>
    <row r="23" spans="1:15" x14ac:dyDescent="0.2">
      <c r="B23" s="83"/>
      <c r="C23" s="83"/>
      <c r="D23" s="83"/>
      <c r="E23" s="83"/>
      <c r="F23" s="84"/>
      <c r="G23" s="84"/>
      <c r="H23" s="83"/>
      <c r="I23" s="140"/>
      <c r="J23" s="140"/>
      <c r="K23" s="140"/>
      <c r="L23" s="83"/>
      <c r="M23" s="83"/>
      <c r="N23" s="83"/>
    </row>
    <row r="24" spans="1:15" x14ac:dyDescent="0.2">
      <c r="B24" s="73"/>
      <c r="C24" s="73"/>
      <c r="D24" s="73"/>
      <c r="E24" s="73"/>
      <c r="F24" s="73"/>
      <c r="G24" s="73"/>
      <c r="H24" s="73"/>
      <c r="I24" s="141"/>
      <c r="J24" s="141"/>
      <c r="K24" s="141"/>
      <c r="L24" s="73"/>
      <c r="M24" s="73"/>
    </row>
    <row r="25" spans="1:15" x14ac:dyDescent="0.2">
      <c r="I25" s="142"/>
      <c r="J25" s="142"/>
      <c r="K25" s="142"/>
    </row>
    <row r="26" spans="1:15" x14ac:dyDescent="0.2">
      <c r="I26" s="142"/>
      <c r="J26" s="142"/>
      <c r="K26" s="142"/>
    </row>
    <row r="27" spans="1:15" x14ac:dyDescent="0.2">
      <c r="I27" s="142"/>
      <c r="J27" s="142"/>
      <c r="K27" s="142"/>
    </row>
    <row r="28" spans="1:15" x14ac:dyDescent="0.2">
      <c r="I28" s="142"/>
      <c r="J28" s="142"/>
      <c r="K28" s="142"/>
    </row>
    <row r="29" spans="1:15" x14ac:dyDescent="0.2">
      <c r="I29" s="142"/>
      <c r="J29" s="142"/>
      <c r="K29" s="142"/>
    </row>
    <row r="30" spans="1:15" x14ac:dyDescent="0.2">
      <c r="I30" s="142"/>
      <c r="J30" s="142"/>
      <c r="K30" s="142"/>
    </row>
  </sheetData>
  <sortState ref="A8:L18">
    <sortCondition descending="1" ref="L8"/>
  </sortState>
  <mergeCells count="4">
    <mergeCell ref="A2:M2"/>
    <mergeCell ref="A3:M3"/>
    <mergeCell ref="A4:M4"/>
    <mergeCell ref="A5:M5"/>
  </mergeCells>
  <pageMargins left="1.3385826771653544" right="0.74803149606299213" top="0.98425196850393704" bottom="0.98425196850393704" header="0.51181102362204722" footer="0.51181102362204722"/>
  <pageSetup paperSize="5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5"/>
  <sheetViews>
    <sheetView topLeftCell="AD1" workbookViewId="0">
      <selection activeCell="DT7" sqref="DT7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50.7109375" customWidth="1"/>
    <col min="31" max="31" width="11" hidden="1" customWidth="1"/>
    <col min="32" max="32" width="180" hidden="1" customWidth="1"/>
    <col min="33" max="33" width="5.7109375" customWidth="1"/>
    <col min="34" max="34" width="25" customWidth="1"/>
    <col min="35" max="38" width="9" hidden="1" customWidth="1"/>
    <col min="39" max="39" width="90" hidden="1" customWidth="1"/>
    <col min="40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ht="15.75" x14ac:dyDescent="0.25">
      <c r="I2" s="176" t="s">
        <v>301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</row>
    <row r="3" spans="1:125" ht="15.75" x14ac:dyDescent="0.25"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</row>
    <row r="4" spans="1:125" ht="15.75" x14ac:dyDescent="0.25">
      <c r="I4" s="176" t="s">
        <v>506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</row>
    <row r="5" spans="1:125" x14ac:dyDescent="0.25"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</row>
    <row r="6" spans="1:125" ht="30.7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3" t="s">
        <v>7</v>
      </c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5" t="s">
        <v>8</v>
      </c>
      <c r="AF6" s="25" t="s">
        <v>9</v>
      </c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4" t="s">
        <v>15</v>
      </c>
      <c r="AZ6" s="1" t="s">
        <v>16</v>
      </c>
      <c r="BA6" s="1" t="s">
        <v>17</v>
      </c>
      <c r="BB6" s="1" t="s">
        <v>18</v>
      </c>
      <c r="BC6" s="1" t="s">
        <v>19</v>
      </c>
      <c r="BD6" s="1" t="s">
        <v>20</v>
      </c>
      <c r="BE6" s="1" t="s">
        <v>21</v>
      </c>
      <c r="BF6" s="1" t="s">
        <v>22</v>
      </c>
      <c r="BG6" s="1" t="s">
        <v>23</v>
      </c>
      <c r="BH6" s="1" t="s">
        <v>24</v>
      </c>
      <c r="BI6" s="1" t="s">
        <v>25</v>
      </c>
      <c r="BJ6" s="1" t="s">
        <v>26</v>
      </c>
      <c r="BK6" s="1" t="s">
        <v>27</v>
      </c>
      <c r="BL6" s="1" t="s">
        <v>28</v>
      </c>
      <c r="BM6" s="1" t="s">
        <v>29</v>
      </c>
      <c r="BN6" s="1" t="s">
        <v>30</v>
      </c>
      <c r="BO6" s="1" t="s">
        <v>31</v>
      </c>
      <c r="BP6" s="1" t="s">
        <v>32</v>
      </c>
      <c r="BQ6" s="1" t="s">
        <v>33</v>
      </c>
      <c r="BR6" s="1" t="s">
        <v>34</v>
      </c>
      <c r="BS6" s="1" t="s">
        <v>35</v>
      </c>
      <c r="BT6" s="1" t="s">
        <v>36</v>
      </c>
      <c r="BU6" s="1" t="s">
        <v>37</v>
      </c>
      <c r="BV6" s="1" t="s">
        <v>38</v>
      </c>
      <c r="BW6" s="1" t="s">
        <v>39</v>
      </c>
      <c r="BX6" s="1" t="s">
        <v>40</v>
      </c>
      <c r="BY6" s="1" t="s">
        <v>41</v>
      </c>
      <c r="BZ6" s="1" t="s">
        <v>42</v>
      </c>
      <c r="CA6" s="1" t="s">
        <v>43</v>
      </c>
      <c r="CB6" s="1" t="s">
        <v>44</v>
      </c>
      <c r="CC6" s="1" t="s">
        <v>45</v>
      </c>
      <c r="CD6" s="1" t="s">
        <v>46</v>
      </c>
      <c r="CE6" s="1" t="s">
        <v>47</v>
      </c>
      <c r="CF6" s="1" t="s">
        <v>48</v>
      </c>
      <c r="CG6" s="1" t="s">
        <v>49</v>
      </c>
      <c r="CH6" s="1" t="s">
        <v>50</v>
      </c>
      <c r="CI6" s="1" t="s">
        <v>51</v>
      </c>
      <c r="CJ6" s="1" t="s">
        <v>52</v>
      </c>
      <c r="CK6" s="1" t="s">
        <v>53</v>
      </c>
      <c r="CL6" s="1" t="s">
        <v>54</v>
      </c>
      <c r="CM6" s="1" t="s">
        <v>55</v>
      </c>
      <c r="CN6" s="1" t="s">
        <v>56</v>
      </c>
      <c r="CO6" s="1" t="s">
        <v>57</v>
      </c>
      <c r="CP6" s="1" t="s">
        <v>58</v>
      </c>
      <c r="CQ6" s="1" t="s">
        <v>59</v>
      </c>
      <c r="CR6" s="1" t="s">
        <v>60</v>
      </c>
      <c r="CS6" s="1" t="s">
        <v>61</v>
      </c>
      <c r="CT6" s="1" t="s">
        <v>62</v>
      </c>
      <c r="CU6" s="1" t="s">
        <v>63</v>
      </c>
    </row>
    <row r="7" spans="1:125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66</v>
      </c>
      <c r="I7" s="170" t="s">
        <v>83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20">
        <v>0</v>
      </c>
      <c r="AF7" s="21"/>
      <c r="AG7" s="20"/>
      <c r="AH7" s="21"/>
      <c r="AI7" s="21"/>
      <c r="AJ7" s="21"/>
      <c r="AK7" s="21"/>
      <c r="AL7" s="21"/>
      <c r="AM7" s="21"/>
      <c r="AN7" s="23">
        <f>+AN8</f>
        <v>6873789800</v>
      </c>
      <c r="AO7" s="23">
        <f t="shared" ref="AO7:AV7" si="0">+AO8</f>
        <v>23787680497</v>
      </c>
      <c r="AP7" s="23">
        <f t="shared" si="0"/>
        <v>630000000</v>
      </c>
      <c r="AQ7" s="23">
        <f t="shared" si="0"/>
        <v>428464359</v>
      </c>
      <c r="AR7" s="23">
        <f t="shared" si="0"/>
        <v>30863005938</v>
      </c>
      <c r="AS7" s="23">
        <f t="shared" si="0"/>
        <v>29147357721.200001</v>
      </c>
      <c r="AT7" s="23">
        <f t="shared" si="0"/>
        <v>25601901284.200001</v>
      </c>
      <c r="AU7" s="23">
        <f t="shared" si="0"/>
        <v>1715648216.8</v>
      </c>
      <c r="AV7" s="23">
        <f t="shared" si="0"/>
        <v>5261104653.8000002</v>
      </c>
      <c r="AW7" s="23">
        <f t="shared" ref="AW7:AW10" si="1">+AS7/AR7*100</f>
        <v>94.441085161158554</v>
      </c>
      <c r="AX7" s="23">
        <f t="shared" ref="AX7:AX10" si="2">+AT7/AR7*100</f>
        <v>82.953362791787313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82</v>
      </c>
      <c r="H8" s="2" t="s">
        <v>83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20">
        <v>0</v>
      </c>
      <c r="AF8" s="21"/>
      <c r="AG8" s="20"/>
      <c r="AH8" s="21"/>
      <c r="AI8" s="21"/>
      <c r="AJ8" s="21"/>
      <c r="AK8" s="21"/>
      <c r="AL8" s="21"/>
      <c r="AM8" s="21"/>
      <c r="AN8" s="23">
        <f>SUM(AN9+AN11+AN16+AN20+AN22+AN24)</f>
        <v>6873789800</v>
      </c>
      <c r="AO8" s="23">
        <f>SUM(AO9+AO11+AO16+AO20+AO22+AO24)</f>
        <v>23787680497</v>
      </c>
      <c r="AP8" s="23">
        <f>SUM(AP9+AP11+AP16+AP20+AP22+AP24)</f>
        <v>630000000</v>
      </c>
      <c r="AQ8" s="23">
        <f>SUM(AQ9+AQ11+AQ16+AQ20+AQ22+AQ24)</f>
        <v>428464359</v>
      </c>
      <c r="AR8" s="23">
        <f>+AN8+AO8+AP8-AQ8</f>
        <v>30863005938</v>
      </c>
      <c r="AS8" s="23">
        <f>SUM(AS9+AS11+AS16+AS20+AS22+AS24)</f>
        <v>29147357721.200001</v>
      </c>
      <c r="AT8" s="23">
        <f>SUM(AT9+AT11+AT16+AT20+AT22+AT24)</f>
        <v>25601901284.200001</v>
      </c>
      <c r="AU8" s="23">
        <f>SUM(AU9+AU11+AU16+AU20+AU22+AU24)</f>
        <v>1715648216.8</v>
      </c>
      <c r="AV8" s="23">
        <f>SUM(AV9+AV11+AV16+AV20+AV22+AV24)</f>
        <v>5261104653.8000002</v>
      </c>
      <c r="AW8" s="23">
        <f>+AS8/AR8*100</f>
        <v>94.441085161158554</v>
      </c>
      <c r="AX8" s="23">
        <f>+AT8/AR8*100</f>
        <v>82.953362791787313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s="150" customFormat="1" ht="45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82</v>
      </c>
      <c r="H9" s="152" t="s">
        <v>83</v>
      </c>
      <c r="I9" s="30" t="s">
        <v>84</v>
      </c>
      <c r="J9" s="30" t="s">
        <v>88</v>
      </c>
      <c r="K9" s="97" t="s">
        <v>92</v>
      </c>
      <c r="L9" s="97" t="s">
        <v>161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343</v>
      </c>
      <c r="AE9" s="30">
        <v>0</v>
      </c>
      <c r="AF9" s="32"/>
      <c r="AG9" s="30"/>
      <c r="AH9" s="32"/>
      <c r="AI9" s="30" t="s">
        <v>90</v>
      </c>
      <c r="AJ9" s="30" t="s">
        <v>66</v>
      </c>
      <c r="AK9" s="30" t="s">
        <v>66</v>
      </c>
      <c r="AL9" s="30" t="s">
        <v>66</v>
      </c>
      <c r="AM9" s="30" t="s">
        <v>91</v>
      </c>
      <c r="AN9" s="34">
        <f>+AN10</f>
        <v>5038650000</v>
      </c>
      <c r="AO9" s="34">
        <f>+AO10</f>
        <v>0</v>
      </c>
      <c r="AP9" s="34">
        <f>+AP10</f>
        <v>0</v>
      </c>
      <c r="AQ9" s="34">
        <f>+AQ10</f>
        <v>0</v>
      </c>
      <c r="AR9" s="34">
        <f>+AN9+AO9+AP9-AQ9</f>
        <v>5038650000</v>
      </c>
      <c r="AS9" s="34">
        <f>+AS10</f>
        <v>5038650000</v>
      </c>
      <c r="AT9" s="34">
        <f>+AT10</f>
        <v>5038650000</v>
      </c>
      <c r="AU9" s="34">
        <f>+AU10</f>
        <v>0</v>
      </c>
      <c r="AV9" s="34">
        <f>+AV10</f>
        <v>0</v>
      </c>
      <c r="AW9" s="34">
        <f>+AS9/AR9*100</f>
        <v>100</v>
      </c>
      <c r="AX9" s="34">
        <f t="shared" si="2"/>
        <v>100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125" ht="35.25" customHeight="1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82</v>
      </c>
      <c r="H10" s="2" t="s">
        <v>83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45</v>
      </c>
      <c r="AH10" s="105" t="s">
        <v>87</v>
      </c>
      <c r="AI10" s="6" t="s">
        <v>90</v>
      </c>
      <c r="AJ10" s="6" t="s">
        <v>66</v>
      </c>
      <c r="AK10" s="6" t="s">
        <v>66</v>
      </c>
      <c r="AL10" s="6" t="s">
        <v>66</v>
      </c>
      <c r="AM10" s="6" t="s">
        <v>91</v>
      </c>
      <c r="AN10" s="7">
        <v>5038650000</v>
      </c>
      <c r="AO10" s="7">
        <v>0</v>
      </c>
      <c r="AP10" s="7">
        <v>0</v>
      </c>
      <c r="AQ10" s="7">
        <v>0</v>
      </c>
      <c r="AR10" s="7">
        <f t="shared" ref="AR10" si="3">+AN10+AO10+AP10-AQ10</f>
        <v>5038650000</v>
      </c>
      <c r="AS10" s="7">
        <v>5038650000</v>
      </c>
      <c r="AT10" s="7">
        <v>5038650000</v>
      </c>
      <c r="AU10" s="7">
        <f>+AR10-AS10</f>
        <v>0</v>
      </c>
      <c r="AV10" s="7">
        <f>+AR10-AT10</f>
        <v>0</v>
      </c>
      <c r="AW10" s="7">
        <f t="shared" si="1"/>
        <v>100</v>
      </c>
      <c r="AX10" s="7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5" s="150" customFormat="1" ht="45" x14ac:dyDescent="0.25">
      <c r="A11" s="152"/>
      <c r="B11" s="152"/>
      <c r="C11" s="152"/>
      <c r="D11" s="152"/>
      <c r="E11" s="152"/>
      <c r="F11" s="152"/>
      <c r="G11" s="152"/>
      <c r="H11" s="152"/>
      <c r="I11" s="30" t="s">
        <v>84</v>
      </c>
      <c r="J11" s="30" t="s">
        <v>88</v>
      </c>
      <c r="K11" s="30">
        <v>1203</v>
      </c>
      <c r="L11" s="97" t="s">
        <v>231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344</v>
      </c>
      <c r="AE11" s="30">
        <v>0</v>
      </c>
      <c r="AF11" s="32"/>
      <c r="AG11" s="30"/>
      <c r="AH11" s="32"/>
      <c r="AI11" s="30" t="s">
        <v>90</v>
      </c>
      <c r="AJ11" s="30" t="s">
        <v>66</v>
      </c>
      <c r="AK11" s="30" t="s">
        <v>66</v>
      </c>
      <c r="AL11" s="30" t="s">
        <v>66</v>
      </c>
      <c r="AM11" s="30" t="s">
        <v>91</v>
      </c>
      <c r="AN11" s="34">
        <f>SUM(AN12:AN15)</f>
        <v>1635139800</v>
      </c>
      <c r="AO11" s="34">
        <f t="shared" ref="AO11:AQ11" si="4">SUM(AO12:AO15)</f>
        <v>16056623533</v>
      </c>
      <c r="AP11" s="34">
        <f t="shared" si="4"/>
        <v>600000000</v>
      </c>
      <c r="AQ11" s="34">
        <f t="shared" si="4"/>
        <v>428464359</v>
      </c>
      <c r="AR11" s="34">
        <f>+AN11+AO11+AP11-AQ11</f>
        <v>17863298974</v>
      </c>
      <c r="AS11" s="34">
        <f>SUM(AS12:AS15)</f>
        <v>16581472474.16</v>
      </c>
      <c r="AT11" s="34">
        <f>SUM(AT12:AT15)</f>
        <v>16581472474.16</v>
      </c>
      <c r="AU11" s="34">
        <f>SUM(AU12:AU15)</f>
        <v>1281826499.8399999</v>
      </c>
      <c r="AV11" s="34">
        <f>SUM(AV12:AV15)</f>
        <v>1281826499.8399999</v>
      </c>
      <c r="AW11" s="34">
        <f>+AS11/AR11*100</f>
        <v>92.824245388795788</v>
      </c>
      <c r="AX11" s="34">
        <f>+AT11/AR11*100</f>
        <v>92.824245388795788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125" ht="30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>
        <v>10</v>
      </c>
      <c r="AF12" s="6" t="s">
        <v>85</v>
      </c>
      <c r="AG12" s="6">
        <v>10</v>
      </c>
      <c r="AH12" s="146" t="s">
        <v>349</v>
      </c>
      <c r="AI12" s="6" t="s">
        <v>90</v>
      </c>
      <c r="AJ12" s="6" t="s">
        <v>66</v>
      </c>
      <c r="AK12" s="6" t="s">
        <v>66</v>
      </c>
      <c r="AL12" s="6" t="s">
        <v>66</v>
      </c>
      <c r="AM12" s="6" t="s">
        <v>91</v>
      </c>
      <c r="AN12" s="7">
        <v>0</v>
      </c>
      <c r="AO12" s="7">
        <v>0</v>
      </c>
      <c r="AP12" s="7">
        <v>600000000</v>
      </c>
      <c r="AQ12" s="7">
        <v>0</v>
      </c>
      <c r="AR12" s="7">
        <f>+AN12+AO12+AP12-AQ12</f>
        <v>600000000</v>
      </c>
      <c r="AS12" s="7">
        <v>600000000</v>
      </c>
      <c r="AT12" s="7">
        <v>600000000</v>
      </c>
      <c r="AU12" s="7">
        <f>+AR12-AS12</f>
        <v>0</v>
      </c>
      <c r="AV12" s="7">
        <f>+AR12-AT12</f>
        <v>0</v>
      </c>
      <c r="AW12" s="7">
        <f>+AS12/AR12*100</f>
        <v>100</v>
      </c>
      <c r="AX12" s="7">
        <f t="shared" ref="AX12:AX13" si="5">+AT12/AR12*100</f>
        <v>100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31.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45</v>
      </c>
      <c r="AH13" s="105" t="s">
        <v>87</v>
      </c>
      <c r="AI13" s="6"/>
      <c r="AJ13" s="6"/>
      <c r="AK13" s="6"/>
      <c r="AL13" s="6"/>
      <c r="AM13" s="6"/>
      <c r="AN13" s="7">
        <v>1635139800</v>
      </c>
      <c r="AO13" s="7">
        <v>505754301</v>
      </c>
      <c r="AP13" s="7"/>
      <c r="AQ13" s="7">
        <v>428464359</v>
      </c>
      <c r="AR13" s="7">
        <f t="shared" ref="AR13:AR15" si="6">+AN13+AO13+AP13-AQ13</f>
        <v>1712429742</v>
      </c>
      <c r="AS13" s="7">
        <v>458059090</v>
      </c>
      <c r="AT13" s="7">
        <v>458059090</v>
      </c>
      <c r="AU13" s="7">
        <f t="shared" ref="AU13:AU15" si="7">+AR13-AS13</f>
        <v>1254370652</v>
      </c>
      <c r="AV13" s="7">
        <f t="shared" ref="AV13:AV15" si="8">+AR13-AT13</f>
        <v>1254370652</v>
      </c>
      <c r="AW13" s="7">
        <f>+AS13/AR13*100</f>
        <v>26.749073481112195</v>
      </c>
      <c r="AX13" s="7">
        <f t="shared" si="5"/>
        <v>26.749073481112195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ht="30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46</v>
      </c>
      <c r="AH14" s="146" t="s">
        <v>350</v>
      </c>
      <c r="AI14" s="6"/>
      <c r="AJ14" s="6"/>
      <c r="AK14" s="6"/>
      <c r="AL14" s="6"/>
      <c r="AM14" s="6"/>
      <c r="AN14" s="7">
        <v>0</v>
      </c>
      <c r="AO14" s="7">
        <v>550869232</v>
      </c>
      <c r="AP14" s="7">
        <v>0</v>
      </c>
      <c r="AQ14" s="7">
        <v>0</v>
      </c>
      <c r="AR14" s="7">
        <f t="shared" si="6"/>
        <v>550869232</v>
      </c>
      <c r="AS14" s="7">
        <v>523413384.16000003</v>
      </c>
      <c r="AT14" s="7">
        <v>523413384.16000003</v>
      </c>
      <c r="AU14" s="7">
        <f t="shared" si="7"/>
        <v>27455847.839999974</v>
      </c>
      <c r="AV14" s="7">
        <f t="shared" si="8"/>
        <v>27455847.839999974</v>
      </c>
      <c r="AW14" s="7">
        <f>+AS14/AR14*100</f>
        <v>95.015904638507749</v>
      </c>
      <c r="AX14" s="7">
        <f t="shared" ref="AX14" si="9">+AT14/AR14*100</f>
        <v>95.015904638507749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146</v>
      </c>
      <c r="AH15" s="146" t="s">
        <v>351</v>
      </c>
      <c r="AI15" s="6"/>
      <c r="AJ15" s="6"/>
      <c r="AK15" s="6"/>
      <c r="AL15" s="6"/>
      <c r="AM15" s="6"/>
      <c r="AN15" s="7">
        <v>0</v>
      </c>
      <c r="AO15" s="7">
        <v>15000000000</v>
      </c>
      <c r="AP15" s="7">
        <v>0</v>
      </c>
      <c r="AQ15" s="7">
        <v>0</v>
      </c>
      <c r="AR15" s="7">
        <f t="shared" si="6"/>
        <v>15000000000</v>
      </c>
      <c r="AS15" s="7">
        <v>15000000000</v>
      </c>
      <c r="AT15" s="7">
        <v>15000000000</v>
      </c>
      <c r="AU15" s="7">
        <f t="shared" si="7"/>
        <v>0</v>
      </c>
      <c r="AV15" s="7">
        <f t="shared" si="8"/>
        <v>0</v>
      </c>
      <c r="AW15" s="7">
        <f t="shared" ref="AW15" si="10">+AS15/AR15*100</f>
        <v>100</v>
      </c>
      <c r="AX15" s="7">
        <f t="shared" ref="AX15" si="11">+AT15/AR15*100</f>
        <v>100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s="150" customFormat="1" ht="30" x14ac:dyDescent="0.25">
      <c r="A16" s="152">
        <v>1</v>
      </c>
      <c r="B16" s="152">
        <v>800103913</v>
      </c>
      <c r="C16" s="152">
        <v>4</v>
      </c>
      <c r="D16" s="152" t="s">
        <v>64</v>
      </c>
      <c r="E16" s="152">
        <v>2014</v>
      </c>
      <c r="F16" s="152" t="s">
        <v>65</v>
      </c>
      <c r="G16" s="152" t="s">
        <v>82</v>
      </c>
      <c r="H16" s="152" t="s">
        <v>83</v>
      </c>
      <c r="I16" s="30" t="s">
        <v>84</v>
      </c>
      <c r="J16" s="147">
        <v>113</v>
      </c>
      <c r="K16" s="30">
        <v>1400</v>
      </c>
      <c r="L16" s="147">
        <v>49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66</v>
      </c>
      <c r="AB16" s="30" t="s">
        <v>66</v>
      </c>
      <c r="AC16" s="30" t="s">
        <v>67</v>
      </c>
      <c r="AD16" s="148" t="s">
        <v>345</v>
      </c>
      <c r="AE16" s="30">
        <v>0</v>
      </c>
      <c r="AF16" s="32"/>
      <c r="AG16" s="30"/>
      <c r="AH16" s="32"/>
      <c r="AI16" s="30" t="s">
        <v>93</v>
      </c>
      <c r="AJ16" s="30" t="s">
        <v>66</v>
      </c>
      <c r="AK16" s="30" t="s">
        <v>66</v>
      </c>
      <c r="AL16" s="30" t="s">
        <v>66</v>
      </c>
      <c r="AM16" s="30" t="s">
        <v>94</v>
      </c>
      <c r="AN16" s="34">
        <f>SUM(AN17:AN19)</f>
        <v>0</v>
      </c>
      <c r="AO16" s="34">
        <f t="shared" ref="AO16:AQ16" si="12">SUM(AO17:AO19)</f>
        <v>6871056964</v>
      </c>
      <c r="AP16" s="34">
        <f t="shared" si="12"/>
        <v>0</v>
      </c>
      <c r="AQ16" s="34">
        <f t="shared" si="12"/>
        <v>0</v>
      </c>
      <c r="AR16" s="34">
        <f>+AN16+AO16+AP16-AQ16</f>
        <v>6871056964</v>
      </c>
      <c r="AS16" s="34">
        <f>SUM(AS17:AS19)</f>
        <v>6451096117</v>
      </c>
      <c r="AT16" s="34">
        <f t="shared" ref="AT16:AV16" si="13">SUM(AT17:AT19)</f>
        <v>3042000000</v>
      </c>
      <c r="AU16" s="34">
        <f t="shared" si="13"/>
        <v>419960847</v>
      </c>
      <c r="AV16" s="34">
        <f t="shared" si="13"/>
        <v>3829056964</v>
      </c>
      <c r="AW16" s="34">
        <f t="shared" ref="AW16:AW22" si="14">+AS16/AR16*100</f>
        <v>93.887973142991981</v>
      </c>
      <c r="AX16" s="34">
        <f>+AT16/AR16*100</f>
        <v>44.272664539650293</v>
      </c>
      <c r="AY16" s="152">
        <v>0</v>
      </c>
      <c r="AZ16" s="152">
        <v>0</v>
      </c>
      <c r="BA16" s="152">
        <v>0</v>
      </c>
      <c r="BB16" s="152">
        <v>0</v>
      </c>
      <c r="BC16" s="152">
        <v>0</v>
      </c>
      <c r="BD16" s="152">
        <v>0</v>
      </c>
      <c r="BE16" s="152">
        <v>0</v>
      </c>
      <c r="BF16" s="152">
        <v>0</v>
      </c>
      <c r="BG16" s="152">
        <v>0</v>
      </c>
      <c r="BH16" s="152" t="s">
        <v>68</v>
      </c>
      <c r="BI16" s="152" t="s">
        <v>69</v>
      </c>
      <c r="BJ16" s="152" t="s">
        <v>70</v>
      </c>
      <c r="BK16" s="152" t="s">
        <v>71</v>
      </c>
      <c r="BL16" s="152" t="s">
        <v>68</v>
      </c>
      <c r="BM16" s="152" t="s">
        <v>72</v>
      </c>
      <c r="BN16" s="152" t="s">
        <v>73</v>
      </c>
      <c r="BO16" s="152" t="s">
        <v>74</v>
      </c>
      <c r="BP16" s="152" t="s">
        <v>75</v>
      </c>
      <c r="BQ16" s="152" t="s">
        <v>76</v>
      </c>
      <c r="BR16" s="152" t="s">
        <v>77</v>
      </c>
      <c r="CB16" s="152" t="s">
        <v>78</v>
      </c>
      <c r="CC16" s="152" t="s">
        <v>79</v>
      </c>
      <c r="CD16" s="152" t="s">
        <v>79</v>
      </c>
      <c r="CE16" s="152" t="s">
        <v>79</v>
      </c>
      <c r="CF16" s="152" t="s">
        <v>80</v>
      </c>
      <c r="CG16" s="152" t="s">
        <v>79</v>
      </c>
      <c r="CH16" s="152" t="s">
        <v>79</v>
      </c>
      <c r="CI16" s="152" t="s">
        <v>81</v>
      </c>
      <c r="CJ16" s="152" t="s">
        <v>81</v>
      </c>
      <c r="CK16" s="152" t="s">
        <v>81</v>
      </c>
      <c r="CL16" s="152" t="s">
        <v>81</v>
      </c>
    </row>
    <row r="17" spans="1:124" ht="3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10</v>
      </c>
      <c r="AH17" s="146" t="s">
        <v>349</v>
      </c>
      <c r="AI17" s="6"/>
      <c r="AJ17" s="6"/>
      <c r="AK17" s="6"/>
      <c r="AL17" s="6"/>
      <c r="AM17" s="6"/>
      <c r="AN17" s="7">
        <v>0</v>
      </c>
      <c r="AO17" s="138">
        <v>330000000</v>
      </c>
      <c r="AP17" s="7">
        <v>0</v>
      </c>
      <c r="AQ17" s="7">
        <v>0</v>
      </c>
      <c r="AR17" s="138">
        <f>+AN17+AO17+AP17+-AQ17</f>
        <v>330000000</v>
      </c>
      <c r="AS17" s="7">
        <v>50000000</v>
      </c>
      <c r="AT17" s="7">
        <v>0</v>
      </c>
      <c r="AU17" s="138">
        <f t="shared" ref="AU17" si="15">+AR17-AS17</f>
        <v>280000000</v>
      </c>
      <c r="AV17" s="138">
        <f t="shared" ref="AV17" si="16">+AR17-AT17</f>
        <v>330000000</v>
      </c>
      <c r="AW17" s="7">
        <f>+AS17/AR17*100</f>
        <v>15.151515151515152</v>
      </c>
      <c r="AX17" s="7">
        <f t="shared" ref="AX17" si="17">+AT17/AR17*100</f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124" ht="30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82</v>
      </c>
      <c r="H18" s="2" t="s">
        <v>83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>
        <v>10</v>
      </c>
      <c r="AF18" s="6" t="s">
        <v>85</v>
      </c>
      <c r="AG18" s="6">
        <v>26</v>
      </c>
      <c r="AH18" s="146" t="s">
        <v>352</v>
      </c>
      <c r="AI18" s="6" t="s">
        <v>93</v>
      </c>
      <c r="AJ18" s="6" t="s">
        <v>66</v>
      </c>
      <c r="AK18" s="6" t="s">
        <v>66</v>
      </c>
      <c r="AL18" s="6" t="s">
        <v>66</v>
      </c>
      <c r="AM18" s="6" t="s">
        <v>94</v>
      </c>
      <c r="AN18" s="7">
        <v>0</v>
      </c>
      <c r="AO18" s="138">
        <v>3457000000</v>
      </c>
      <c r="AP18" s="7">
        <v>0</v>
      </c>
      <c r="AQ18" s="7">
        <v>0</v>
      </c>
      <c r="AR18" s="138">
        <f>+AN18+AO18+AP18+-AQ18</f>
        <v>3457000000</v>
      </c>
      <c r="AS18" s="7">
        <v>3317039153</v>
      </c>
      <c r="AT18" s="7">
        <v>3042000000</v>
      </c>
      <c r="AU18" s="138">
        <f t="shared" ref="AU18:AU19" si="18">+AR18-AS18</f>
        <v>139960847</v>
      </c>
      <c r="AV18" s="138">
        <f t="shared" ref="AV18:AV19" si="19">+AR18-AT18</f>
        <v>415000000</v>
      </c>
      <c r="AW18" s="7">
        <f t="shared" si="14"/>
        <v>95.951378449522707</v>
      </c>
      <c r="AX18" s="7">
        <f t="shared" ref="AX18" si="20">+AT18/AR18*100</f>
        <v>87.995371709574783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124" ht="19.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108</v>
      </c>
      <c r="AH19" s="146" t="s">
        <v>493</v>
      </c>
      <c r="AI19" s="6"/>
      <c r="AJ19" s="6"/>
      <c r="AK19" s="6"/>
      <c r="AL19" s="6"/>
      <c r="AM19" s="6"/>
      <c r="AN19" s="7">
        <v>0</v>
      </c>
      <c r="AO19" s="138">
        <v>3084056964</v>
      </c>
      <c r="AP19" s="7">
        <v>0</v>
      </c>
      <c r="AQ19" s="7">
        <v>0</v>
      </c>
      <c r="AR19" s="138">
        <f>+AN19+AO19+AP19+-AQ19</f>
        <v>3084056964</v>
      </c>
      <c r="AS19" s="7">
        <v>3084056964</v>
      </c>
      <c r="AT19" s="7">
        <v>0</v>
      </c>
      <c r="AU19" s="138">
        <f t="shared" si="18"/>
        <v>0</v>
      </c>
      <c r="AV19" s="138">
        <f t="shared" si="19"/>
        <v>3084056964</v>
      </c>
      <c r="AW19" s="7">
        <f t="shared" si="14"/>
        <v>100</v>
      </c>
      <c r="AX19" s="7">
        <f t="shared" ref="AX19" si="21">+AT19/AR19*100</f>
        <v>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24" s="150" customFormat="1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82</v>
      </c>
      <c r="H20" s="152" t="s">
        <v>83</v>
      </c>
      <c r="I20" s="30" t="s">
        <v>84</v>
      </c>
      <c r="J20" s="147">
        <v>113</v>
      </c>
      <c r="K20" s="30">
        <v>1403</v>
      </c>
      <c r="L20" s="147">
        <v>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31" t="s">
        <v>346</v>
      </c>
      <c r="AE20" s="30">
        <v>0</v>
      </c>
      <c r="AF20" s="32"/>
      <c r="AG20" s="30"/>
      <c r="AH20" s="32"/>
      <c r="AI20" s="30" t="s">
        <v>93</v>
      </c>
      <c r="AJ20" s="30" t="s">
        <v>66</v>
      </c>
      <c r="AK20" s="30" t="s">
        <v>66</v>
      </c>
      <c r="AL20" s="30" t="s">
        <v>66</v>
      </c>
      <c r="AM20" s="30" t="s">
        <v>94</v>
      </c>
      <c r="AN20" s="34">
        <f>SUM(AN21)</f>
        <v>0</v>
      </c>
      <c r="AO20" s="34">
        <f t="shared" ref="AO20:AQ20" si="22">SUM(AO21)</f>
        <v>150000000</v>
      </c>
      <c r="AP20" s="34">
        <f t="shared" si="22"/>
        <v>0</v>
      </c>
      <c r="AQ20" s="34">
        <f t="shared" si="22"/>
        <v>0</v>
      </c>
      <c r="AR20" s="34">
        <f>+AN20+AO20+AP20+-AQ20</f>
        <v>150000000</v>
      </c>
      <c r="AS20" s="34">
        <f>SUM(AS21)</f>
        <v>136360320</v>
      </c>
      <c r="AT20" s="34">
        <f>SUM(AT21)</f>
        <v>0</v>
      </c>
      <c r="AU20" s="34">
        <f>SUM(AU21)</f>
        <v>13639680</v>
      </c>
      <c r="AV20" s="34">
        <f>SUM(AV21)</f>
        <v>150000000</v>
      </c>
      <c r="AW20" s="34">
        <f t="shared" si="14"/>
        <v>90.906880000000001</v>
      </c>
      <c r="AX20" s="34">
        <f>+AT20/AR20*100</f>
        <v>0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124" ht="30" x14ac:dyDescent="0.25">
      <c r="A21" s="2"/>
      <c r="B21" s="2"/>
      <c r="C21" s="2"/>
      <c r="D21" s="2"/>
      <c r="E21" s="2"/>
      <c r="F21" s="2"/>
      <c r="G21" s="2"/>
      <c r="H21" s="2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  <c r="AE21" s="116"/>
      <c r="AF21" s="118"/>
      <c r="AG21" s="116">
        <v>230</v>
      </c>
      <c r="AH21" s="145" t="s">
        <v>353</v>
      </c>
      <c r="AI21" s="116"/>
      <c r="AJ21" s="116"/>
      <c r="AK21" s="116"/>
      <c r="AL21" s="116"/>
      <c r="AM21" s="116"/>
      <c r="AN21" s="132">
        <v>0</v>
      </c>
      <c r="AO21" s="132">
        <v>150000000</v>
      </c>
      <c r="AP21" s="132">
        <v>0</v>
      </c>
      <c r="AQ21" s="132">
        <v>0</v>
      </c>
      <c r="AR21" s="133">
        <f>+AN21+AO21+AP21-AQ21</f>
        <v>150000000</v>
      </c>
      <c r="AS21" s="132">
        <v>136360320</v>
      </c>
      <c r="AT21" s="132">
        <v>0</v>
      </c>
      <c r="AU21" s="7">
        <f>+AR21-AS21</f>
        <v>13639680</v>
      </c>
      <c r="AV21" s="7">
        <f>+AR21-AT21</f>
        <v>150000000</v>
      </c>
      <c r="AW21" s="7">
        <f t="shared" si="14"/>
        <v>90.906880000000001</v>
      </c>
      <c r="AX21" s="7">
        <f t="shared" ref="AX21:AX22" si="23">+AT21/AR21*100</f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124" s="150" customFormat="1" ht="30" customHeight="1" x14ac:dyDescent="0.25">
      <c r="A22" s="152"/>
      <c r="B22" s="152"/>
      <c r="C22" s="152"/>
      <c r="D22" s="152"/>
      <c r="E22" s="152"/>
      <c r="F22" s="152"/>
      <c r="G22" s="152"/>
      <c r="H22" s="152"/>
      <c r="I22" s="30" t="s">
        <v>84</v>
      </c>
      <c r="J22" s="147">
        <v>113</v>
      </c>
      <c r="K22" s="30">
        <v>1403</v>
      </c>
      <c r="L22" s="147">
        <v>11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9" t="s">
        <v>347</v>
      </c>
      <c r="AE22" s="30">
        <v>0</v>
      </c>
      <c r="AF22" s="32"/>
      <c r="AG22" s="30"/>
      <c r="AH22" s="32"/>
      <c r="AI22" s="30" t="s">
        <v>93</v>
      </c>
      <c r="AJ22" s="30" t="s">
        <v>66</v>
      </c>
      <c r="AK22" s="30" t="s">
        <v>66</v>
      </c>
      <c r="AL22" s="30" t="s">
        <v>66</v>
      </c>
      <c r="AM22" s="30" t="s">
        <v>94</v>
      </c>
      <c r="AN22" s="34">
        <f>+AN23</f>
        <v>0</v>
      </c>
      <c r="AO22" s="34">
        <f>+AO23</f>
        <v>87000000</v>
      </c>
      <c r="AP22" s="34">
        <f>AP23</f>
        <v>0</v>
      </c>
      <c r="AQ22" s="34">
        <f>+AQ23</f>
        <v>0</v>
      </c>
      <c r="AR22" s="34">
        <f>+AN22+AO22+AP22+-AQ22</f>
        <v>87000000</v>
      </c>
      <c r="AS22" s="34">
        <f>AS23</f>
        <v>86778810.040000007</v>
      </c>
      <c r="AT22" s="34">
        <f>AT23</f>
        <v>86778810.040000007</v>
      </c>
      <c r="AU22" s="34">
        <f>AU23</f>
        <v>221189.95999999344</v>
      </c>
      <c r="AV22" s="34">
        <f>AV23</f>
        <v>221189.95999999344</v>
      </c>
      <c r="AW22" s="34">
        <f t="shared" si="14"/>
        <v>99.745758666666674</v>
      </c>
      <c r="AX22" s="34">
        <f t="shared" si="23"/>
        <v>99.745758666666674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</row>
    <row r="23" spans="1:124" ht="30" x14ac:dyDescent="0.25">
      <c r="A23" s="2"/>
      <c r="B23" s="2"/>
      <c r="C23" s="2"/>
      <c r="D23" s="2"/>
      <c r="E23" s="2"/>
      <c r="F23" s="2"/>
      <c r="G23" s="2"/>
      <c r="H23" s="2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  <c r="AE23" s="116"/>
      <c r="AF23" s="118"/>
      <c r="AG23" s="116">
        <v>230</v>
      </c>
      <c r="AH23" s="145" t="s">
        <v>353</v>
      </c>
      <c r="AI23" s="116"/>
      <c r="AJ23" s="116"/>
      <c r="AK23" s="116"/>
      <c r="AL23" s="116"/>
      <c r="AM23" s="116"/>
      <c r="AN23" s="132">
        <v>0</v>
      </c>
      <c r="AO23" s="132">
        <v>87000000</v>
      </c>
      <c r="AP23" s="132">
        <v>0</v>
      </c>
      <c r="AQ23" s="132">
        <v>0</v>
      </c>
      <c r="AR23" s="133">
        <f>+AN23+AO23+AP23-AQ23</f>
        <v>87000000</v>
      </c>
      <c r="AS23" s="132">
        <v>86778810.040000007</v>
      </c>
      <c r="AT23" s="132">
        <v>86778810.040000007</v>
      </c>
      <c r="AU23" s="7">
        <f>+AR23-AS23</f>
        <v>221189.95999999344</v>
      </c>
      <c r="AV23" s="7">
        <f>+AR23-AT23</f>
        <v>221189.95999999344</v>
      </c>
      <c r="AW23" s="7">
        <f t="shared" ref="AW23" si="24">+AS23/AR23*100</f>
        <v>99.745758666666674</v>
      </c>
      <c r="AX23" s="7">
        <f t="shared" ref="AX23" si="25">+AT23/AR23*100</f>
        <v>99.745758666666674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124" s="150" customFormat="1" ht="30" customHeight="1" x14ac:dyDescent="0.25">
      <c r="A24" s="152"/>
      <c r="B24" s="152"/>
      <c r="C24" s="152"/>
      <c r="D24" s="152"/>
      <c r="E24" s="152"/>
      <c r="F24" s="152"/>
      <c r="G24" s="152"/>
      <c r="H24" s="152"/>
      <c r="I24" s="30" t="s">
        <v>84</v>
      </c>
      <c r="J24" s="147">
        <v>670</v>
      </c>
      <c r="K24" s="30">
        <v>1604</v>
      </c>
      <c r="L24" s="147">
        <v>163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 t="s">
        <v>66</v>
      </c>
      <c r="Z24" s="30" t="s">
        <v>66</v>
      </c>
      <c r="AA24" s="30" t="s">
        <v>66</v>
      </c>
      <c r="AB24" s="30" t="s">
        <v>66</v>
      </c>
      <c r="AC24" s="30" t="s">
        <v>67</v>
      </c>
      <c r="AD24" s="149" t="s">
        <v>348</v>
      </c>
      <c r="AE24" s="30">
        <v>0</v>
      </c>
      <c r="AF24" s="32"/>
      <c r="AG24" s="30"/>
      <c r="AH24" s="32"/>
      <c r="AI24" s="30" t="s">
        <v>93</v>
      </c>
      <c r="AJ24" s="30" t="s">
        <v>66</v>
      </c>
      <c r="AK24" s="30" t="s">
        <v>66</v>
      </c>
      <c r="AL24" s="30" t="s">
        <v>66</v>
      </c>
      <c r="AM24" s="30" t="s">
        <v>94</v>
      </c>
      <c r="AN24" s="34">
        <f>+AN25+AN26</f>
        <v>200000000</v>
      </c>
      <c r="AO24" s="34">
        <f t="shared" ref="AO24:AQ24" si="26">+AO25+AO26</f>
        <v>623000000</v>
      </c>
      <c r="AP24" s="34">
        <f t="shared" si="26"/>
        <v>30000000</v>
      </c>
      <c r="AQ24" s="34">
        <f t="shared" si="26"/>
        <v>0</v>
      </c>
      <c r="AR24" s="34">
        <f>+AN24+AO24+AP24+-AQ24</f>
        <v>853000000</v>
      </c>
      <c r="AS24" s="34">
        <f>+AS25+AS26</f>
        <v>853000000</v>
      </c>
      <c r="AT24" s="34">
        <f>+AT25+AT26</f>
        <v>853000000</v>
      </c>
      <c r="AU24" s="34">
        <f t="shared" ref="AU24:AV24" si="27">+AU25+AU26</f>
        <v>0</v>
      </c>
      <c r="AV24" s="34">
        <f t="shared" si="27"/>
        <v>0</v>
      </c>
      <c r="AW24" s="34">
        <f>+AS24/AR24*100</f>
        <v>100</v>
      </c>
      <c r="AX24" s="34">
        <f t="shared" ref="AX24" si="28">+AT24/AR24*100</f>
        <v>100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</row>
    <row r="25" spans="1:124" ht="30" x14ac:dyDescent="0.25">
      <c r="A25" s="2"/>
      <c r="B25" s="2"/>
      <c r="C25" s="2"/>
      <c r="D25" s="2"/>
      <c r="E25" s="2"/>
      <c r="F25" s="2"/>
      <c r="G25" s="2"/>
      <c r="H25" s="2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116"/>
      <c r="AF25" s="118"/>
      <c r="AG25" s="6">
        <v>10</v>
      </c>
      <c r="AH25" s="146" t="s">
        <v>349</v>
      </c>
      <c r="AI25" s="116"/>
      <c r="AJ25" s="116"/>
      <c r="AK25" s="116"/>
      <c r="AL25" s="116"/>
      <c r="AM25" s="116"/>
      <c r="AN25" s="132">
        <v>200000000</v>
      </c>
      <c r="AO25" s="132">
        <v>300000000</v>
      </c>
      <c r="AP25" s="132">
        <v>30000000</v>
      </c>
      <c r="AQ25" s="132"/>
      <c r="AR25" s="133">
        <f>+AN25+AO25+AP25-AQ25</f>
        <v>530000000</v>
      </c>
      <c r="AS25" s="132">
        <v>530000000</v>
      </c>
      <c r="AT25" s="132">
        <v>530000000</v>
      </c>
      <c r="AU25" s="7">
        <f>+AR25-AS25</f>
        <v>0</v>
      </c>
      <c r="AV25" s="7">
        <f>+AR25-AT25</f>
        <v>0</v>
      </c>
      <c r="AW25" s="7">
        <f t="shared" ref="AW25:AW26" si="29">+AS25/AR25*100</f>
        <v>100</v>
      </c>
      <c r="AX25" s="7">
        <f t="shared" ref="AX25:AX26" si="30">+AT25/AR25*100</f>
        <v>100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124" ht="15.75" thickBot="1" x14ac:dyDescent="0.3">
      <c r="A26" s="2"/>
      <c r="B26" s="2"/>
      <c r="C26" s="2"/>
      <c r="D26" s="2"/>
      <c r="E26" s="2"/>
      <c r="F26" s="2"/>
      <c r="G26" s="2"/>
      <c r="H26" s="2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16"/>
      <c r="AF26" s="118"/>
      <c r="AG26" s="6">
        <v>19</v>
      </c>
      <c r="AH26" s="146" t="s">
        <v>494</v>
      </c>
      <c r="AI26" s="116"/>
      <c r="AJ26" s="116"/>
      <c r="AK26" s="116"/>
      <c r="AL26" s="116"/>
      <c r="AM26" s="116"/>
      <c r="AN26" s="132">
        <v>0</v>
      </c>
      <c r="AO26" s="132">
        <v>323000000</v>
      </c>
      <c r="AP26" s="132">
        <v>0</v>
      </c>
      <c r="AQ26" s="132">
        <v>0</v>
      </c>
      <c r="AR26" s="133">
        <f>+AN26+AO26+AP26-AQ26</f>
        <v>323000000</v>
      </c>
      <c r="AS26" s="132">
        <v>323000000</v>
      </c>
      <c r="AT26" s="132">
        <v>323000000</v>
      </c>
      <c r="AU26" s="7">
        <f>+AR26-AS26</f>
        <v>0</v>
      </c>
      <c r="AV26" s="7">
        <f>+AR26-AT26</f>
        <v>0</v>
      </c>
      <c r="AW26" s="7">
        <f t="shared" si="29"/>
        <v>100</v>
      </c>
      <c r="AX26" s="7">
        <f t="shared" si="30"/>
        <v>100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124" x14ac:dyDescent="0.25">
      <c r="A27" s="2"/>
      <c r="B27" s="2"/>
      <c r="C27" s="2"/>
      <c r="D27" s="2"/>
      <c r="E27" s="2"/>
      <c r="F27" s="2"/>
      <c r="G27" s="2"/>
      <c r="H27" s="2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5"/>
      <c r="AF27" s="15"/>
      <c r="AG27" s="15"/>
      <c r="AH27" s="15"/>
      <c r="AI27" s="15"/>
      <c r="AJ27" s="15"/>
      <c r="AK27" s="15"/>
      <c r="AL27" s="15"/>
      <c r="AM27" s="15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19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6"/>
      <c r="BT27" s="56"/>
      <c r="BU27" s="56"/>
      <c r="BV27" s="56"/>
      <c r="BW27" s="56"/>
      <c r="BX27" s="56"/>
      <c r="BY27" s="56"/>
      <c r="BZ27" s="56"/>
      <c r="CA27" s="56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</row>
    <row r="28" spans="1:124" x14ac:dyDescent="0.25">
      <c r="I28" s="56" t="s">
        <v>322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</row>
    <row r="29" spans="1:124" x14ac:dyDescent="0.25"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</row>
    <row r="30" spans="1:124" x14ac:dyDescent="0.25"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</row>
    <row r="31" spans="1:124" x14ac:dyDescent="0.25"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</row>
    <row r="32" spans="1:124" x14ac:dyDescent="0.25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</row>
    <row r="33" spans="9:124" x14ac:dyDescent="0.25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</row>
    <row r="34" spans="9:124" x14ac:dyDescent="0.25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</row>
    <row r="35" spans="9:124" x14ac:dyDescent="0.25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</row>
    <row r="36" spans="9:124" x14ac:dyDescent="0.25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</row>
    <row r="37" spans="9:124" x14ac:dyDescent="0.25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9:124" x14ac:dyDescent="0.25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  <row r="39" spans="9:124" x14ac:dyDescent="0.25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</row>
    <row r="40" spans="9:124" x14ac:dyDescent="0.25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</row>
    <row r="41" spans="9:124" x14ac:dyDescent="0.25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</row>
    <row r="42" spans="9:124" x14ac:dyDescent="0.25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</row>
    <row r="43" spans="9:124" x14ac:dyDescent="0.25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</row>
    <row r="44" spans="9:124" x14ac:dyDescent="0.25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</row>
    <row r="45" spans="9:124" x14ac:dyDescent="0.25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</row>
  </sheetData>
  <mergeCells count="7">
    <mergeCell ref="AG6:AH6"/>
    <mergeCell ref="I8:AD8"/>
    <mergeCell ref="I7:AD7"/>
    <mergeCell ref="I6:AD6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7"/>
  <sheetViews>
    <sheetView topLeftCell="K1" zoomScaleNormal="100" workbookViewId="0">
      <pane ySplit="6" topLeftCell="A7" activePane="bottomLeft" state="frozen"/>
      <selection activeCell="AH1" sqref="AH1"/>
      <selection pane="bottomLeft" activeCell="AX7" sqref="AX7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50.7109375" customWidth="1"/>
    <col min="31" max="31" width="11" hidden="1" customWidth="1"/>
    <col min="32" max="32" width="180" hidden="1" customWidth="1"/>
    <col min="33" max="33" width="5.7109375" customWidth="1"/>
    <col min="34" max="34" width="26.42578125" customWidth="1"/>
    <col min="35" max="38" width="9" hidden="1" customWidth="1"/>
    <col min="39" max="39" width="90" hidden="1" customWidth="1"/>
    <col min="40" max="40" width="16.140625" customWidth="1"/>
    <col min="41" max="41" width="19.140625" customWidth="1"/>
    <col min="42" max="42" width="16" customWidth="1"/>
    <col min="43" max="44" width="16.7109375" customWidth="1"/>
    <col min="45" max="45" width="18.140625" customWidth="1"/>
    <col min="46" max="46" width="16.7109375" customWidth="1"/>
    <col min="47" max="47" width="18.28515625" customWidth="1"/>
    <col min="48" max="48" width="17.28515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s="150" customFormat="1" x14ac:dyDescent="0.25"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90" s="150" customFormat="1" ht="15.75" x14ac:dyDescent="0.25">
      <c r="A2" s="152"/>
      <c r="B2" s="152"/>
      <c r="C2" s="152"/>
      <c r="D2" s="152"/>
      <c r="E2" s="152"/>
      <c r="F2" s="152"/>
      <c r="G2" s="152"/>
      <c r="H2" s="152"/>
      <c r="I2" s="177" t="s">
        <v>339</v>
      </c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8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</row>
    <row r="3" spans="1:90" s="150" customFormat="1" ht="15.75" x14ac:dyDescent="0.25">
      <c r="A3" s="152"/>
      <c r="B3" s="152"/>
      <c r="C3" s="152"/>
      <c r="D3" s="152"/>
      <c r="E3" s="152"/>
      <c r="F3" s="152"/>
      <c r="G3" s="152"/>
      <c r="H3" s="152"/>
      <c r="I3" s="177" t="s">
        <v>338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8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</row>
    <row r="4" spans="1:90" s="150" customFormat="1" ht="15.75" x14ac:dyDescent="0.25">
      <c r="A4" s="152"/>
      <c r="B4" s="152"/>
      <c r="C4" s="152"/>
      <c r="D4" s="152"/>
      <c r="E4" s="152"/>
      <c r="F4" s="152"/>
      <c r="G4" s="152"/>
      <c r="H4" s="152"/>
      <c r="I4" s="177" t="s">
        <v>507</v>
      </c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8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</row>
    <row r="5" spans="1:90" s="150" customFormat="1" ht="15.75" x14ac:dyDescent="0.25">
      <c r="A5" s="152"/>
      <c r="B5" s="152"/>
      <c r="C5" s="152"/>
      <c r="D5" s="152"/>
      <c r="E5" s="152"/>
      <c r="F5" s="152"/>
      <c r="G5" s="152"/>
      <c r="H5" s="15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53"/>
      <c r="AF5" s="153"/>
      <c r="AG5" s="153"/>
      <c r="AH5" s="153"/>
      <c r="AI5" s="153"/>
      <c r="AJ5" s="153"/>
      <c r="AK5" s="153"/>
      <c r="AL5" s="153"/>
      <c r="AM5" s="153"/>
      <c r="AN5" s="154"/>
      <c r="AO5" s="154"/>
      <c r="AP5" s="154"/>
      <c r="AQ5" s="154"/>
      <c r="AR5" s="154"/>
      <c r="AS5" s="154"/>
      <c r="AT5" s="154"/>
      <c r="AU5" s="154"/>
      <c r="AV5" s="154"/>
      <c r="AW5" s="155"/>
      <c r="AX5" s="156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</row>
    <row r="6" spans="1:90" s="150" customFormat="1" ht="30" customHeight="1" thickBot="1" x14ac:dyDescent="0.3">
      <c r="A6" s="152"/>
      <c r="B6" s="152"/>
      <c r="C6" s="152"/>
      <c r="D6" s="152"/>
      <c r="E6" s="152"/>
      <c r="F6" s="152"/>
      <c r="G6" s="152"/>
      <c r="H6" s="15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80" t="s">
        <v>284</v>
      </c>
      <c r="AH6" s="180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</row>
    <row r="7" spans="1:90" s="150" customFormat="1" x14ac:dyDescent="0.25">
      <c r="A7" s="152">
        <v>1</v>
      </c>
      <c r="B7" s="152">
        <v>800103913</v>
      </c>
      <c r="C7" s="152">
        <v>4</v>
      </c>
      <c r="D7" s="152" t="s">
        <v>64</v>
      </c>
      <c r="E7" s="152">
        <v>2014</v>
      </c>
      <c r="F7" s="152" t="s">
        <v>65</v>
      </c>
      <c r="G7" s="152" t="s">
        <v>95</v>
      </c>
      <c r="H7" s="152" t="s">
        <v>96</v>
      </c>
      <c r="I7" s="170" t="s">
        <v>296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27">
        <v>0</v>
      </c>
      <c r="AF7" s="28"/>
      <c r="AG7" s="20"/>
      <c r="AH7" s="21"/>
      <c r="AI7" s="21"/>
      <c r="AJ7" s="21"/>
      <c r="AK7" s="21"/>
      <c r="AL7" s="21"/>
      <c r="AM7" s="21"/>
      <c r="AN7" s="23">
        <f t="shared" ref="AN7:AV7" si="0">+AN8</f>
        <v>3395511000</v>
      </c>
      <c r="AO7" s="23">
        <f t="shared" si="0"/>
        <v>10594848195</v>
      </c>
      <c r="AP7" s="23">
        <f t="shared" si="0"/>
        <v>852519508</v>
      </c>
      <c r="AQ7" s="23">
        <f t="shared" si="0"/>
        <v>950019508</v>
      </c>
      <c r="AR7" s="23">
        <f>+AR8</f>
        <v>13892859195</v>
      </c>
      <c r="AS7" s="23">
        <f t="shared" si="0"/>
        <v>12540903922</v>
      </c>
      <c r="AT7" s="23">
        <f t="shared" si="0"/>
        <v>10957335792</v>
      </c>
      <c r="AU7" s="23">
        <f t="shared" si="0"/>
        <v>1351955273</v>
      </c>
      <c r="AV7" s="23">
        <f t="shared" si="0"/>
        <v>2935523403</v>
      </c>
      <c r="AW7" s="23">
        <f t="shared" ref="AW7:AW70" si="1">+AS7/AR7*100</f>
        <v>90.268703842571412</v>
      </c>
      <c r="AX7" s="23">
        <f t="shared" ref="AX7:AX70" si="2">+AT7/AR7*100</f>
        <v>78.870271685640589</v>
      </c>
      <c r="AY7" s="152">
        <v>0</v>
      </c>
      <c r="AZ7" s="152">
        <v>0</v>
      </c>
      <c r="BA7" s="152">
        <v>0</v>
      </c>
      <c r="BB7" s="152">
        <v>0</v>
      </c>
      <c r="BC7" s="152">
        <v>0</v>
      </c>
      <c r="BD7" s="152">
        <v>0</v>
      </c>
      <c r="BE7" s="152">
        <v>0</v>
      </c>
      <c r="BF7" s="152">
        <v>0</v>
      </c>
      <c r="BG7" s="152">
        <v>0</v>
      </c>
      <c r="BH7" s="152" t="s">
        <v>68</v>
      </c>
      <c r="BI7" s="152" t="s">
        <v>69</v>
      </c>
      <c r="BJ7" s="152" t="s">
        <v>70</v>
      </c>
      <c r="BK7" s="152" t="s">
        <v>71</v>
      </c>
      <c r="BL7" s="152" t="s">
        <v>68</v>
      </c>
      <c r="BM7" s="152" t="s">
        <v>72</v>
      </c>
      <c r="BN7" s="152" t="s">
        <v>73</v>
      </c>
      <c r="BO7" s="152" t="s">
        <v>74</v>
      </c>
      <c r="BP7" s="152" t="s">
        <v>75</v>
      </c>
      <c r="BQ7" s="152" t="s">
        <v>76</v>
      </c>
      <c r="BR7" s="152" t="s">
        <v>77</v>
      </c>
      <c r="CB7" s="152" t="s">
        <v>78</v>
      </c>
      <c r="CC7" s="152" t="s">
        <v>79</v>
      </c>
      <c r="CD7" s="152" t="s">
        <v>79</v>
      </c>
      <c r="CE7" s="152" t="s">
        <v>79</v>
      </c>
      <c r="CF7" s="152" t="s">
        <v>80</v>
      </c>
      <c r="CG7" s="152" t="s">
        <v>79</v>
      </c>
      <c r="CH7" s="152" t="s">
        <v>79</v>
      </c>
      <c r="CI7" s="152" t="s">
        <v>81</v>
      </c>
      <c r="CJ7" s="152" t="s">
        <v>81</v>
      </c>
      <c r="CK7" s="152" t="s">
        <v>81</v>
      </c>
      <c r="CL7" s="152" t="s">
        <v>81</v>
      </c>
    </row>
    <row r="8" spans="1:90" s="150" customFormat="1" x14ac:dyDescent="0.25">
      <c r="A8" s="152">
        <v>1</v>
      </c>
      <c r="B8" s="152">
        <v>800103913</v>
      </c>
      <c r="C8" s="152">
        <v>4</v>
      </c>
      <c r="D8" s="152" t="s">
        <v>64</v>
      </c>
      <c r="E8" s="152">
        <v>2014</v>
      </c>
      <c r="F8" s="152" t="s">
        <v>65</v>
      </c>
      <c r="G8" s="152" t="s">
        <v>95</v>
      </c>
      <c r="H8" s="152" t="s">
        <v>96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20">
        <v>0</v>
      </c>
      <c r="AF8" s="21"/>
      <c r="AG8" s="20"/>
      <c r="AH8" s="21"/>
      <c r="AI8" s="21"/>
      <c r="AJ8" s="21"/>
      <c r="AK8" s="21"/>
      <c r="AL8" s="21"/>
      <c r="AM8" s="21"/>
      <c r="AN8" s="23">
        <f>+AN9+AN13+AN19+AN25+AN28+AN35+AN39+AN42+AN44+AN47+AN49+AN52+AN55+AN58+AN62+AN66+AN69+AN71+AN32</f>
        <v>3395511000</v>
      </c>
      <c r="AO8" s="23">
        <f t="shared" ref="AO8:AQ8" si="3">+AO9+AO13+AO19+AO25+AO28+AO35+AO39+AO42+AO44+AO47+AO49+AO52+AO55+AO58+AO62+AO66+AO69+AO71+AO32</f>
        <v>10594848195</v>
      </c>
      <c r="AP8" s="23">
        <f t="shared" si="3"/>
        <v>852519508</v>
      </c>
      <c r="AQ8" s="23">
        <f t="shared" si="3"/>
        <v>950019508</v>
      </c>
      <c r="AR8" s="23">
        <f>+AN8+AO8+AP8-AQ8</f>
        <v>13892859195</v>
      </c>
      <c r="AS8" s="23">
        <f>+AS9+AS13+AS19+AS25+AS28+AS35+AS39+AS42+AS44+AS47+AS49+AS52+AS55+AS58+AS62+AS66+AS69+AS71+AS32</f>
        <v>12540903922</v>
      </c>
      <c r="AT8" s="23">
        <f>+AT9+AT13+AT19+AT25+AT28+AT35+AT39+AT42+AT44+AT47+AT49+AT52+AT55+AT58+AT62+AT66+AT69+AT71+AT32</f>
        <v>10957335792</v>
      </c>
      <c r="AU8" s="23">
        <f t="shared" ref="AU8:AV8" si="4">+AU9+AU13+AU19+AU25+AU28+AU35+AU39+AU42+AU44+AU47+AU49+AU52+AU55+AU58+AU62+AU66+AU69+AU71+AU32</f>
        <v>1351955273</v>
      </c>
      <c r="AV8" s="23">
        <f t="shared" si="4"/>
        <v>2935523403</v>
      </c>
      <c r="AW8" s="23">
        <f>+AS8/AR8*100</f>
        <v>90.268703842571412</v>
      </c>
      <c r="AX8" s="23">
        <f>+AT8/AR8*100</f>
        <v>78.870271685640589</v>
      </c>
      <c r="AY8" s="152">
        <v>0</v>
      </c>
      <c r="AZ8" s="152">
        <v>0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 t="s">
        <v>68</v>
      </c>
      <c r="BI8" s="152" t="s">
        <v>69</v>
      </c>
      <c r="BJ8" s="152" t="s">
        <v>70</v>
      </c>
      <c r="BK8" s="152" t="s">
        <v>71</v>
      </c>
      <c r="BL8" s="152" t="s">
        <v>68</v>
      </c>
      <c r="BM8" s="152" t="s">
        <v>72</v>
      </c>
      <c r="BN8" s="152" t="s">
        <v>73</v>
      </c>
      <c r="BO8" s="152" t="s">
        <v>74</v>
      </c>
      <c r="BP8" s="152" t="s">
        <v>75</v>
      </c>
      <c r="BQ8" s="152" t="s">
        <v>76</v>
      </c>
      <c r="BR8" s="152" t="s">
        <v>77</v>
      </c>
      <c r="CB8" s="152" t="s">
        <v>78</v>
      </c>
      <c r="CC8" s="152" t="s">
        <v>79</v>
      </c>
      <c r="CD8" s="152" t="s">
        <v>79</v>
      </c>
      <c r="CE8" s="152" t="s">
        <v>79</v>
      </c>
      <c r="CF8" s="152" t="s">
        <v>80</v>
      </c>
      <c r="CG8" s="152" t="s">
        <v>79</v>
      </c>
      <c r="CH8" s="152" t="s">
        <v>79</v>
      </c>
      <c r="CI8" s="152" t="s">
        <v>81</v>
      </c>
      <c r="CJ8" s="152" t="s">
        <v>81</v>
      </c>
      <c r="CK8" s="152" t="s">
        <v>81</v>
      </c>
      <c r="CL8" s="152" t="s">
        <v>81</v>
      </c>
    </row>
    <row r="9" spans="1:90" s="150" customFormat="1" ht="45" x14ac:dyDescent="0.25">
      <c r="A9" s="152"/>
      <c r="B9" s="152"/>
      <c r="C9" s="152"/>
      <c r="D9" s="152"/>
      <c r="E9" s="152"/>
      <c r="F9" s="152"/>
      <c r="G9" s="152"/>
      <c r="H9" s="152"/>
      <c r="I9" s="30" t="s">
        <v>84</v>
      </c>
      <c r="J9" s="147">
        <v>111</v>
      </c>
      <c r="K9" s="30">
        <v>1000</v>
      </c>
      <c r="L9" s="147">
        <v>2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48" t="s">
        <v>499</v>
      </c>
      <c r="AE9" s="30"/>
      <c r="AF9" s="32"/>
      <c r="AG9" s="30"/>
      <c r="AH9" s="32"/>
      <c r="AI9" s="30"/>
      <c r="AJ9" s="30"/>
      <c r="AK9" s="30"/>
      <c r="AL9" s="30"/>
      <c r="AM9" s="30"/>
      <c r="AN9" s="34">
        <f>SUM(AN10:AN12)</f>
        <v>0</v>
      </c>
      <c r="AO9" s="34">
        <f t="shared" ref="AO9:AQ9" si="5">SUM(AO10:AO12)</f>
        <v>970000000</v>
      </c>
      <c r="AP9" s="34">
        <f t="shared" si="5"/>
        <v>0</v>
      </c>
      <c r="AQ9" s="34">
        <f t="shared" si="5"/>
        <v>0</v>
      </c>
      <c r="AR9" s="34">
        <f>+AN9+AO9+AP9-AQ9</f>
        <v>970000000</v>
      </c>
      <c r="AS9" s="34">
        <f>SUM(AS10:AS12)</f>
        <v>840000000</v>
      </c>
      <c r="AT9" s="34">
        <f t="shared" ref="AT9:AV9" si="6">SUM(AT10:AT12)</f>
        <v>0</v>
      </c>
      <c r="AU9" s="34">
        <f>SUM(AU10:AU12)</f>
        <v>130000000</v>
      </c>
      <c r="AV9" s="34">
        <f t="shared" si="6"/>
        <v>970000000</v>
      </c>
      <c r="AW9" s="34">
        <f>+AS9/AR9*100</f>
        <v>86.597938144329902</v>
      </c>
      <c r="AX9" s="34">
        <f t="shared" ref="AX9:AX12" si="7">+AT9/AR9*100</f>
        <v>0</v>
      </c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</row>
    <row r="10" spans="1:90" s="150" customFormat="1" x14ac:dyDescent="0.25">
      <c r="A10" s="152"/>
      <c r="B10" s="152"/>
      <c r="C10" s="152"/>
      <c r="D10" s="152"/>
      <c r="E10" s="152"/>
      <c r="F10" s="152"/>
      <c r="G10" s="152"/>
      <c r="H10" s="152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61"/>
      <c r="AE10" s="157"/>
      <c r="AF10" s="157"/>
      <c r="AG10" s="157">
        <v>3</v>
      </c>
      <c r="AH10" s="162" t="s">
        <v>500</v>
      </c>
      <c r="AI10" s="157"/>
      <c r="AJ10" s="157"/>
      <c r="AK10" s="157"/>
      <c r="AL10" s="157"/>
      <c r="AM10" s="157"/>
      <c r="AN10" s="138">
        <v>0</v>
      </c>
      <c r="AO10" s="138">
        <v>98235253</v>
      </c>
      <c r="AP10" s="138">
        <v>0</v>
      </c>
      <c r="AQ10" s="138">
        <v>0</v>
      </c>
      <c r="AR10" s="138">
        <f t="shared" ref="AR10:AR70" si="8">+AN10+AO10+AP10-AQ10</f>
        <v>98235253</v>
      </c>
      <c r="AS10" s="138">
        <v>0</v>
      </c>
      <c r="AT10" s="138">
        <v>0</v>
      </c>
      <c r="AU10" s="138">
        <f t="shared" ref="AU10:AU11" si="9">+AR10-AS10</f>
        <v>98235253</v>
      </c>
      <c r="AV10" s="138">
        <f t="shared" ref="AV10:AV11" si="10">+AR10-AT10</f>
        <v>98235253</v>
      </c>
      <c r="AW10" s="138">
        <f t="shared" ref="AW10:AW12" si="11">+AS10/AR10*100</f>
        <v>0</v>
      </c>
      <c r="AX10" s="138">
        <f t="shared" si="7"/>
        <v>0</v>
      </c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</row>
    <row r="11" spans="1:90" s="150" customFormat="1" ht="30" x14ac:dyDescent="0.25">
      <c r="A11" s="152"/>
      <c r="B11" s="152"/>
      <c r="C11" s="152"/>
      <c r="D11" s="152"/>
      <c r="E11" s="152"/>
      <c r="F11" s="152"/>
      <c r="G11" s="152"/>
      <c r="H11" s="152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61"/>
      <c r="AE11" s="157"/>
      <c r="AF11" s="157"/>
      <c r="AG11" s="157">
        <v>10</v>
      </c>
      <c r="AH11" s="162" t="s">
        <v>86</v>
      </c>
      <c r="AI11" s="157"/>
      <c r="AJ11" s="157"/>
      <c r="AK11" s="157"/>
      <c r="AL11" s="157"/>
      <c r="AM11" s="157"/>
      <c r="AN11" s="138">
        <v>0</v>
      </c>
      <c r="AO11" s="138">
        <v>31764747</v>
      </c>
      <c r="AP11" s="138">
        <v>0</v>
      </c>
      <c r="AQ11" s="138">
        <v>0</v>
      </c>
      <c r="AR11" s="138">
        <f t="shared" si="8"/>
        <v>31764747</v>
      </c>
      <c r="AS11" s="138">
        <v>0</v>
      </c>
      <c r="AT11" s="138">
        <v>0</v>
      </c>
      <c r="AU11" s="138">
        <f t="shared" si="9"/>
        <v>31764747</v>
      </c>
      <c r="AV11" s="138">
        <f t="shared" si="10"/>
        <v>31764747</v>
      </c>
      <c r="AW11" s="138">
        <f t="shared" si="11"/>
        <v>0</v>
      </c>
      <c r="AX11" s="138">
        <f t="shared" si="7"/>
        <v>0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90" s="150" customFormat="1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1"/>
      <c r="AE12" s="157"/>
      <c r="AF12" s="157"/>
      <c r="AG12" s="157">
        <v>19</v>
      </c>
      <c r="AH12" s="157" t="s">
        <v>494</v>
      </c>
      <c r="AI12" s="157"/>
      <c r="AJ12" s="157"/>
      <c r="AK12" s="157"/>
      <c r="AL12" s="157"/>
      <c r="AM12" s="157"/>
      <c r="AN12" s="138">
        <v>0</v>
      </c>
      <c r="AO12" s="138">
        <v>840000000</v>
      </c>
      <c r="AP12" s="138">
        <v>0</v>
      </c>
      <c r="AQ12" s="138">
        <v>0</v>
      </c>
      <c r="AR12" s="138">
        <f t="shared" si="8"/>
        <v>840000000</v>
      </c>
      <c r="AS12" s="138">
        <v>840000000</v>
      </c>
      <c r="AT12" s="138">
        <v>0</v>
      </c>
      <c r="AU12" s="138">
        <f t="shared" ref="AU12" si="12">+AR12-AS12</f>
        <v>0</v>
      </c>
      <c r="AV12" s="138">
        <f t="shared" ref="AV12" si="13">+AR12-AT12</f>
        <v>840000000</v>
      </c>
      <c r="AW12" s="138">
        <f t="shared" si="11"/>
        <v>100</v>
      </c>
      <c r="AX12" s="138">
        <f t="shared" si="7"/>
        <v>0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90" s="150" customFormat="1" ht="45" x14ac:dyDescent="0.25">
      <c r="A13" s="152"/>
      <c r="B13" s="152"/>
      <c r="C13" s="152"/>
      <c r="D13" s="152"/>
      <c r="E13" s="152"/>
      <c r="F13" s="152"/>
      <c r="G13" s="152"/>
      <c r="H13" s="152"/>
      <c r="I13" s="30" t="s">
        <v>84</v>
      </c>
      <c r="J13" s="30" t="s">
        <v>98</v>
      </c>
      <c r="K13" s="30" t="s">
        <v>99</v>
      </c>
      <c r="L13" s="147">
        <v>47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48" t="s">
        <v>501</v>
      </c>
      <c r="AE13" s="30"/>
      <c r="AF13" s="32"/>
      <c r="AG13" s="30"/>
      <c r="AH13" s="32"/>
      <c r="AI13" s="30"/>
      <c r="AJ13" s="30"/>
      <c r="AK13" s="30"/>
      <c r="AL13" s="30"/>
      <c r="AM13" s="30"/>
      <c r="AN13" s="34">
        <f>SUM(AN14:AN18)</f>
        <v>0</v>
      </c>
      <c r="AO13" s="34">
        <f t="shared" ref="AO13:AQ13" si="14">SUM(AO14:AO18)</f>
        <v>200000000</v>
      </c>
      <c r="AP13" s="34">
        <f>SUM(AP14:AP18)</f>
        <v>555652841</v>
      </c>
      <c r="AQ13" s="34">
        <f t="shared" si="14"/>
        <v>0</v>
      </c>
      <c r="AR13" s="34">
        <f>+AN13+AO13+AP13-AQ13</f>
        <v>755652841</v>
      </c>
      <c r="AS13" s="34">
        <f>SUM(AS14:AS18)</f>
        <v>317916683</v>
      </c>
      <c r="AT13" s="34">
        <f>SUM(AT14:AT18)</f>
        <v>1262500</v>
      </c>
      <c r="AU13" s="34">
        <f>SUM(AU14:AU18)</f>
        <v>437736158</v>
      </c>
      <c r="AV13" s="34">
        <f>SUM(AV14:AV18)</f>
        <v>754390341</v>
      </c>
      <c r="AW13" s="34">
        <f>+AS13/AR13*100</f>
        <v>42.071790874137669</v>
      </c>
      <c r="AX13" s="34">
        <f>+AT13/AR13*100</f>
        <v>0.16707407575273048</v>
      </c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</row>
    <row r="14" spans="1:90" s="150" customFormat="1" ht="30" x14ac:dyDescent="0.25">
      <c r="A14" s="152"/>
      <c r="B14" s="152"/>
      <c r="C14" s="152"/>
      <c r="D14" s="152"/>
      <c r="E14" s="152"/>
      <c r="F14" s="152"/>
      <c r="G14" s="152"/>
      <c r="H14" s="152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61"/>
      <c r="AE14" s="157"/>
      <c r="AF14" s="157"/>
      <c r="AG14" s="157">
        <v>10</v>
      </c>
      <c r="AH14" s="162" t="s">
        <v>86</v>
      </c>
      <c r="AI14" s="157"/>
      <c r="AJ14" s="157"/>
      <c r="AK14" s="157"/>
      <c r="AL14" s="157"/>
      <c r="AM14" s="157"/>
      <c r="AN14" s="138">
        <v>0</v>
      </c>
      <c r="AO14" s="138">
        <v>200000000</v>
      </c>
      <c r="AP14" s="138">
        <v>4364259</v>
      </c>
      <c r="AQ14" s="138">
        <v>0</v>
      </c>
      <c r="AR14" s="138">
        <f>+AN14+AO14+AP14-AQ14</f>
        <v>204364259</v>
      </c>
      <c r="AS14" s="138">
        <v>0</v>
      </c>
      <c r="AT14" s="138">
        <v>0</v>
      </c>
      <c r="AU14" s="138">
        <f t="shared" ref="AU14:AU15" si="15">+AR14-AS14</f>
        <v>204364259</v>
      </c>
      <c r="AV14" s="138">
        <f t="shared" ref="AV14:AV15" si="16">+AR14-AT14</f>
        <v>204364259</v>
      </c>
      <c r="AW14" s="138">
        <f>+AS14/AR14*100</f>
        <v>0</v>
      </c>
      <c r="AX14" s="138">
        <f>+AT14/AR14*100</f>
        <v>0</v>
      </c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</row>
    <row r="15" spans="1:90" s="150" customFormat="1" ht="30" x14ac:dyDescent="0.25">
      <c r="A15" s="152"/>
      <c r="B15" s="152"/>
      <c r="C15" s="152"/>
      <c r="D15" s="152"/>
      <c r="E15" s="152"/>
      <c r="F15" s="152"/>
      <c r="G15" s="152"/>
      <c r="H15" s="152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61"/>
      <c r="AE15" s="157"/>
      <c r="AF15" s="157"/>
      <c r="AG15" s="157">
        <v>26</v>
      </c>
      <c r="AH15" s="162" t="s">
        <v>352</v>
      </c>
      <c r="AI15" s="157"/>
      <c r="AJ15" s="157"/>
      <c r="AK15" s="157"/>
      <c r="AL15" s="157"/>
      <c r="AM15" s="157"/>
      <c r="AN15" s="138">
        <v>0</v>
      </c>
      <c r="AO15" s="138">
        <v>0</v>
      </c>
      <c r="AP15" s="138">
        <v>234505007</v>
      </c>
      <c r="AQ15" s="138">
        <v>0</v>
      </c>
      <c r="AR15" s="138">
        <f t="shared" ref="AR15:AR18" si="17">+AN15+AO15+AP15-AQ15</f>
        <v>234505007</v>
      </c>
      <c r="AS15" s="138">
        <v>233794569</v>
      </c>
      <c r="AT15" s="138">
        <v>1262500</v>
      </c>
      <c r="AU15" s="138">
        <f t="shared" si="15"/>
        <v>710438</v>
      </c>
      <c r="AV15" s="138">
        <f t="shared" si="16"/>
        <v>233242507</v>
      </c>
      <c r="AW15" s="138">
        <f>+AS15/AR15*100</f>
        <v>99.697047833183362</v>
      </c>
      <c r="AX15" s="138">
        <f>+AT15/AR15*100</f>
        <v>0.53836803578356007</v>
      </c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</row>
    <row r="16" spans="1:90" s="150" customFormat="1" ht="30" x14ac:dyDescent="0.25">
      <c r="A16" s="152"/>
      <c r="B16" s="152"/>
      <c r="C16" s="152"/>
      <c r="D16" s="152"/>
      <c r="E16" s="152"/>
      <c r="F16" s="152"/>
      <c r="G16" s="152"/>
      <c r="H16" s="152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61"/>
      <c r="AE16" s="157"/>
      <c r="AF16" s="157"/>
      <c r="AG16" s="157">
        <v>143</v>
      </c>
      <c r="AH16" s="162" t="s">
        <v>354</v>
      </c>
      <c r="AI16" s="157"/>
      <c r="AJ16" s="157"/>
      <c r="AK16" s="157"/>
      <c r="AL16" s="157"/>
      <c r="AM16" s="157"/>
      <c r="AN16" s="138">
        <v>0</v>
      </c>
      <c r="AO16" s="138">
        <v>0</v>
      </c>
      <c r="AP16" s="138">
        <v>32146357</v>
      </c>
      <c r="AQ16" s="138">
        <v>0</v>
      </c>
      <c r="AR16" s="138">
        <f t="shared" si="17"/>
        <v>32146357</v>
      </c>
      <c r="AS16" s="138">
        <v>0</v>
      </c>
      <c r="AT16" s="138">
        <v>0</v>
      </c>
      <c r="AU16" s="138">
        <f>+AR16-AS16</f>
        <v>32146357</v>
      </c>
      <c r="AV16" s="138">
        <f>+AR16-AT16</f>
        <v>32146357</v>
      </c>
      <c r="AW16" s="138">
        <f>+AS16/AR16*100</f>
        <v>0</v>
      </c>
      <c r="AX16" s="138">
        <f>+AT16/AR16*100</f>
        <v>0</v>
      </c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</row>
    <row r="17" spans="1:90" s="150" customFormat="1" ht="30" x14ac:dyDescent="0.25">
      <c r="A17" s="152"/>
      <c r="B17" s="152"/>
      <c r="C17" s="152"/>
      <c r="D17" s="152"/>
      <c r="E17" s="152"/>
      <c r="F17" s="152"/>
      <c r="G17" s="152"/>
      <c r="H17" s="152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61"/>
      <c r="AE17" s="157"/>
      <c r="AF17" s="157"/>
      <c r="AG17" s="157">
        <v>214</v>
      </c>
      <c r="AH17" s="162" t="s">
        <v>355</v>
      </c>
      <c r="AI17" s="157"/>
      <c r="AJ17" s="157"/>
      <c r="AK17" s="157"/>
      <c r="AL17" s="157"/>
      <c r="AM17" s="157"/>
      <c r="AN17" s="138">
        <v>0</v>
      </c>
      <c r="AO17" s="138">
        <v>0</v>
      </c>
      <c r="AP17" s="138">
        <v>33319195</v>
      </c>
      <c r="AQ17" s="138">
        <v>0</v>
      </c>
      <c r="AR17" s="138">
        <f t="shared" si="17"/>
        <v>33319195</v>
      </c>
      <c r="AS17" s="138">
        <v>0</v>
      </c>
      <c r="AT17" s="138">
        <v>0</v>
      </c>
      <c r="AU17" s="138">
        <f t="shared" ref="AU17:AU18" si="18">+AR17-AS17</f>
        <v>33319195</v>
      </c>
      <c r="AV17" s="138">
        <f t="shared" ref="AV17:AV18" si="19">+AR17-AT17</f>
        <v>33319195</v>
      </c>
      <c r="AW17" s="138">
        <f>+AS17/AR17*100</f>
        <v>0</v>
      </c>
      <c r="AX17" s="138">
        <f t="shared" ref="AX17" si="20">+AT17/AR17*100</f>
        <v>0</v>
      </c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</row>
    <row r="18" spans="1:90" s="150" customFormat="1" ht="30" x14ac:dyDescent="0.25">
      <c r="A18" s="152"/>
      <c r="B18" s="152"/>
      <c r="C18" s="152"/>
      <c r="D18" s="152"/>
      <c r="E18" s="152"/>
      <c r="F18" s="152"/>
      <c r="G18" s="152"/>
      <c r="H18" s="152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61"/>
      <c r="AE18" s="157"/>
      <c r="AF18" s="157"/>
      <c r="AG18" s="157">
        <v>230</v>
      </c>
      <c r="AH18" s="162" t="s">
        <v>353</v>
      </c>
      <c r="AI18" s="157"/>
      <c r="AJ18" s="157"/>
      <c r="AK18" s="157"/>
      <c r="AL18" s="157"/>
      <c r="AM18" s="157"/>
      <c r="AN18" s="138">
        <v>0</v>
      </c>
      <c r="AO18" s="138">
        <v>0</v>
      </c>
      <c r="AP18" s="138">
        <v>251318023</v>
      </c>
      <c r="AQ18" s="138">
        <v>0</v>
      </c>
      <c r="AR18" s="138">
        <f t="shared" si="17"/>
        <v>251318023</v>
      </c>
      <c r="AS18" s="138">
        <v>84122114</v>
      </c>
      <c r="AT18" s="138">
        <v>0</v>
      </c>
      <c r="AU18" s="138">
        <f t="shared" si="18"/>
        <v>167195909</v>
      </c>
      <c r="AV18" s="138">
        <f t="shared" si="19"/>
        <v>251318023</v>
      </c>
      <c r="AW18" s="138">
        <f>+AS18/AR18*100</f>
        <v>33.472376153460353</v>
      </c>
      <c r="AX18" s="138">
        <f>+AT18/AR18*100</f>
        <v>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</row>
    <row r="19" spans="1:90" s="150" customFormat="1" ht="30" x14ac:dyDescent="0.25">
      <c r="A19" s="152"/>
      <c r="B19" s="152"/>
      <c r="C19" s="152"/>
      <c r="D19" s="152"/>
      <c r="E19" s="152"/>
      <c r="F19" s="152"/>
      <c r="G19" s="152"/>
      <c r="H19" s="152"/>
      <c r="I19" s="30" t="s">
        <v>84</v>
      </c>
      <c r="J19" s="30" t="s">
        <v>98</v>
      </c>
      <c r="K19" s="30" t="s">
        <v>99</v>
      </c>
      <c r="L19" s="147">
        <v>131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67</v>
      </c>
      <c r="AD19" s="148" t="s">
        <v>356</v>
      </c>
      <c r="AE19" s="30">
        <v>0</v>
      </c>
      <c r="AF19" s="32"/>
      <c r="AG19" s="30"/>
      <c r="AH19" s="32"/>
      <c r="AI19" s="30" t="s">
        <v>100</v>
      </c>
      <c r="AJ19" s="30" t="s">
        <v>66</v>
      </c>
      <c r="AK19" s="30" t="s">
        <v>66</v>
      </c>
      <c r="AL19" s="30" t="s">
        <v>66</v>
      </c>
      <c r="AM19" s="30" t="s">
        <v>101</v>
      </c>
      <c r="AN19" s="34">
        <f>SUM(AN20:AN24)</f>
        <v>200000000</v>
      </c>
      <c r="AO19" s="34">
        <f t="shared" ref="AO19:AP19" si="21">SUM(AO20:AO24)</f>
        <v>800225337</v>
      </c>
      <c r="AP19" s="34">
        <f t="shared" si="21"/>
        <v>0</v>
      </c>
      <c r="AQ19" s="34">
        <f>SUM(AQ20:AQ24)</f>
        <v>555652841</v>
      </c>
      <c r="AR19" s="34">
        <f>+AN19+AO19+AP19-AQ19</f>
        <v>444572496</v>
      </c>
      <c r="AS19" s="34">
        <f>SUM(AS20:AS24)</f>
        <v>444572496</v>
      </c>
      <c r="AT19" s="34">
        <f>SUM(AT20:AT24)</f>
        <v>444572496</v>
      </c>
      <c r="AU19" s="34">
        <f>SUM(AU20:AU24)</f>
        <v>0</v>
      </c>
      <c r="AV19" s="34">
        <f>SUM(AV20:AV24)</f>
        <v>0</v>
      </c>
      <c r="AW19" s="34">
        <f>+AS19/AR19*100</f>
        <v>100</v>
      </c>
      <c r="AX19" s="34">
        <f t="shared" si="2"/>
        <v>100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</row>
    <row r="20" spans="1:90" s="150" customFormat="1" x14ac:dyDescent="0.25">
      <c r="A20" s="152"/>
      <c r="B20" s="152"/>
      <c r="C20" s="152"/>
      <c r="D20" s="152"/>
      <c r="E20" s="152"/>
      <c r="F20" s="152"/>
      <c r="G20" s="152"/>
      <c r="H20" s="152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61"/>
      <c r="AE20" s="157">
        <v>10</v>
      </c>
      <c r="AF20" s="157" t="s">
        <v>85</v>
      </c>
      <c r="AG20" s="157">
        <v>10</v>
      </c>
      <c r="AH20" s="157" t="s">
        <v>86</v>
      </c>
      <c r="AI20" s="157" t="s">
        <v>100</v>
      </c>
      <c r="AJ20" s="157" t="s">
        <v>66</v>
      </c>
      <c r="AK20" s="157" t="s">
        <v>66</v>
      </c>
      <c r="AL20" s="157" t="s">
        <v>66</v>
      </c>
      <c r="AM20" s="157" t="s">
        <v>101</v>
      </c>
      <c r="AN20" s="138">
        <v>200000000</v>
      </c>
      <c r="AO20" s="138">
        <v>0</v>
      </c>
      <c r="AP20" s="138">
        <v>0</v>
      </c>
      <c r="AQ20" s="138">
        <v>4364259</v>
      </c>
      <c r="AR20" s="138">
        <f t="shared" si="8"/>
        <v>195635741</v>
      </c>
      <c r="AS20" s="138">
        <v>195635741</v>
      </c>
      <c r="AT20" s="138">
        <v>195635741</v>
      </c>
      <c r="AU20" s="138">
        <f t="shared" ref="AU20:AU27" si="22">+AR20-AS20</f>
        <v>0</v>
      </c>
      <c r="AV20" s="138">
        <f t="shared" ref="AV20:AV27" si="23">+AR20-AT20</f>
        <v>0</v>
      </c>
      <c r="AW20" s="138">
        <f t="shared" si="1"/>
        <v>100</v>
      </c>
      <c r="AX20" s="138">
        <f t="shared" si="2"/>
        <v>100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</row>
    <row r="21" spans="1:90" s="150" customFormat="1" ht="30" x14ac:dyDescent="0.25">
      <c r="A21" s="152"/>
      <c r="B21" s="152"/>
      <c r="C21" s="152"/>
      <c r="D21" s="152"/>
      <c r="E21" s="152"/>
      <c r="F21" s="152"/>
      <c r="G21" s="152"/>
      <c r="H21" s="152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61"/>
      <c r="AE21" s="157"/>
      <c r="AF21" s="157"/>
      <c r="AG21" s="157">
        <v>26</v>
      </c>
      <c r="AH21" s="162" t="s">
        <v>352</v>
      </c>
      <c r="AI21" s="157"/>
      <c r="AJ21" s="157"/>
      <c r="AK21" s="157"/>
      <c r="AL21" s="157"/>
      <c r="AM21" s="157"/>
      <c r="AN21" s="138">
        <v>0</v>
      </c>
      <c r="AO21" s="138">
        <v>328916762</v>
      </c>
      <c r="AP21" s="138">
        <v>0</v>
      </c>
      <c r="AQ21" s="138">
        <v>234505007</v>
      </c>
      <c r="AR21" s="138">
        <f t="shared" si="8"/>
        <v>94411755</v>
      </c>
      <c r="AS21" s="138">
        <v>94411755</v>
      </c>
      <c r="AT21" s="138">
        <v>94411755</v>
      </c>
      <c r="AU21" s="138">
        <f t="shared" ref="AU21:AU24" si="24">+AR21-AS21</f>
        <v>0</v>
      </c>
      <c r="AV21" s="138">
        <f t="shared" ref="AV21:AV24" si="25">+AR21-AT21</f>
        <v>0</v>
      </c>
      <c r="AW21" s="138">
        <f t="shared" ref="AW21:AW24" si="26">+AS21/AR21*100</f>
        <v>100</v>
      </c>
      <c r="AX21" s="138">
        <f t="shared" ref="AX21:AX24" si="27">+AT21/AR21*100</f>
        <v>100</v>
      </c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</row>
    <row r="22" spans="1:90" s="150" customFormat="1" ht="30" x14ac:dyDescent="0.25">
      <c r="A22" s="152"/>
      <c r="B22" s="152"/>
      <c r="C22" s="152"/>
      <c r="D22" s="152"/>
      <c r="E22" s="152"/>
      <c r="F22" s="152"/>
      <c r="G22" s="152"/>
      <c r="H22" s="152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61"/>
      <c r="AE22" s="157"/>
      <c r="AF22" s="157"/>
      <c r="AG22" s="157">
        <v>143</v>
      </c>
      <c r="AH22" s="162" t="s">
        <v>354</v>
      </c>
      <c r="AI22" s="157"/>
      <c r="AJ22" s="157"/>
      <c r="AK22" s="157"/>
      <c r="AL22" s="157"/>
      <c r="AM22" s="157"/>
      <c r="AN22" s="138">
        <v>0</v>
      </c>
      <c r="AO22" s="138">
        <v>32146357</v>
      </c>
      <c r="AP22" s="138">
        <v>0</v>
      </c>
      <c r="AQ22" s="138">
        <v>32146357</v>
      </c>
      <c r="AR22" s="138">
        <f t="shared" si="8"/>
        <v>0</v>
      </c>
      <c r="AS22" s="138">
        <v>0</v>
      </c>
      <c r="AT22" s="138">
        <v>0</v>
      </c>
      <c r="AU22" s="138">
        <f t="shared" si="24"/>
        <v>0</v>
      </c>
      <c r="AV22" s="138">
        <f t="shared" si="25"/>
        <v>0</v>
      </c>
      <c r="AW22" s="138">
        <v>0</v>
      </c>
      <c r="AX22" s="138">
        <v>0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</row>
    <row r="23" spans="1:90" s="150" customFormat="1" ht="30" x14ac:dyDescent="0.25">
      <c r="A23" s="152"/>
      <c r="B23" s="152"/>
      <c r="C23" s="152"/>
      <c r="D23" s="152"/>
      <c r="E23" s="152"/>
      <c r="F23" s="152"/>
      <c r="G23" s="152"/>
      <c r="H23" s="152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61"/>
      <c r="AE23" s="157"/>
      <c r="AF23" s="157"/>
      <c r="AG23" s="157">
        <v>214</v>
      </c>
      <c r="AH23" s="162" t="s">
        <v>355</v>
      </c>
      <c r="AI23" s="157"/>
      <c r="AJ23" s="157"/>
      <c r="AK23" s="157"/>
      <c r="AL23" s="157"/>
      <c r="AM23" s="157"/>
      <c r="AN23" s="138">
        <v>0</v>
      </c>
      <c r="AO23" s="138">
        <v>33319195</v>
      </c>
      <c r="AP23" s="138">
        <v>0</v>
      </c>
      <c r="AQ23" s="138">
        <v>33319195</v>
      </c>
      <c r="AR23" s="138">
        <f t="shared" si="8"/>
        <v>0</v>
      </c>
      <c r="AS23" s="138">
        <v>0</v>
      </c>
      <c r="AT23" s="138">
        <v>0</v>
      </c>
      <c r="AU23" s="138">
        <f t="shared" si="24"/>
        <v>0</v>
      </c>
      <c r="AV23" s="138">
        <f t="shared" si="25"/>
        <v>0</v>
      </c>
      <c r="AW23" s="138">
        <v>0</v>
      </c>
      <c r="AX23" s="138">
        <v>0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</row>
    <row r="24" spans="1:90" s="150" customFormat="1" ht="30" x14ac:dyDescent="0.25">
      <c r="A24" s="152"/>
      <c r="B24" s="152"/>
      <c r="C24" s="152"/>
      <c r="D24" s="152"/>
      <c r="E24" s="152"/>
      <c r="F24" s="152"/>
      <c r="G24" s="152"/>
      <c r="H24" s="152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61"/>
      <c r="AE24" s="157"/>
      <c r="AF24" s="157"/>
      <c r="AG24" s="157">
        <v>230</v>
      </c>
      <c r="AH24" s="162" t="s">
        <v>353</v>
      </c>
      <c r="AI24" s="157"/>
      <c r="AJ24" s="157"/>
      <c r="AK24" s="157"/>
      <c r="AL24" s="157"/>
      <c r="AM24" s="157"/>
      <c r="AN24" s="138">
        <v>0</v>
      </c>
      <c r="AO24" s="138">
        <v>405843023</v>
      </c>
      <c r="AP24" s="138">
        <v>0</v>
      </c>
      <c r="AQ24" s="138">
        <v>251318023</v>
      </c>
      <c r="AR24" s="138">
        <f t="shared" si="8"/>
        <v>154525000</v>
      </c>
      <c r="AS24" s="138">
        <v>154525000</v>
      </c>
      <c r="AT24" s="138">
        <v>154525000</v>
      </c>
      <c r="AU24" s="138">
        <f t="shared" si="24"/>
        <v>0</v>
      </c>
      <c r="AV24" s="138">
        <f t="shared" si="25"/>
        <v>0</v>
      </c>
      <c r="AW24" s="138">
        <f t="shared" si="26"/>
        <v>100</v>
      </c>
      <c r="AX24" s="138">
        <f t="shared" si="27"/>
        <v>100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</row>
    <row r="25" spans="1:90" s="150" customFormat="1" ht="45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95</v>
      </c>
      <c r="H25" s="152" t="s">
        <v>96</v>
      </c>
      <c r="I25" s="30" t="s">
        <v>84</v>
      </c>
      <c r="J25" s="30" t="s">
        <v>98</v>
      </c>
      <c r="K25" s="30" t="s">
        <v>99</v>
      </c>
      <c r="L25" s="147">
        <v>165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357</v>
      </c>
      <c r="AE25" s="30">
        <v>0</v>
      </c>
      <c r="AF25" s="32"/>
      <c r="AG25" s="30"/>
      <c r="AH25" s="32"/>
      <c r="AI25" s="30" t="s">
        <v>103</v>
      </c>
      <c r="AJ25" s="30" t="s">
        <v>66</v>
      </c>
      <c r="AK25" s="30" t="s">
        <v>66</v>
      </c>
      <c r="AL25" s="30" t="s">
        <v>66</v>
      </c>
      <c r="AM25" s="30" t="s">
        <v>104</v>
      </c>
      <c r="AN25" s="34">
        <f>SUM(AN26:AN27)</f>
        <v>200000000</v>
      </c>
      <c r="AO25" s="34">
        <f t="shared" ref="AO25:AQ25" si="28">SUM(AO26:AO27)</f>
        <v>0</v>
      </c>
      <c r="AP25" s="34">
        <f t="shared" si="28"/>
        <v>107000000</v>
      </c>
      <c r="AQ25" s="34">
        <f t="shared" si="28"/>
        <v>107000000</v>
      </c>
      <c r="AR25" s="34">
        <f>+AN25+AO25+AP25-AQ25</f>
        <v>200000000</v>
      </c>
      <c r="AS25" s="34">
        <f>SUM(AS26:AS27)</f>
        <v>0</v>
      </c>
      <c r="AT25" s="34">
        <f t="shared" ref="AT25:AV25" si="29">SUM(AT26:AT27)</f>
        <v>0</v>
      </c>
      <c r="AU25" s="34">
        <f t="shared" si="29"/>
        <v>200000000</v>
      </c>
      <c r="AV25" s="34">
        <f t="shared" si="29"/>
        <v>200000000</v>
      </c>
      <c r="AW25" s="34">
        <f t="shared" si="1"/>
        <v>0</v>
      </c>
      <c r="AX25" s="34">
        <f t="shared" si="2"/>
        <v>0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s="150" customFormat="1" x14ac:dyDescent="0.25">
      <c r="A26" s="152">
        <v>1</v>
      </c>
      <c r="B26" s="152">
        <v>800103913</v>
      </c>
      <c r="C26" s="152">
        <v>4</v>
      </c>
      <c r="D26" s="152" t="s">
        <v>64</v>
      </c>
      <c r="E26" s="152">
        <v>2014</v>
      </c>
      <c r="F26" s="152" t="s">
        <v>65</v>
      </c>
      <c r="G26" s="152" t="s">
        <v>95</v>
      </c>
      <c r="H26" s="152" t="s">
        <v>96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61"/>
      <c r="AE26" s="157">
        <v>10</v>
      </c>
      <c r="AF26" s="157" t="s">
        <v>85</v>
      </c>
      <c r="AG26" s="157">
        <v>10</v>
      </c>
      <c r="AH26" s="157" t="s">
        <v>86</v>
      </c>
      <c r="AI26" s="157" t="s">
        <v>103</v>
      </c>
      <c r="AJ26" s="157" t="s">
        <v>66</v>
      </c>
      <c r="AK26" s="157" t="s">
        <v>66</v>
      </c>
      <c r="AL26" s="157" t="s">
        <v>66</v>
      </c>
      <c r="AM26" s="157" t="s">
        <v>104</v>
      </c>
      <c r="AN26" s="138">
        <v>200000000</v>
      </c>
      <c r="AO26" s="138">
        <v>0</v>
      </c>
      <c r="AP26" s="138">
        <v>0</v>
      </c>
      <c r="AQ26" s="138">
        <v>107000000</v>
      </c>
      <c r="AR26" s="138">
        <f t="shared" si="8"/>
        <v>93000000</v>
      </c>
      <c r="AS26" s="138">
        <v>0</v>
      </c>
      <c r="AT26" s="138">
        <v>0</v>
      </c>
      <c r="AU26" s="138">
        <f t="shared" si="22"/>
        <v>93000000</v>
      </c>
      <c r="AV26" s="138">
        <f t="shared" si="23"/>
        <v>93000000</v>
      </c>
      <c r="AW26" s="138">
        <f t="shared" si="1"/>
        <v>0</v>
      </c>
      <c r="AX26" s="138">
        <f t="shared" si="2"/>
        <v>0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 t="s">
        <v>68</v>
      </c>
      <c r="BI26" s="152" t="s">
        <v>69</v>
      </c>
      <c r="BJ26" s="152" t="s">
        <v>70</v>
      </c>
      <c r="BK26" s="152" t="s">
        <v>71</v>
      </c>
      <c r="BL26" s="152" t="s">
        <v>68</v>
      </c>
      <c r="BM26" s="152" t="s">
        <v>72</v>
      </c>
      <c r="BN26" s="152" t="s">
        <v>73</v>
      </c>
      <c r="BO26" s="152" t="s">
        <v>74</v>
      </c>
      <c r="BP26" s="152" t="s">
        <v>75</v>
      </c>
      <c r="BQ26" s="152" t="s">
        <v>76</v>
      </c>
      <c r="BR26" s="152" t="s">
        <v>77</v>
      </c>
      <c r="CB26" s="152" t="s">
        <v>78</v>
      </c>
      <c r="CC26" s="152" t="s">
        <v>79</v>
      </c>
      <c r="CD26" s="152" t="s">
        <v>79</v>
      </c>
      <c r="CE26" s="152" t="s">
        <v>79</v>
      </c>
      <c r="CF26" s="152" t="s">
        <v>80</v>
      </c>
      <c r="CG26" s="152" t="s">
        <v>79</v>
      </c>
      <c r="CH26" s="152" t="s">
        <v>79</v>
      </c>
      <c r="CI26" s="152" t="s">
        <v>81</v>
      </c>
      <c r="CJ26" s="152" t="s">
        <v>81</v>
      </c>
      <c r="CK26" s="152" t="s">
        <v>81</v>
      </c>
      <c r="CL26" s="152" t="s">
        <v>81</v>
      </c>
    </row>
    <row r="27" spans="1:90" s="150" customFormat="1" ht="30" x14ac:dyDescent="0.25">
      <c r="A27" s="152"/>
      <c r="B27" s="152"/>
      <c r="C27" s="152"/>
      <c r="D27" s="152"/>
      <c r="E27" s="152"/>
      <c r="F27" s="152"/>
      <c r="G27" s="152"/>
      <c r="H27" s="152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61"/>
      <c r="AE27" s="157"/>
      <c r="AF27" s="157"/>
      <c r="AG27" s="157">
        <v>230</v>
      </c>
      <c r="AH27" s="162" t="s">
        <v>353</v>
      </c>
      <c r="AI27" s="157"/>
      <c r="AJ27" s="157"/>
      <c r="AK27" s="157"/>
      <c r="AL27" s="157"/>
      <c r="AM27" s="157"/>
      <c r="AN27" s="138">
        <v>0</v>
      </c>
      <c r="AO27" s="138">
        <v>0</v>
      </c>
      <c r="AP27" s="138">
        <v>107000000</v>
      </c>
      <c r="AQ27" s="138">
        <v>0</v>
      </c>
      <c r="AR27" s="138">
        <f t="shared" si="8"/>
        <v>107000000</v>
      </c>
      <c r="AS27" s="138">
        <v>0</v>
      </c>
      <c r="AT27" s="138">
        <v>0</v>
      </c>
      <c r="AU27" s="138">
        <f t="shared" si="22"/>
        <v>107000000</v>
      </c>
      <c r="AV27" s="138">
        <f t="shared" si="23"/>
        <v>107000000</v>
      </c>
      <c r="AW27" s="138">
        <f t="shared" si="1"/>
        <v>0</v>
      </c>
      <c r="AX27" s="138">
        <f t="shared" si="2"/>
        <v>0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</row>
    <row r="28" spans="1:90" s="150" customFormat="1" ht="30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95</v>
      </c>
      <c r="H28" s="152" t="s">
        <v>96</v>
      </c>
      <c r="I28" s="157" t="s">
        <v>84</v>
      </c>
      <c r="J28" s="147">
        <v>520</v>
      </c>
      <c r="K28" s="147">
        <v>100</v>
      </c>
      <c r="L28" s="147">
        <v>157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358</v>
      </c>
      <c r="AE28" s="30">
        <v>0</v>
      </c>
      <c r="AF28" s="32"/>
      <c r="AG28" s="30"/>
      <c r="AH28" s="32"/>
      <c r="AI28" s="30" t="s">
        <v>107</v>
      </c>
      <c r="AJ28" s="30" t="s">
        <v>66</v>
      </c>
      <c r="AK28" s="30" t="s">
        <v>66</v>
      </c>
      <c r="AL28" s="30" t="s">
        <v>66</v>
      </c>
      <c r="AM28" s="30" t="s">
        <v>108</v>
      </c>
      <c r="AN28" s="34">
        <f>SUM(AN29:AN31)</f>
        <v>50000000</v>
      </c>
      <c r="AO28" s="34">
        <f>SUM(AO29:AO31)</f>
        <v>4917662583</v>
      </c>
      <c r="AP28" s="34">
        <f t="shared" ref="AP28:AQ28" si="30">SUM(AP29:AP31)</f>
        <v>0</v>
      </c>
      <c r="AQ28" s="34">
        <f t="shared" si="30"/>
        <v>0</v>
      </c>
      <c r="AR28" s="34">
        <f>+AN28+AO28+AP28-AQ28</f>
        <v>4967662583</v>
      </c>
      <c r="AS28" s="34">
        <f>SUM(AS29:AS31)</f>
        <v>4766084949</v>
      </c>
      <c r="AT28" s="34">
        <f>SUM(AT29:AT31)</f>
        <v>4584720909</v>
      </c>
      <c r="AU28" s="34">
        <f t="shared" ref="AU28" si="31">SUM(AU29:AU31)</f>
        <v>201577634</v>
      </c>
      <c r="AV28" s="34">
        <f t="shared" ref="AV28" si="32">SUM(AV29:AV31)</f>
        <v>382941674</v>
      </c>
      <c r="AW28" s="34">
        <f t="shared" si="1"/>
        <v>95.942203589071738</v>
      </c>
      <c r="AX28" s="34">
        <f t="shared" si="2"/>
        <v>92.291310699915954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s="150" customFormat="1" ht="30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95</v>
      </c>
      <c r="H29" s="152" t="s">
        <v>96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61"/>
      <c r="AE29" s="157">
        <v>10</v>
      </c>
      <c r="AF29" s="157" t="s">
        <v>85</v>
      </c>
      <c r="AG29" s="157">
        <v>10</v>
      </c>
      <c r="AH29" s="162" t="s">
        <v>86</v>
      </c>
      <c r="AI29" s="157" t="s">
        <v>107</v>
      </c>
      <c r="AJ29" s="157" t="s">
        <v>66</v>
      </c>
      <c r="AK29" s="157" t="s">
        <v>66</v>
      </c>
      <c r="AL29" s="157" t="s">
        <v>66</v>
      </c>
      <c r="AM29" s="157" t="s">
        <v>108</v>
      </c>
      <c r="AN29" s="138">
        <v>50000000</v>
      </c>
      <c r="AO29" s="138">
        <v>0</v>
      </c>
      <c r="AP29" s="138">
        <v>0</v>
      </c>
      <c r="AQ29" s="138">
        <v>0</v>
      </c>
      <c r="AR29" s="138">
        <f>+AN29+AO29+AP29-AQ29</f>
        <v>50000000</v>
      </c>
      <c r="AS29" s="138">
        <v>49200000</v>
      </c>
      <c r="AT29" s="138">
        <v>49200000</v>
      </c>
      <c r="AU29" s="138">
        <f>+AR29-AS29</f>
        <v>800000</v>
      </c>
      <c r="AV29" s="138">
        <f>+AR29-AT29</f>
        <v>800000</v>
      </c>
      <c r="AW29" s="138">
        <f t="shared" si="1"/>
        <v>98.4</v>
      </c>
      <c r="AX29" s="138">
        <f t="shared" si="2"/>
        <v>98.4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s="150" customFormat="1" ht="30" x14ac:dyDescent="0.25">
      <c r="A30" s="152"/>
      <c r="B30" s="152"/>
      <c r="C30" s="152"/>
      <c r="D30" s="152"/>
      <c r="E30" s="152"/>
      <c r="F30" s="152"/>
      <c r="G30" s="152"/>
      <c r="H30" s="152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61"/>
      <c r="AE30" s="157"/>
      <c r="AF30" s="157"/>
      <c r="AG30" s="157">
        <v>100</v>
      </c>
      <c r="AH30" s="162" t="s">
        <v>473</v>
      </c>
      <c r="AI30" s="157"/>
      <c r="AJ30" s="157"/>
      <c r="AK30" s="157"/>
      <c r="AL30" s="157"/>
      <c r="AM30" s="157"/>
      <c r="AN30" s="138">
        <v>0</v>
      </c>
      <c r="AO30" s="138">
        <v>4069256000</v>
      </c>
      <c r="AP30" s="138">
        <v>0</v>
      </c>
      <c r="AQ30" s="138">
        <v>0</v>
      </c>
      <c r="AR30" s="138">
        <f>+AN30+AO30+AP30-AQ30</f>
        <v>4069256000</v>
      </c>
      <c r="AS30" s="138">
        <v>3877285309</v>
      </c>
      <c r="AT30" s="138">
        <v>3695921269</v>
      </c>
      <c r="AU30" s="138">
        <f>+AR30-AS30</f>
        <v>191970691</v>
      </c>
      <c r="AV30" s="138">
        <f>+AR30-AT30</f>
        <v>373334731</v>
      </c>
      <c r="AW30" s="138">
        <f t="shared" ref="AW30:AW31" si="33">+AS30/AR30*100</f>
        <v>95.282413025870085</v>
      </c>
      <c r="AX30" s="138">
        <f t="shared" ref="AX30:AX31" si="34">+AT30/AR30*100</f>
        <v>90.825479375099533</v>
      </c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</row>
    <row r="31" spans="1:90" s="150" customFormat="1" ht="30" x14ac:dyDescent="0.25">
      <c r="A31" s="152"/>
      <c r="B31" s="152"/>
      <c r="C31" s="152"/>
      <c r="D31" s="152"/>
      <c r="E31" s="152"/>
      <c r="F31" s="152"/>
      <c r="G31" s="152"/>
      <c r="H31" s="152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61"/>
      <c r="AE31" s="157"/>
      <c r="AF31" s="157"/>
      <c r="AG31" s="157">
        <v>224</v>
      </c>
      <c r="AH31" s="162" t="s">
        <v>359</v>
      </c>
      <c r="AI31" s="157"/>
      <c r="AJ31" s="157"/>
      <c r="AK31" s="157"/>
      <c r="AL31" s="157"/>
      <c r="AM31" s="157"/>
      <c r="AN31" s="138">
        <v>0</v>
      </c>
      <c r="AO31" s="138">
        <v>848406583</v>
      </c>
      <c r="AP31" s="138">
        <v>0</v>
      </c>
      <c r="AQ31" s="138">
        <v>0</v>
      </c>
      <c r="AR31" s="138">
        <f t="shared" ref="AR31" si="35">+AN31+AO31+AP31-AQ31</f>
        <v>848406583</v>
      </c>
      <c r="AS31" s="138">
        <v>839599640</v>
      </c>
      <c r="AT31" s="138">
        <v>839599640</v>
      </c>
      <c r="AU31" s="138">
        <f t="shared" ref="AU31" si="36">+AR31-AS31</f>
        <v>8806943</v>
      </c>
      <c r="AV31" s="138">
        <f t="shared" ref="AV31" si="37">+AR31-AT31</f>
        <v>8806943</v>
      </c>
      <c r="AW31" s="138">
        <f t="shared" si="33"/>
        <v>98.961943108826631</v>
      </c>
      <c r="AX31" s="138">
        <f t="shared" si="34"/>
        <v>98.961943108826631</v>
      </c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</row>
    <row r="32" spans="1:90" s="150" customFormat="1" ht="33" customHeight="1" x14ac:dyDescent="0.25">
      <c r="A32" s="152"/>
      <c r="B32" s="152"/>
      <c r="C32" s="152"/>
      <c r="D32" s="152"/>
      <c r="E32" s="152"/>
      <c r="F32" s="152"/>
      <c r="G32" s="152"/>
      <c r="H32" s="152"/>
      <c r="I32" s="30" t="s">
        <v>84</v>
      </c>
      <c r="J32" s="30" t="s">
        <v>105</v>
      </c>
      <c r="K32" s="30" t="s">
        <v>106</v>
      </c>
      <c r="L32" s="147">
        <v>4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148" t="s">
        <v>498</v>
      </c>
      <c r="AE32" s="30"/>
      <c r="AF32" s="32"/>
      <c r="AG32" s="30"/>
      <c r="AH32" s="32"/>
      <c r="AI32" s="30"/>
      <c r="AJ32" s="30"/>
      <c r="AK32" s="30"/>
      <c r="AL32" s="30"/>
      <c r="AM32" s="30"/>
      <c r="AN32" s="34">
        <f>AN33+AN34</f>
        <v>0</v>
      </c>
      <c r="AO32" s="34">
        <f t="shared" ref="AO32:AQ32" si="38">AO33+AO34</f>
        <v>583500000</v>
      </c>
      <c r="AP32" s="34">
        <f t="shared" si="38"/>
        <v>0</v>
      </c>
      <c r="AQ32" s="34">
        <f t="shared" si="38"/>
        <v>0</v>
      </c>
      <c r="AR32" s="34">
        <f>+AN32+AO32+AP32-AQ32</f>
        <v>583500000</v>
      </c>
      <c r="AS32" s="34">
        <f t="shared" ref="AS32" si="39">AS33+AS34</f>
        <v>583500000</v>
      </c>
      <c r="AT32" s="34">
        <f t="shared" ref="AT32" si="40">AT33+AT34</f>
        <v>583500000</v>
      </c>
      <c r="AU32" s="34">
        <f t="shared" ref="AU32" si="41">AU33+AU34</f>
        <v>0</v>
      </c>
      <c r="AV32" s="34">
        <f t="shared" ref="AV32" si="42">AV33+AV34</f>
        <v>0</v>
      </c>
      <c r="AW32" s="34">
        <f>+AS32/AR32*100</f>
        <v>100</v>
      </c>
      <c r="AX32" s="34">
        <f>+AT32/AR32*100</f>
        <v>100</v>
      </c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</row>
    <row r="33" spans="1:90" s="150" customFormat="1" x14ac:dyDescent="0.25">
      <c r="A33" s="152"/>
      <c r="B33" s="152"/>
      <c r="C33" s="152"/>
      <c r="D33" s="152"/>
      <c r="E33" s="152"/>
      <c r="F33" s="152"/>
      <c r="G33" s="152"/>
      <c r="H33" s="152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61"/>
      <c r="AE33" s="157"/>
      <c r="AF33" s="157"/>
      <c r="AG33" s="157">
        <v>131</v>
      </c>
      <c r="AH33" s="162" t="s">
        <v>495</v>
      </c>
      <c r="AI33" s="157"/>
      <c r="AJ33" s="157"/>
      <c r="AK33" s="157"/>
      <c r="AL33" s="157"/>
      <c r="AM33" s="157"/>
      <c r="AN33" s="138">
        <v>0</v>
      </c>
      <c r="AO33" s="138">
        <v>444000000</v>
      </c>
      <c r="AP33" s="138">
        <v>0</v>
      </c>
      <c r="AQ33" s="138">
        <v>0</v>
      </c>
      <c r="AR33" s="138">
        <f t="shared" si="8"/>
        <v>444000000</v>
      </c>
      <c r="AS33" s="138">
        <v>444000000</v>
      </c>
      <c r="AT33" s="138">
        <v>444000000</v>
      </c>
      <c r="AU33" s="138">
        <f>+AR33-AS33</f>
        <v>0</v>
      </c>
      <c r="AV33" s="138">
        <f t="shared" ref="AV33:AV34" si="43">+AR33-AT33</f>
        <v>0</v>
      </c>
      <c r="AW33" s="138">
        <f t="shared" ref="AW33:AW34" si="44">+AS33/AR33*100</f>
        <v>100</v>
      </c>
      <c r="AX33" s="138">
        <f t="shared" ref="AX33:AX34" si="45">+AT33/AR33*100</f>
        <v>100</v>
      </c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</row>
    <row r="34" spans="1:90" s="150" customFormat="1" ht="30" x14ac:dyDescent="0.25">
      <c r="A34" s="152"/>
      <c r="B34" s="152"/>
      <c r="C34" s="152"/>
      <c r="D34" s="152"/>
      <c r="E34" s="152"/>
      <c r="F34" s="152"/>
      <c r="G34" s="152"/>
      <c r="H34" s="152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61"/>
      <c r="AE34" s="157"/>
      <c r="AF34" s="157"/>
      <c r="AG34" s="157">
        <v>132</v>
      </c>
      <c r="AH34" s="162" t="s">
        <v>496</v>
      </c>
      <c r="AI34" s="157"/>
      <c r="AJ34" s="157"/>
      <c r="AK34" s="157"/>
      <c r="AL34" s="157"/>
      <c r="AM34" s="157"/>
      <c r="AN34" s="138">
        <v>0</v>
      </c>
      <c r="AO34" s="138">
        <v>139500000</v>
      </c>
      <c r="AP34" s="138">
        <v>0</v>
      </c>
      <c r="AQ34" s="138">
        <v>0</v>
      </c>
      <c r="AR34" s="138">
        <f t="shared" si="8"/>
        <v>139500000</v>
      </c>
      <c r="AS34" s="138">
        <v>139500000</v>
      </c>
      <c r="AT34" s="138">
        <v>139500000</v>
      </c>
      <c r="AU34" s="138">
        <f t="shared" ref="AU34" si="46">+AR34-AS34</f>
        <v>0</v>
      </c>
      <c r="AV34" s="138">
        <f t="shared" si="43"/>
        <v>0</v>
      </c>
      <c r="AW34" s="138">
        <f t="shared" si="44"/>
        <v>100</v>
      </c>
      <c r="AX34" s="138">
        <f t="shared" si="45"/>
        <v>100</v>
      </c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</row>
    <row r="35" spans="1:90" s="150" customFormat="1" ht="30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95</v>
      </c>
      <c r="H35" s="152" t="s">
        <v>96</v>
      </c>
      <c r="I35" s="30" t="s">
        <v>84</v>
      </c>
      <c r="J35" s="30" t="s">
        <v>105</v>
      </c>
      <c r="K35" s="30" t="s">
        <v>106</v>
      </c>
      <c r="L35" s="147">
        <v>17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360</v>
      </c>
      <c r="AE35" s="30">
        <v>0</v>
      </c>
      <c r="AF35" s="32"/>
      <c r="AG35" s="30"/>
      <c r="AH35" s="32"/>
      <c r="AI35" s="30" t="s">
        <v>109</v>
      </c>
      <c r="AJ35" s="30" t="s">
        <v>66</v>
      </c>
      <c r="AK35" s="30" t="s">
        <v>66</v>
      </c>
      <c r="AL35" s="30" t="s">
        <v>66</v>
      </c>
      <c r="AM35" s="30" t="s">
        <v>110</v>
      </c>
      <c r="AN35" s="34">
        <f>SUM(AN36:AN38)</f>
        <v>1075511000</v>
      </c>
      <c r="AO35" s="34">
        <f>SUM(AO36:AO38)</f>
        <v>886460275</v>
      </c>
      <c r="AP35" s="34">
        <f t="shared" ref="AP35:AQ35" si="47">SUM(AP36:AP38)</f>
        <v>0</v>
      </c>
      <c r="AQ35" s="34">
        <f t="shared" si="47"/>
        <v>0</v>
      </c>
      <c r="AR35" s="34">
        <f>+AN35+AO35+AP35-AQ35</f>
        <v>1961971275</v>
      </c>
      <c r="AS35" s="34">
        <f>SUM(AS36:AS38)</f>
        <v>1696655936</v>
      </c>
      <c r="AT35" s="34">
        <f>SUM(AT36:AT38)</f>
        <v>1499185391</v>
      </c>
      <c r="AU35" s="34">
        <f>SUM(AU36:AU38)</f>
        <v>265315339</v>
      </c>
      <c r="AV35" s="34">
        <f>SUM(AV36:AV38)</f>
        <v>462785884</v>
      </c>
      <c r="AW35" s="34">
        <f>+AS35/AR35*100</f>
        <v>86.477103799595639</v>
      </c>
      <c r="AX35" s="34">
        <f>+AT35/AR35*100</f>
        <v>76.412198797354975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s="150" customFormat="1" x14ac:dyDescent="0.25">
      <c r="A36" s="152">
        <v>1</v>
      </c>
      <c r="B36" s="152">
        <v>800103913</v>
      </c>
      <c r="C36" s="152">
        <v>4</v>
      </c>
      <c r="D36" s="152" t="s">
        <v>64</v>
      </c>
      <c r="E36" s="152">
        <v>2014</v>
      </c>
      <c r="F36" s="152" t="s">
        <v>65</v>
      </c>
      <c r="G36" s="152" t="s">
        <v>95</v>
      </c>
      <c r="H36" s="152" t="s">
        <v>96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61"/>
      <c r="AE36" s="157">
        <v>10</v>
      </c>
      <c r="AF36" s="157" t="s">
        <v>85</v>
      </c>
      <c r="AG36" s="157">
        <v>10</v>
      </c>
      <c r="AH36" s="157" t="s">
        <v>86</v>
      </c>
      <c r="AI36" s="157" t="s">
        <v>109</v>
      </c>
      <c r="AJ36" s="157" t="s">
        <v>66</v>
      </c>
      <c r="AK36" s="157" t="s">
        <v>66</v>
      </c>
      <c r="AL36" s="157" t="s">
        <v>66</v>
      </c>
      <c r="AM36" s="157" t="s">
        <v>110</v>
      </c>
      <c r="AN36" s="138">
        <v>1075511000</v>
      </c>
      <c r="AO36" s="138">
        <v>23760275</v>
      </c>
      <c r="AP36" s="138">
        <v>0</v>
      </c>
      <c r="AQ36" s="138">
        <v>0</v>
      </c>
      <c r="AR36" s="138">
        <f t="shared" si="8"/>
        <v>1099271275</v>
      </c>
      <c r="AS36" s="138">
        <v>893271275</v>
      </c>
      <c r="AT36" s="138">
        <v>716485391</v>
      </c>
      <c r="AU36" s="138">
        <f>+AR36-AS36</f>
        <v>206000000</v>
      </c>
      <c r="AV36" s="138">
        <f>+AR36-AT36</f>
        <v>382785884</v>
      </c>
      <c r="AW36" s="138">
        <f t="shared" si="1"/>
        <v>81.260312655763698</v>
      </c>
      <c r="AX36" s="138">
        <f t="shared" si="2"/>
        <v>65.178214631324735</v>
      </c>
      <c r="AY36" s="152">
        <v>0</v>
      </c>
      <c r="AZ36" s="152">
        <v>0</v>
      </c>
      <c r="BA36" s="152">
        <v>0</v>
      </c>
      <c r="BB36" s="152">
        <v>0</v>
      </c>
      <c r="BC36" s="152">
        <v>0</v>
      </c>
      <c r="BD36" s="152">
        <v>0</v>
      </c>
      <c r="BE36" s="152">
        <v>0</v>
      </c>
      <c r="BF36" s="152">
        <v>0</v>
      </c>
      <c r="BG36" s="152">
        <v>0</v>
      </c>
      <c r="BH36" s="152" t="s">
        <v>68</v>
      </c>
      <c r="BI36" s="152" t="s">
        <v>69</v>
      </c>
      <c r="BJ36" s="152" t="s">
        <v>70</v>
      </c>
      <c r="BK36" s="152" t="s">
        <v>71</v>
      </c>
      <c r="BL36" s="152" t="s">
        <v>68</v>
      </c>
      <c r="BM36" s="152" t="s">
        <v>72</v>
      </c>
      <c r="BN36" s="152" t="s">
        <v>73</v>
      </c>
      <c r="BO36" s="152" t="s">
        <v>74</v>
      </c>
      <c r="BP36" s="152" t="s">
        <v>75</v>
      </c>
      <c r="BQ36" s="152" t="s">
        <v>76</v>
      </c>
      <c r="BR36" s="152" t="s">
        <v>77</v>
      </c>
      <c r="CB36" s="152" t="s">
        <v>78</v>
      </c>
      <c r="CC36" s="152" t="s">
        <v>79</v>
      </c>
      <c r="CD36" s="152" t="s">
        <v>79</v>
      </c>
      <c r="CE36" s="152" t="s">
        <v>79</v>
      </c>
      <c r="CF36" s="152" t="s">
        <v>80</v>
      </c>
      <c r="CG36" s="152" t="s">
        <v>79</v>
      </c>
      <c r="CH36" s="152" t="s">
        <v>79</v>
      </c>
      <c r="CI36" s="152" t="s">
        <v>81</v>
      </c>
      <c r="CJ36" s="152" t="s">
        <v>81</v>
      </c>
      <c r="CK36" s="152" t="s">
        <v>81</v>
      </c>
      <c r="CL36" s="152" t="s">
        <v>81</v>
      </c>
    </row>
    <row r="37" spans="1:90" s="150" customFormat="1" x14ac:dyDescent="0.25">
      <c r="A37" s="152"/>
      <c r="B37" s="152"/>
      <c r="C37" s="152"/>
      <c r="D37" s="152"/>
      <c r="E37" s="152"/>
      <c r="F37" s="152"/>
      <c r="G37" s="152"/>
      <c r="H37" s="152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61"/>
      <c r="AE37" s="157"/>
      <c r="AF37" s="157"/>
      <c r="AG37" s="157">
        <v>131</v>
      </c>
      <c r="AH37" s="162" t="s">
        <v>495</v>
      </c>
      <c r="AI37" s="157"/>
      <c r="AJ37" s="157"/>
      <c r="AK37" s="157"/>
      <c r="AL37" s="157"/>
      <c r="AM37" s="157"/>
      <c r="AN37" s="138">
        <v>0</v>
      </c>
      <c r="AO37" s="138">
        <v>782700000</v>
      </c>
      <c r="AP37" s="138"/>
      <c r="AQ37" s="138"/>
      <c r="AR37" s="138">
        <f t="shared" si="8"/>
        <v>782700000</v>
      </c>
      <c r="AS37" s="138">
        <v>782700000</v>
      </c>
      <c r="AT37" s="138">
        <v>782700000</v>
      </c>
      <c r="AU37" s="138">
        <f>+AR37-AS37</f>
        <v>0</v>
      </c>
      <c r="AV37" s="138">
        <f>+AR37-AT37</f>
        <v>0</v>
      </c>
      <c r="AW37" s="138">
        <f t="shared" si="1"/>
        <v>100</v>
      </c>
      <c r="AX37" s="138">
        <f t="shared" si="2"/>
        <v>100</v>
      </c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</row>
    <row r="38" spans="1:90" s="150" customFormat="1" ht="30" x14ac:dyDescent="0.25">
      <c r="A38" s="152"/>
      <c r="B38" s="152"/>
      <c r="C38" s="152"/>
      <c r="D38" s="152"/>
      <c r="E38" s="152"/>
      <c r="F38" s="152"/>
      <c r="G38" s="152"/>
      <c r="H38" s="152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61"/>
      <c r="AE38" s="157"/>
      <c r="AF38" s="157"/>
      <c r="AG38" s="157">
        <v>230</v>
      </c>
      <c r="AH38" s="162" t="s">
        <v>353</v>
      </c>
      <c r="AI38" s="157"/>
      <c r="AJ38" s="157"/>
      <c r="AK38" s="157"/>
      <c r="AL38" s="157"/>
      <c r="AM38" s="157"/>
      <c r="AN38" s="138"/>
      <c r="AO38" s="138">
        <v>80000000</v>
      </c>
      <c r="AP38" s="138">
        <v>0</v>
      </c>
      <c r="AQ38" s="138">
        <v>0</v>
      </c>
      <c r="AR38" s="138">
        <f t="shared" si="8"/>
        <v>80000000</v>
      </c>
      <c r="AS38" s="138">
        <v>20684661</v>
      </c>
      <c r="AT38" s="138">
        <v>0</v>
      </c>
      <c r="AU38" s="138">
        <f t="shared" ref="AU38" si="48">+AR38-AS38</f>
        <v>59315339</v>
      </c>
      <c r="AV38" s="138">
        <f t="shared" ref="AV38" si="49">+AR38-AT38</f>
        <v>80000000</v>
      </c>
      <c r="AW38" s="138">
        <f t="shared" ref="AW38" si="50">+AS38/AR38*100</f>
        <v>25.855826250000003</v>
      </c>
      <c r="AX38" s="138">
        <f t="shared" ref="AX38" si="51">+AT38/AR38*100</f>
        <v>0</v>
      </c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</row>
    <row r="39" spans="1:90" s="150" customFormat="1" ht="30" x14ac:dyDescent="0.25">
      <c r="A39" s="168">
        <v>1</v>
      </c>
      <c r="B39" s="168">
        <v>800103913</v>
      </c>
      <c r="C39" s="168">
        <v>4</v>
      </c>
      <c r="D39" s="168" t="s">
        <v>64</v>
      </c>
      <c r="E39" s="168">
        <v>2014</v>
      </c>
      <c r="F39" s="168" t="s">
        <v>65</v>
      </c>
      <c r="G39" s="168" t="s">
        <v>95</v>
      </c>
      <c r="H39" s="168" t="s">
        <v>96</v>
      </c>
      <c r="I39" s="30" t="s">
        <v>84</v>
      </c>
      <c r="J39" s="30" t="s">
        <v>105</v>
      </c>
      <c r="K39" s="30" t="s">
        <v>106</v>
      </c>
      <c r="L39" s="147">
        <v>23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 t="s">
        <v>66</v>
      </c>
      <c r="Z39" s="30" t="s">
        <v>66</v>
      </c>
      <c r="AA39" s="30" t="s">
        <v>66</v>
      </c>
      <c r="AB39" s="30" t="s">
        <v>66</v>
      </c>
      <c r="AC39" s="30" t="s">
        <v>67</v>
      </c>
      <c r="AD39" s="31" t="s">
        <v>111</v>
      </c>
      <c r="AE39" s="157">
        <v>0</v>
      </c>
      <c r="AF39" s="158"/>
      <c r="AG39" s="30"/>
      <c r="AH39" s="32"/>
      <c r="AI39" s="30" t="s">
        <v>112</v>
      </c>
      <c r="AJ39" s="30" t="s">
        <v>66</v>
      </c>
      <c r="AK39" s="30" t="s">
        <v>66</v>
      </c>
      <c r="AL39" s="30" t="s">
        <v>66</v>
      </c>
      <c r="AM39" s="30" t="s">
        <v>113</v>
      </c>
      <c r="AN39" s="34">
        <f>+AN40+AN41</f>
        <v>500000000</v>
      </c>
      <c r="AO39" s="34">
        <f>+AO40+AO41</f>
        <v>150000000</v>
      </c>
      <c r="AP39" s="34">
        <f>+AP40+AP41</f>
        <v>0</v>
      </c>
      <c r="AQ39" s="34">
        <f t="shared" ref="AQ39" si="52">+AQ40+AQ41</f>
        <v>0</v>
      </c>
      <c r="AR39" s="34">
        <f>+AN39+AO39+AP39-AQ39</f>
        <v>650000000</v>
      </c>
      <c r="AS39" s="34">
        <f t="shared" ref="AS39" si="53">+AS40+AS41</f>
        <v>636700000</v>
      </c>
      <c r="AT39" s="34">
        <f>+AT40+AT41</f>
        <v>588620638</v>
      </c>
      <c r="AU39" s="34">
        <f t="shared" ref="AU39" si="54">+AU40+AU41</f>
        <v>13300000</v>
      </c>
      <c r="AV39" s="34">
        <f t="shared" ref="AV39" si="55">+AV40+AV41</f>
        <v>61379362</v>
      </c>
      <c r="AW39" s="34">
        <f t="shared" si="1"/>
        <v>97.953846153846158</v>
      </c>
      <c r="AX39" s="34">
        <f t="shared" si="2"/>
        <v>90.557021230769237</v>
      </c>
      <c r="AY39" s="152">
        <v>0</v>
      </c>
      <c r="AZ39" s="152">
        <v>0</v>
      </c>
      <c r="BA39" s="152">
        <v>0</v>
      </c>
      <c r="BB39" s="152">
        <v>0</v>
      </c>
      <c r="BC39" s="152">
        <v>0</v>
      </c>
      <c r="BD39" s="152">
        <v>0</v>
      </c>
      <c r="BE39" s="152">
        <v>0</v>
      </c>
      <c r="BF39" s="152">
        <v>0</v>
      </c>
      <c r="BG39" s="152">
        <v>0</v>
      </c>
      <c r="BH39" s="152" t="s">
        <v>68</v>
      </c>
      <c r="BI39" s="152" t="s">
        <v>69</v>
      </c>
      <c r="BJ39" s="152" t="s">
        <v>70</v>
      </c>
      <c r="BK39" s="152" t="s">
        <v>71</v>
      </c>
      <c r="BL39" s="152" t="s">
        <v>68</v>
      </c>
      <c r="BM39" s="152" t="s">
        <v>72</v>
      </c>
      <c r="BN39" s="152" t="s">
        <v>73</v>
      </c>
      <c r="BO39" s="152" t="s">
        <v>74</v>
      </c>
      <c r="BP39" s="152" t="s">
        <v>75</v>
      </c>
      <c r="BQ39" s="152" t="s">
        <v>76</v>
      </c>
      <c r="BR39" s="152" t="s">
        <v>77</v>
      </c>
      <c r="CB39" s="152" t="s">
        <v>78</v>
      </c>
      <c r="CC39" s="152" t="s">
        <v>79</v>
      </c>
      <c r="CD39" s="152" t="s">
        <v>79</v>
      </c>
      <c r="CE39" s="152" t="s">
        <v>79</v>
      </c>
      <c r="CF39" s="152" t="s">
        <v>80</v>
      </c>
      <c r="CG39" s="152" t="s">
        <v>79</v>
      </c>
      <c r="CH39" s="152" t="s">
        <v>79</v>
      </c>
      <c r="CI39" s="152" t="s">
        <v>81</v>
      </c>
      <c r="CJ39" s="152" t="s">
        <v>81</v>
      </c>
      <c r="CK39" s="152" t="s">
        <v>81</v>
      </c>
      <c r="CL39" s="152" t="s">
        <v>81</v>
      </c>
    </row>
    <row r="40" spans="1:90" s="150" customFormat="1" x14ac:dyDescent="0.25">
      <c r="A40" s="152">
        <v>1</v>
      </c>
      <c r="B40" s="152">
        <v>800103913</v>
      </c>
      <c r="C40" s="152">
        <v>4</v>
      </c>
      <c r="D40" s="152" t="s">
        <v>64</v>
      </c>
      <c r="E40" s="152">
        <v>2014</v>
      </c>
      <c r="F40" s="152" t="s">
        <v>65</v>
      </c>
      <c r="G40" s="152" t="s">
        <v>95</v>
      </c>
      <c r="H40" s="152" t="s">
        <v>96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61"/>
      <c r="AE40" s="157">
        <v>10</v>
      </c>
      <c r="AF40" s="157" t="s">
        <v>85</v>
      </c>
      <c r="AG40" s="157">
        <v>10</v>
      </c>
      <c r="AH40" s="157" t="s">
        <v>86</v>
      </c>
      <c r="AI40" s="157" t="s">
        <v>112</v>
      </c>
      <c r="AJ40" s="157" t="s">
        <v>66</v>
      </c>
      <c r="AK40" s="157" t="s">
        <v>66</v>
      </c>
      <c r="AL40" s="157" t="s">
        <v>66</v>
      </c>
      <c r="AM40" s="157" t="s">
        <v>113</v>
      </c>
      <c r="AN40" s="138">
        <v>500000000</v>
      </c>
      <c r="AO40" s="138">
        <v>0</v>
      </c>
      <c r="AP40" s="138">
        <v>0</v>
      </c>
      <c r="AQ40" s="138">
        <v>0</v>
      </c>
      <c r="AR40" s="138">
        <f t="shared" si="8"/>
        <v>500000000</v>
      </c>
      <c r="AS40" s="138">
        <v>500000000</v>
      </c>
      <c r="AT40" s="138">
        <v>500000000</v>
      </c>
      <c r="AU40" s="138">
        <f>+AR40-AS40</f>
        <v>0</v>
      </c>
      <c r="AV40" s="138">
        <f>+AR40-AT40</f>
        <v>0</v>
      </c>
      <c r="AW40" s="138">
        <f t="shared" si="1"/>
        <v>100</v>
      </c>
      <c r="AX40" s="138">
        <f t="shared" si="2"/>
        <v>100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0</v>
      </c>
      <c r="BF40" s="152">
        <v>0</v>
      </c>
      <c r="BG40" s="152">
        <v>0</v>
      </c>
      <c r="BH40" s="152" t="s">
        <v>68</v>
      </c>
      <c r="BI40" s="152" t="s">
        <v>69</v>
      </c>
      <c r="BJ40" s="152" t="s">
        <v>70</v>
      </c>
      <c r="BK40" s="152" t="s">
        <v>71</v>
      </c>
      <c r="BL40" s="152" t="s">
        <v>68</v>
      </c>
      <c r="BM40" s="152" t="s">
        <v>72</v>
      </c>
      <c r="BN40" s="152" t="s">
        <v>73</v>
      </c>
      <c r="BO40" s="152" t="s">
        <v>74</v>
      </c>
      <c r="BP40" s="152" t="s">
        <v>75</v>
      </c>
      <c r="BQ40" s="152" t="s">
        <v>76</v>
      </c>
      <c r="BR40" s="152" t="s">
        <v>77</v>
      </c>
      <c r="CB40" s="152" t="s">
        <v>78</v>
      </c>
      <c r="CC40" s="152" t="s">
        <v>79</v>
      </c>
      <c r="CD40" s="152" t="s">
        <v>79</v>
      </c>
      <c r="CE40" s="152" t="s">
        <v>79</v>
      </c>
      <c r="CF40" s="152" t="s">
        <v>80</v>
      </c>
      <c r="CG40" s="152" t="s">
        <v>79</v>
      </c>
      <c r="CH40" s="152" t="s">
        <v>79</v>
      </c>
      <c r="CI40" s="152" t="s">
        <v>81</v>
      </c>
      <c r="CJ40" s="152" t="s">
        <v>81</v>
      </c>
      <c r="CK40" s="152" t="s">
        <v>81</v>
      </c>
      <c r="CL40" s="152" t="s">
        <v>81</v>
      </c>
    </row>
    <row r="41" spans="1:90" s="150" customFormat="1" ht="30" x14ac:dyDescent="0.25">
      <c r="A41" s="152"/>
      <c r="B41" s="152"/>
      <c r="C41" s="152"/>
      <c r="D41" s="152"/>
      <c r="E41" s="152"/>
      <c r="F41" s="152"/>
      <c r="G41" s="152"/>
      <c r="H41" s="152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61"/>
      <c r="AE41" s="157"/>
      <c r="AF41" s="157"/>
      <c r="AG41" s="157">
        <v>230</v>
      </c>
      <c r="AH41" s="162" t="s">
        <v>353</v>
      </c>
      <c r="AI41" s="157"/>
      <c r="AJ41" s="157"/>
      <c r="AK41" s="157"/>
      <c r="AL41" s="157"/>
      <c r="AM41" s="157"/>
      <c r="AN41" s="138">
        <v>0</v>
      </c>
      <c r="AO41" s="138">
        <v>150000000</v>
      </c>
      <c r="AP41" s="138">
        <v>0</v>
      </c>
      <c r="AQ41" s="138">
        <v>0</v>
      </c>
      <c r="AR41" s="138">
        <f t="shared" si="8"/>
        <v>150000000</v>
      </c>
      <c r="AS41" s="138">
        <v>136700000</v>
      </c>
      <c r="AT41" s="138">
        <v>88620638</v>
      </c>
      <c r="AU41" s="138">
        <f>+AR41-AS41</f>
        <v>13300000</v>
      </c>
      <c r="AV41" s="138">
        <f>+AR41-AT41</f>
        <v>61379362</v>
      </c>
      <c r="AW41" s="138">
        <f t="shared" ref="AW41" si="56">+AS41/AR41*100</f>
        <v>91.133333333333326</v>
      </c>
      <c r="AX41" s="138">
        <f t="shared" ref="AX41" si="57">+AT41/AR41*100</f>
        <v>59.080425333333331</v>
      </c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</row>
    <row r="42" spans="1:90" s="150" customFormat="1" ht="33" customHeight="1" x14ac:dyDescent="0.25">
      <c r="A42" s="152">
        <v>1</v>
      </c>
      <c r="B42" s="152">
        <v>800103913</v>
      </c>
      <c r="C42" s="152">
        <v>4</v>
      </c>
      <c r="D42" s="152" t="s">
        <v>64</v>
      </c>
      <c r="E42" s="152">
        <v>2014</v>
      </c>
      <c r="F42" s="152" t="s">
        <v>65</v>
      </c>
      <c r="G42" s="152" t="s">
        <v>95</v>
      </c>
      <c r="H42" s="152" t="s">
        <v>96</v>
      </c>
      <c r="I42" s="30" t="s">
        <v>84</v>
      </c>
      <c r="J42" s="30" t="s">
        <v>105</v>
      </c>
      <c r="K42" s="30" t="s">
        <v>106</v>
      </c>
      <c r="L42" s="147">
        <v>24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31" t="s">
        <v>361</v>
      </c>
      <c r="AE42" s="30">
        <v>0</v>
      </c>
      <c r="AF42" s="32"/>
      <c r="AG42" s="30"/>
      <c r="AH42" s="32"/>
      <c r="AI42" s="30" t="s">
        <v>114</v>
      </c>
      <c r="AJ42" s="30" t="s">
        <v>66</v>
      </c>
      <c r="AK42" s="30" t="s">
        <v>66</v>
      </c>
      <c r="AL42" s="30" t="s">
        <v>66</v>
      </c>
      <c r="AM42" s="30" t="s">
        <v>115</v>
      </c>
      <c r="AN42" s="34">
        <f>SUM(AN43:AN43)</f>
        <v>30000000</v>
      </c>
      <c r="AO42" s="34">
        <f>SUM(AO43:AO43)</f>
        <v>0</v>
      </c>
      <c r="AP42" s="34">
        <f>SUM(AP43:AP43)</f>
        <v>0</v>
      </c>
      <c r="AQ42" s="34">
        <f>SUM(AQ43:AQ43)</f>
        <v>0</v>
      </c>
      <c r="AR42" s="34">
        <f t="shared" si="8"/>
        <v>30000000</v>
      </c>
      <c r="AS42" s="34">
        <f>SUM(AS43:AS43)</f>
        <v>30000000</v>
      </c>
      <c r="AT42" s="34">
        <f>SUM(AT43:AT43)</f>
        <v>30000000</v>
      </c>
      <c r="AU42" s="34">
        <f>SUM(AU43:AU43)</f>
        <v>0</v>
      </c>
      <c r="AV42" s="34">
        <f>SUM(AV43:AV43)</f>
        <v>0</v>
      </c>
      <c r="AW42" s="34">
        <f t="shared" si="1"/>
        <v>100</v>
      </c>
      <c r="AX42" s="34">
        <f t="shared" si="2"/>
        <v>100</v>
      </c>
      <c r="AY42" s="152">
        <v>0</v>
      </c>
      <c r="AZ42" s="152">
        <v>0</v>
      </c>
      <c r="BA42" s="152">
        <v>0</v>
      </c>
      <c r="BB42" s="152">
        <v>0</v>
      </c>
      <c r="BC42" s="152">
        <v>0</v>
      </c>
      <c r="BD42" s="152">
        <v>0</v>
      </c>
      <c r="BE42" s="152">
        <v>0</v>
      </c>
      <c r="BF42" s="152">
        <v>0</v>
      </c>
      <c r="BG42" s="152">
        <v>0</v>
      </c>
      <c r="BH42" s="152" t="s">
        <v>68</v>
      </c>
      <c r="BI42" s="152" t="s">
        <v>69</v>
      </c>
      <c r="BJ42" s="152" t="s">
        <v>70</v>
      </c>
      <c r="BK42" s="152" t="s">
        <v>71</v>
      </c>
      <c r="BL42" s="152" t="s">
        <v>68</v>
      </c>
      <c r="BM42" s="152" t="s">
        <v>72</v>
      </c>
      <c r="BN42" s="152" t="s">
        <v>73</v>
      </c>
      <c r="BO42" s="152" t="s">
        <v>74</v>
      </c>
      <c r="BP42" s="152" t="s">
        <v>75</v>
      </c>
      <c r="BQ42" s="152" t="s">
        <v>76</v>
      </c>
      <c r="BR42" s="152" t="s">
        <v>77</v>
      </c>
      <c r="CB42" s="152" t="s">
        <v>78</v>
      </c>
      <c r="CC42" s="152" t="s">
        <v>79</v>
      </c>
      <c r="CD42" s="152" t="s">
        <v>79</v>
      </c>
      <c r="CE42" s="152" t="s">
        <v>79</v>
      </c>
      <c r="CF42" s="152" t="s">
        <v>80</v>
      </c>
      <c r="CG42" s="152" t="s">
        <v>79</v>
      </c>
      <c r="CH42" s="152" t="s">
        <v>79</v>
      </c>
      <c r="CI42" s="152" t="s">
        <v>81</v>
      </c>
      <c r="CJ42" s="152" t="s">
        <v>81</v>
      </c>
      <c r="CK42" s="152" t="s">
        <v>81</v>
      </c>
      <c r="CL42" s="152" t="s">
        <v>81</v>
      </c>
    </row>
    <row r="43" spans="1:90" s="150" customFormat="1" x14ac:dyDescent="0.25">
      <c r="A43" s="152">
        <v>1</v>
      </c>
      <c r="B43" s="152">
        <v>800103913</v>
      </c>
      <c r="C43" s="152">
        <v>4</v>
      </c>
      <c r="D43" s="152" t="s">
        <v>64</v>
      </c>
      <c r="E43" s="152">
        <v>2014</v>
      </c>
      <c r="F43" s="152" t="s">
        <v>65</v>
      </c>
      <c r="G43" s="152" t="s">
        <v>95</v>
      </c>
      <c r="H43" s="152" t="s">
        <v>96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61"/>
      <c r="AE43" s="157">
        <v>10</v>
      </c>
      <c r="AF43" s="157" t="s">
        <v>85</v>
      </c>
      <c r="AG43" s="157">
        <v>10</v>
      </c>
      <c r="AH43" s="157" t="s">
        <v>86</v>
      </c>
      <c r="AI43" s="157" t="s">
        <v>114</v>
      </c>
      <c r="AJ43" s="157" t="s">
        <v>66</v>
      </c>
      <c r="AK43" s="157" t="s">
        <v>66</v>
      </c>
      <c r="AL43" s="157" t="s">
        <v>66</v>
      </c>
      <c r="AM43" s="157" t="s">
        <v>115</v>
      </c>
      <c r="AN43" s="138">
        <v>30000000</v>
      </c>
      <c r="AO43" s="138">
        <v>0</v>
      </c>
      <c r="AP43" s="138">
        <v>0</v>
      </c>
      <c r="AQ43" s="138">
        <v>0</v>
      </c>
      <c r="AR43" s="138">
        <f t="shared" si="8"/>
        <v>30000000</v>
      </c>
      <c r="AS43" s="138">
        <v>30000000</v>
      </c>
      <c r="AT43" s="138">
        <v>30000000</v>
      </c>
      <c r="AU43" s="138">
        <f>+AR43-AS43</f>
        <v>0</v>
      </c>
      <c r="AV43" s="138">
        <f>+AR43-AT43</f>
        <v>0</v>
      </c>
      <c r="AW43" s="138">
        <f>+AS43/AR43*100</f>
        <v>100</v>
      </c>
      <c r="AX43" s="138">
        <f t="shared" si="2"/>
        <v>100</v>
      </c>
      <c r="AY43" s="152">
        <v>0</v>
      </c>
      <c r="AZ43" s="152">
        <v>0</v>
      </c>
      <c r="BA43" s="152">
        <v>0</v>
      </c>
      <c r="BB43" s="152">
        <v>0</v>
      </c>
      <c r="BC43" s="152">
        <v>0</v>
      </c>
      <c r="BD43" s="152">
        <v>0</v>
      </c>
      <c r="BE43" s="152">
        <v>0</v>
      </c>
      <c r="BF43" s="152">
        <v>0</v>
      </c>
      <c r="BG43" s="152">
        <v>0</v>
      </c>
      <c r="BH43" s="152" t="s">
        <v>68</v>
      </c>
      <c r="BI43" s="152" t="s">
        <v>69</v>
      </c>
      <c r="BJ43" s="152" t="s">
        <v>70</v>
      </c>
      <c r="BK43" s="152" t="s">
        <v>71</v>
      </c>
      <c r="BL43" s="152" t="s">
        <v>68</v>
      </c>
      <c r="BM43" s="152" t="s">
        <v>72</v>
      </c>
      <c r="BN43" s="152" t="s">
        <v>73</v>
      </c>
      <c r="BO43" s="152" t="s">
        <v>74</v>
      </c>
      <c r="BP43" s="152" t="s">
        <v>75</v>
      </c>
      <c r="BQ43" s="152" t="s">
        <v>76</v>
      </c>
      <c r="BR43" s="152" t="s">
        <v>77</v>
      </c>
      <c r="CB43" s="152" t="s">
        <v>78</v>
      </c>
      <c r="CC43" s="152" t="s">
        <v>79</v>
      </c>
      <c r="CD43" s="152" t="s">
        <v>79</v>
      </c>
      <c r="CE43" s="152" t="s">
        <v>79</v>
      </c>
      <c r="CF43" s="152" t="s">
        <v>80</v>
      </c>
      <c r="CG43" s="152" t="s">
        <v>79</v>
      </c>
      <c r="CH43" s="152" t="s">
        <v>79</v>
      </c>
      <c r="CI43" s="152" t="s">
        <v>81</v>
      </c>
      <c r="CJ43" s="152" t="s">
        <v>81</v>
      </c>
      <c r="CK43" s="152" t="s">
        <v>81</v>
      </c>
      <c r="CL43" s="152" t="s">
        <v>81</v>
      </c>
    </row>
    <row r="44" spans="1:90" s="150" customFormat="1" ht="30" x14ac:dyDescent="0.25">
      <c r="A44" s="168">
        <v>1</v>
      </c>
      <c r="B44" s="168">
        <v>800103913</v>
      </c>
      <c r="C44" s="168">
        <v>4</v>
      </c>
      <c r="D44" s="168" t="s">
        <v>64</v>
      </c>
      <c r="E44" s="168">
        <v>2014</v>
      </c>
      <c r="F44" s="168" t="s">
        <v>65</v>
      </c>
      <c r="G44" s="168" t="s">
        <v>95</v>
      </c>
      <c r="H44" s="168" t="s">
        <v>96</v>
      </c>
      <c r="I44" s="30" t="s">
        <v>84</v>
      </c>
      <c r="J44" s="30" t="s">
        <v>105</v>
      </c>
      <c r="K44" s="30" t="s">
        <v>106</v>
      </c>
      <c r="L44" s="147">
        <v>25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 t="s">
        <v>66</v>
      </c>
      <c r="Z44" s="30" t="s">
        <v>66</v>
      </c>
      <c r="AA44" s="30" t="s">
        <v>66</v>
      </c>
      <c r="AB44" s="30" t="s">
        <v>66</v>
      </c>
      <c r="AC44" s="30" t="s">
        <v>67</v>
      </c>
      <c r="AD44" s="148" t="s">
        <v>127</v>
      </c>
      <c r="AE44" s="30">
        <v>0</v>
      </c>
      <c r="AF44" s="32"/>
      <c r="AG44" s="30"/>
      <c r="AH44" s="32"/>
      <c r="AI44" s="30" t="s">
        <v>116</v>
      </c>
      <c r="AJ44" s="30" t="s">
        <v>66</v>
      </c>
      <c r="AK44" s="30" t="s">
        <v>66</v>
      </c>
      <c r="AL44" s="30" t="s">
        <v>66</v>
      </c>
      <c r="AM44" s="30" t="s">
        <v>117</v>
      </c>
      <c r="AN44" s="34">
        <f>SUM(AN45:AN46)</f>
        <v>80000000</v>
      </c>
      <c r="AO44" s="34">
        <f>SUM(AO45:AO46)</f>
        <v>120000000</v>
      </c>
      <c r="AP44" s="34">
        <f>SUM(AP45:AP46)</f>
        <v>0</v>
      </c>
      <c r="AQ44" s="34">
        <f t="shared" ref="AQ44" si="58">SUM(AQ45:AQ46)</f>
        <v>0</v>
      </c>
      <c r="AR44" s="34">
        <f>+AN44+AO44+AP44-AQ44</f>
        <v>200000000</v>
      </c>
      <c r="AS44" s="34">
        <f>SUM(AS45:AS46)</f>
        <v>199253333</v>
      </c>
      <c r="AT44" s="34">
        <f>SUM(AT45:AT46)</f>
        <v>199253333</v>
      </c>
      <c r="AU44" s="34">
        <f t="shared" ref="AU44" si="59">SUM(AU45:AU46)</f>
        <v>746667</v>
      </c>
      <c r="AV44" s="34">
        <f t="shared" ref="AV44" si="60">SUM(AV45:AV46)</f>
        <v>746667</v>
      </c>
      <c r="AW44" s="34">
        <f t="shared" si="1"/>
        <v>99.626666499999999</v>
      </c>
      <c r="AX44" s="34">
        <f t="shared" si="2"/>
        <v>99.626666499999999</v>
      </c>
      <c r="AY44" s="152">
        <v>0</v>
      </c>
      <c r="AZ44" s="152">
        <v>0</v>
      </c>
      <c r="BA44" s="152">
        <v>0</v>
      </c>
      <c r="BB44" s="152">
        <v>0</v>
      </c>
      <c r="BC44" s="152">
        <v>0</v>
      </c>
      <c r="BD44" s="152">
        <v>0</v>
      </c>
      <c r="BE44" s="152">
        <v>0</v>
      </c>
      <c r="BF44" s="152">
        <v>0</v>
      </c>
      <c r="BG44" s="152">
        <v>0</v>
      </c>
      <c r="BH44" s="152" t="s">
        <v>68</v>
      </c>
      <c r="BI44" s="152" t="s">
        <v>69</v>
      </c>
      <c r="BJ44" s="152" t="s">
        <v>70</v>
      </c>
      <c r="BK44" s="152" t="s">
        <v>71</v>
      </c>
      <c r="BL44" s="152" t="s">
        <v>68</v>
      </c>
      <c r="BM44" s="152" t="s">
        <v>72</v>
      </c>
      <c r="BN44" s="152" t="s">
        <v>73</v>
      </c>
      <c r="BO44" s="152" t="s">
        <v>74</v>
      </c>
      <c r="BP44" s="152" t="s">
        <v>75</v>
      </c>
      <c r="BQ44" s="152" t="s">
        <v>76</v>
      </c>
      <c r="BR44" s="152" t="s">
        <v>77</v>
      </c>
      <c r="CB44" s="152" t="s">
        <v>78</v>
      </c>
      <c r="CC44" s="152" t="s">
        <v>79</v>
      </c>
      <c r="CD44" s="152" t="s">
        <v>79</v>
      </c>
      <c r="CE44" s="152" t="s">
        <v>79</v>
      </c>
      <c r="CF44" s="152" t="s">
        <v>80</v>
      </c>
      <c r="CG44" s="152" t="s">
        <v>79</v>
      </c>
      <c r="CH44" s="152" t="s">
        <v>79</v>
      </c>
      <c r="CI44" s="152" t="s">
        <v>81</v>
      </c>
      <c r="CJ44" s="152" t="s">
        <v>81</v>
      </c>
      <c r="CK44" s="152" t="s">
        <v>81</v>
      </c>
      <c r="CL44" s="152" t="s">
        <v>81</v>
      </c>
    </row>
    <row r="45" spans="1:90" s="150" customFormat="1" x14ac:dyDescent="0.25">
      <c r="A45" s="152">
        <v>1</v>
      </c>
      <c r="B45" s="152">
        <v>800103913</v>
      </c>
      <c r="C45" s="152">
        <v>4</v>
      </c>
      <c r="D45" s="152" t="s">
        <v>64</v>
      </c>
      <c r="E45" s="152">
        <v>2014</v>
      </c>
      <c r="F45" s="152" t="s">
        <v>65</v>
      </c>
      <c r="G45" s="152" t="s">
        <v>95</v>
      </c>
      <c r="H45" s="152" t="s">
        <v>96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61"/>
      <c r="AE45" s="157">
        <v>10</v>
      </c>
      <c r="AF45" s="157" t="s">
        <v>85</v>
      </c>
      <c r="AG45" s="157">
        <v>10</v>
      </c>
      <c r="AH45" s="157" t="s">
        <v>86</v>
      </c>
      <c r="AI45" s="157" t="s">
        <v>116</v>
      </c>
      <c r="AJ45" s="157" t="s">
        <v>66</v>
      </c>
      <c r="AK45" s="157" t="s">
        <v>66</v>
      </c>
      <c r="AL45" s="157" t="s">
        <v>66</v>
      </c>
      <c r="AM45" s="157" t="s">
        <v>117</v>
      </c>
      <c r="AN45" s="138">
        <v>80000000</v>
      </c>
      <c r="AO45" s="138">
        <v>0</v>
      </c>
      <c r="AP45" s="138">
        <v>0</v>
      </c>
      <c r="AQ45" s="138">
        <v>0</v>
      </c>
      <c r="AR45" s="138">
        <f t="shared" si="8"/>
        <v>80000000</v>
      </c>
      <c r="AS45" s="138">
        <v>80000000</v>
      </c>
      <c r="AT45" s="138">
        <v>80000000</v>
      </c>
      <c r="AU45" s="138">
        <f>+AR45-AS45</f>
        <v>0</v>
      </c>
      <c r="AV45" s="138">
        <f>+AR45-AT45</f>
        <v>0</v>
      </c>
      <c r="AW45" s="138">
        <f t="shared" si="1"/>
        <v>100</v>
      </c>
      <c r="AX45" s="138">
        <f t="shared" si="2"/>
        <v>100</v>
      </c>
      <c r="AY45" s="152">
        <v>0</v>
      </c>
      <c r="AZ45" s="152">
        <v>0</v>
      </c>
      <c r="BA45" s="152">
        <v>0</v>
      </c>
      <c r="BB45" s="152">
        <v>0</v>
      </c>
      <c r="BC45" s="152">
        <v>0</v>
      </c>
      <c r="BD45" s="152">
        <v>0</v>
      </c>
      <c r="BE45" s="152">
        <v>0</v>
      </c>
      <c r="BF45" s="152">
        <v>0</v>
      </c>
      <c r="BG45" s="152">
        <v>0</v>
      </c>
      <c r="BH45" s="152" t="s">
        <v>68</v>
      </c>
      <c r="BI45" s="152" t="s">
        <v>69</v>
      </c>
      <c r="BJ45" s="152" t="s">
        <v>70</v>
      </c>
      <c r="BK45" s="152" t="s">
        <v>71</v>
      </c>
      <c r="BL45" s="152" t="s">
        <v>68</v>
      </c>
      <c r="BM45" s="152" t="s">
        <v>72</v>
      </c>
      <c r="BN45" s="152" t="s">
        <v>73</v>
      </c>
      <c r="BO45" s="152" t="s">
        <v>74</v>
      </c>
      <c r="BP45" s="152" t="s">
        <v>75</v>
      </c>
      <c r="BQ45" s="152" t="s">
        <v>76</v>
      </c>
      <c r="BR45" s="152" t="s">
        <v>77</v>
      </c>
      <c r="CB45" s="152" t="s">
        <v>78</v>
      </c>
      <c r="CC45" s="152" t="s">
        <v>79</v>
      </c>
      <c r="CD45" s="152" t="s">
        <v>79</v>
      </c>
      <c r="CE45" s="152" t="s">
        <v>79</v>
      </c>
      <c r="CF45" s="152" t="s">
        <v>80</v>
      </c>
      <c r="CG45" s="152" t="s">
        <v>79</v>
      </c>
      <c r="CH45" s="152" t="s">
        <v>79</v>
      </c>
      <c r="CI45" s="152" t="s">
        <v>81</v>
      </c>
      <c r="CJ45" s="152" t="s">
        <v>81</v>
      </c>
      <c r="CK45" s="152" t="s">
        <v>81</v>
      </c>
      <c r="CL45" s="152" t="s">
        <v>81</v>
      </c>
    </row>
    <row r="46" spans="1:90" s="150" customFormat="1" ht="30" x14ac:dyDescent="0.25">
      <c r="A46" s="152"/>
      <c r="B46" s="152"/>
      <c r="C46" s="152"/>
      <c r="D46" s="152"/>
      <c r="E46" s="152"/>
      <c r="F46" s="152"/>
      <c r="G46" s="152"/>
      <c r="H46" s="152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61"/>
      <c r="AE46" s="157"/>
      <c r="AF46" s="157"/>
      <c r="AG46" s="157">
        <v>230</v>
      </c>
      <c r="AH46" s="162" t="s">
        <v>353</v>
      </c>
      <c r="AI46" s="157"/>
      <c r="AJ46" s="157"/>
      <c r="AK46" s="157"/>
      <c r="AL46" s="157"/>
      <c r="AM46" s="157"/>
      <c r="AN46" s="138">
        <v>0</v>
      </c>
      <c r="AO46" s="138">
        <v>120000000</v>
      </c>
      <c r="AP46" s="138">
        <v>0</v>
      </c>
      <c r="AQ46" s="138">
        <v>0</v>
      </c>
      <c r="AR46" s="138">
        <f t="shared" ref="AR46" si="61">+AN46+AO46+AP46-AQ46</f>
        <v>120000000</v>
      </c>
      <c r="AS46" s="138">
        <v>119253333</v>
      </c>
      <c r="AT46" s="138">
        <v>119253333</v>
      </c>
      <c r="AU46" s="138">
        <f>+AR46-AS46</f>
        <v>746667</v>
      </c>
      <c r="AV46" s="138">
        <f>+AR46-AT46</f>
        <v>746667</v>
      </c>
      <c r="AW46" s="138">
        <f t="shared" ref="AW46" si="62">+AS46/AR46*100</f>
        <v>99.377777499999993</v>
      </c>
      <c r="AX46" s="138">
        <f t="shared" ref="AX46" si="63">+AT46/AR46*100</f>
        <v>99.377777499999993</v>
      </c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</row>
    <row r="47" spans="1:90" s="150" customFormat="1" ht="45" x14ac:dyDescent="0.25">
      <c r="A47" s="152">
        <v>1</v>
      </c>
      <c r="B47" s="152">
        <v>800103913</v>
      </c>
      <c r="C47" s="152">
        <v>4</v>
      </c>
      <c r="D47" s="152" t="s">
        <v>64</v>
      </c>
      <c r="E47" s="152">
        <v>2014</v>
      </c>
      <c r="F47" s="152" t="s">
        <v>65</v>
      </c>
      <c r="G47" s="152" t="s">
        <v>95</v>
      </c>
      <c r="H47" s="152" t="s">
        <v>96</v>
      </c>
      <c r="I47" s="30" t="s">
        <v>84</v>
      </c>
      <c r="J47" s="30" t="s">
        <v>105</v>
      </c>
      <c r="K47" s="30" t="s">
        <v>106</v>
      </c>
      <c r="L47" s="147">
        <v>26</v>
      </c>
      <c r="M47" s="30" t="s">
        <v>66</v>
      </c>
      <c r="N47" s="30" t="s">
        <v>66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66</v>
      </c>
      <c r="X47" s="30" t="s">
        <v>66</v>
      </c>
      <c r="Y47" s="30" t="s">
        <v>66</v>
      </c>
      <c r="Z47" s="30" t="s">
        <v>66</v>
      </c>
      <c r="AA47" s="30" t="s">
        <v>66</v>
      </c>
      <c r="AB47" s="30" t="s">
        <v>66</v>
      </c>
      <c r="AC47" s="30" t="s">
        <v>67</v>
      </c>
      <c r="AD47" s="148" t="s">
        <v>362</v>
      </c>
      <c r="AE47" s="30">
        <v>0</v>
      </c>
      <c r="AF47" s="32"/>
      <c r="AG47" s="30"/>
      <c r="AH47" s="32"/>
      <c r="AI47" s="30" t="s">
        <v>114</v>
      </c>
      <c r="AJ47" s="30" t="s">
        <v>66</v>
      </c>
      <c r="AK47" s="30" t="s">
        <v>66</v>
      </c>
      <c r="AL47" s="30" t="s">
        <v>66</v>
      </c>
      <c r="AM47" s="30" t="s">
        <v>115</v>
      </c>
      <c r="AN47" s="34">
        <f>SUM(AN48:AN48)</f>
        <v>60000000</v>
      </c>
      <c r="AO47" s="34">
        <f>SUM(AO48:AO48)</f>
        <v>0</v>
      </c>
      <c r="AP47" s="34">
        <f>SUM(AP48:AP48)</f>
        <v>0</v>
      </c>
      <c r="AQ47" s="34">
        <f>SUM(AQ48:AQ48)</f>
        <v>0</v>
      </c>
      <c r="AR47" s="34">
        <f t="shared" si="8"/>
        <v>60000000</v>
      </c>
      <c r="AS47" s="34">
        <f>SUM(AS48:AS48)</f>
        <v>58350000</v>
      </c>
      <c r="AT47" s="34">
        <f>SUM(AT48:AT48)</f>
        <v>58350000</v>
      </c>
      <c r="AU47" s="34">
        <f>SUM(AU48:AU48)</f>
        <v>1650000</v>
      </c>
      <c r="AV47" s="34">
        <f>SUM(AV48:AV48)</f>
        <v>1650000</v>
      </c>
      <c r="AW47" s="34">
        <f t="shared" si="1"/>
        <v>97.25</v>
      </c>
      <c r="AX47" s="34">
        <f t="shared" si="2"/>
        <v>97.25</v>
      </c>
      <c r="AY47" s="152">
        <v>0</v>
      </c>
      <c r="AZ47" s="152">
        <v>0</v>
      </c>
      <c r="BA47" s="152">
        <v>0</v>
      </c>
      <c r="BB47" s="152">
        <v>0</v>
      </c>
      <c r="BC47" s="152">
        <v>0</v>
      </c>
      <c r="BD47" s="152">
        <v>0</v>
      </c>
      <c r="BE47" s="152">
        <v>0</v>
      </c>
      <c r="BF47" s="152">
        <v>0</v>
      </c>
      <c r="BG47" s="152">
        <v>0</v>
      </c>
      <c r="BH47" s="152" t="s">
        <v>68</v>
      </c>
      <c r="BI47" s="152" t="s">
        <v>69</v>
      </c>
      <c r="BJ47" s="152" t="s">
        <v>70</v>
      </c>
      <c r="BK47" s="152" t="s">
        <v>71</v>
      </c>
      <c r="BL47" s="152" t="s">
        <v>68</v>
      </c>
      <c r="BM47" s="152" t="s">
        <v>72</v>
      </c>
      <c r="BN47" s="152" t="s">
        <v>73</v>
      </c>
      <c r="BO47" s="152" t="s">
        <v>74</v>
      </c>
      <c r="BP47" s="152" t="s">
        <v>75</v>
      </c>
      <c r="BQ47" s="152" t="s">
        <v>76</v>
      </c>
      <c r="BR47" s="152" t="s">
        <v>77</v>
      </c>
      <c r="CB47" s="152" t="s">
        <v>78</v>
      </c>
      <c r="CC47" s="152" t="s">
        <v>79</v>
      </c>
      <c r="CD47" s="152" t="s">
        <v>79</v>
      </c>
      <c r="CE47" s="152" t="s">
        <v>79</v>
      </c>
      <c r="CF47" s="152" t="s">
        <v>80</v>
      </c>
      <c r="CG47" s="152" t="s">
        <v>79</v>
      </c>
      <c r="CH47" s="152" t="s">
        <v>79</v>
      </c>
      <c r="CI47" s="152" t="s">
        <v>81</v>
      </c>
      <c r="CJ47" s="152" t="s">
        <v>81</v>
      </c>
      <c r="CK47" s="152" t="s">
        <v>81</v>
      </c>
      <c r="CL47" s="152" t="s">
        <v>81</v>
      </c>
    </row>
    <row r="48" spans="1:90" s="150" customFormat="1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95</v>
      </c>
      <c r="H48" s="152" t="s">
        <v>96</v>
      </c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61"/>
      <c r="AE48" s="157">
        <v>10</v>
      </c>
      <c r="AF48" s="157" t="s">
        <v>85</v>
      </c>
      <c r="AG48" s="157">
        <v>10</v>
      </c>
      <c r="AH48" s="157" t="s">
        <v>86</v>
      </c>
      <c r="AI48" s="157" t="s">
        <v>114</v>
      </c>
      <c r="AJ48" s="157" t="s">
        <v>66</v>
      </c>
      <c r="AK48" s="157" t="s">
        <v>66</v>
      </c>
      <c r="AL48" s="157" t="s">
        <v>66</v>
      </c>
      <c r="AM48" s="157" t="s">
        <v>115</v>
      </c>
      <c r="AN48" s="138">
        <v>60000000</v>
      </c>
      <c r="AO48" s="138">
        <v>0</v>
      </c>
      <c r="AP48" s="138">
        <v>0</v>
      </c>
      <c r="AQ48" s="138">
        <v>0</v>
      </c>
      <c r="AR48" s="138">
        <f t="shared" si="8"/>
        <v>60000000</v>
      </c>
      <c r="AS48" s="138">
        <v>58350000</v>
      </c>
      <c r="AT48" s="138">
        <v>58350000</v>
      </c>
      <c r="AU48" s="138">
        <f>+AR48-AS48</f>
        <v>1650000</v>
      </c>
      <c r="AV48" s="138">
        <f>+AR48-AT48</f>
        <v>1650000</v>
      </c>
      <c r="AW48" s="138">
        <f t="shared" si="1"/>
        <v>97.25</v>
      </c>
      <c r="AX48" s="138">
        <f t="shared" si="2"/>
        <v>97.25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123" s="150" customFormat="1" ht="30" x14ac:dyDescent="0.25">
      <c r="A49" s="152">
        <v>1</v>
      </c>
      <c r="B49" s="152">
        <v>800103913</v>
      </c>
      <c r="C49" s="152">
        <v>4</v>
      </c>
      <c r="D49" s="152" t="s">
        <v>64</v>
      </c>
      <c r="E49" s="152">
        <v>2014</v>
      </c>
      <c r="F49" s="152" t="s">
        <v>65</v>
      </c>
      <c r="G49" s="152" t="s">
        <v>95</v>
      </c>
      <c r="H49" s="152" t="s">
        <v>96</v>
      </c>
      <c r="I49" s="30" t="s">
        <v>84</v>
      </c>
      <c r="J49" s="30" t="s">
        <v>105</v>
      </c>
      <c r="K49" s="30" t="s">
        <v>106</v>
      </c>
      <c r="L49" s="147">
        <v>27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 t="s">
        <v>66</v>
      </c>
      <c r="Z49" s="30" t="s">
        <v>66</v>
      </c>
      <c r="AA49" s="30" t="s">
        <v>66</v>
      </c>
      <c r="AB49" s="30" t="s">
        <v>66</v>
      </c>
      <c r="AC49" s="30" t="s">
        <v>67</v>
      </c>
      <c r="AD49" s="148" t="s">
        <v>363</v>
      </c>
      <c r="AE49" s="30">
        <v>0</v>
      </c>
      <c r="AF49" s="32"/>
      <c r="AG49" s="30"/>
      <c r="AH49" s="32"/>
      <c r="AI49" s="30" t="s">
        <v>119</v>
      </c>
      <c r="AJ49" s="30" t="s">
        <v>66</v>
      </c>
      <c r="AK49" s="30" t="s">
        <v>66</v>
      </c>
      <c r="AL49" s="30" t="s">
        <v>66</v>
      </c>
      <c r="AM49" s="30" t="s">
        <v>120</v>
      </c>
      <c r="AN49" s="34">
        <f>SUM(AN50:AN51)</f>
        <v>50000000</v>
      </c>
      <c r="AO49" s="34">
        <f t="shared" ref="AO49:AP49" si="64">SUM(AO50:AO51)</f>
        <v>220000000</v>
      </c>
      <c r="AP49" s="34">
        <f t="shared" si="64"/>
        <v>0</v>
      </c>
      <c r="AQ49" s="34">
        <f>SUM(AQ50:AQ51)</f>
        <v>97500000</v>
      </c>
      <c r="AR49" s="34">
        <f>+AN49+AO49+AP49-AQ49</f>
        <v>172500000</v>
      </c>
      <c r="AS49" s="34">
        <f>SUM(AS50:AS51)</f>
        <v>171000000</v>
      </c>
      <c r="AT49" s="34">
        <f>SUM(AT50:AT51)</f>
        <v>171000000</v>
      </c>
      <c r="AU49" s="34">
        <f t="shared" ref="AU49" si="65">SUM(AU50:AU51)</f>
        <v>1500000</v>
      </c>
      <c r="AV49" s="34">
        <f t="shared" ref="AV49" si="66">SUM(AV50:AV51)</f>
        <v>1500000</v>
      </c>
      <c r="AW49" s="34">
        <f t="shared" si="1"/>
        <v>99.130434782608702</v>
      </c>
      <c r="AX49" s="34">
        <f t="shared" si="2"/>
        <v>99.130434782608702</v>
      </c>
      <c r="AY49" s="152">
        <v>0</v>
      </c>
      <c r="AZ49" s="152">
        <v>0</v>
      </c>
      <c r="BA49" s="152">
        <v>0</v>
      </c>
      <c r="BB49" s="152">
        <v>0</v>
      </c>
      <c r="BC49" s="152">
        <v>0</v>
      </c>
      <c r="BD49" s="152">
        <v>0</v>
      </c>
      <c r="BE49" s="152">
        <v>0</v>
      </c>
      <c r="BF49" s="152">
        <v>0</v>
      </c>
      <c r="BG49" s="152">
        <v>0</v>
      </c>
      <c r="BH49" s="152" t="s">
        <v>68</v>
      </c>
      <c r="BI49" s="152" t="s">
        <v>69</v>
      </c>
      <c r="BJ49" s="152" t="s">
        <v>70</v>
      </c>
      <c r="BK49" s="152" t="s">
        <v>71</v>
      </c>
      <c r="BL49" s="152" t="s">
        <v>68</v>
      </c>
      <c r="BM49" s="152" t="s">
        <v>72</v>
      </c>
      <c r="BN49" s="152" t="s">
        <v>73</v>
      </c>
      <c r="BO49" s="152" t="s">
        <v>74</v>
      </c>
      <c r="BP49" s="152" t="s">
        <v>75</v>
      </c>
      <c r="BQ49" s="152" t="s">
        <v>76</v>
      </c>
      <c r="BR49" s="152" t="s">
        <v>77</v>
      </c>
      <c r="CB49" s="152" t="s">
        <v>78</v>
      </c>
      <c r="CC49" s="152" t="s">
        <v>79</v>
      </c>
      <c r="CD49" s="152" t="s">
        <v>79</v>
      </c>
      <c r="CE49" s="152" t="s">
        <v>79</v>
      </c>
      <c r="CF49" s="152" t="s">
        <v>80</v>
      </c>
      <c r="CG49" s="152" t="s">
        <v>79</v>
      </c>
      <c r="CH49" s="152" t="s">
        <v>79</v>
      </c>
      <c r="CI49" s="152" t="s">
        <v>81</v>
      </c>
      <c r="CJ49" s="152" t="s">
        <v>81</v>
      </c>
      <c r="CK49" s="152" t="s">
        <v>81</v>
      </c>
      <c r="CL49" s="152" t="s">
        <v>81</v>
      </c>
    </row>
    <row r="50" spans="1:123" s="150" customFormat="1" x14ac:dyDescent="0.25">
      <c r="A50" s="152">
        <v>1</v>
      </c>
      <c r="B50" s="152">
        <v>800103913</v>
      </c>
      <c r="C50" s="152">
        <v>4</v>
      </c>
      <c r="D50" s="152" t="s">
        <v>64</v>
      </c>
      <c r="E50" s="152">
        <v>2014</v>
      </c>
      <c r="F50" s="152" t="s">
        <v>65</v>
      </c>
      <c r="G50" s="152" t="s">
        <v>95</v>
      </c>
      <c r="H50" s="152" t="s">
        <v>96</v>
      </c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61"/>
      <c r="AE50" s="157">
        <v>10</v>
      </c>
      <c r="AF50" s="157" t="s">
        <v>85</v>
      </c>
      <c r="AG50" s="157">
        <v>10</v>
      </c>
      <c r="AH50" s="157" t="s">
        <v>86</v>
      </c>
      <c r="AI50" s="157" t="s">
        <v>119</v>
      </c>
      <c r="AJ50" s="157" t="s">
        <v>66</v>
      </c>
      <c r="AK50" s="157" t="s">
        <v>66</v>
      </c>
      <c r="AL50" s="157" t="s">
        <v>66</v>
      </c>
      <c r="AM50" s="157" t="s">
        <v>120</v>
      </c>
      <c r="AN50" s="138">
        <v>50000000</v>
      </c>
      <c r="AO50" s="138">
        <v>0</v>
      </c>
      <c r="AP50" s="138">
        <v>0</v>
      </c>
      <c r="AQ50" s="138">
        <v>0</v>
      </c>
      <c r="AR50" s="138">
        <f t="shared" si="8"/>
        <v>50000000</v>
      </c>
      <c r="AS50" s="138">
        <v>50000000</v>
      </c>
      <c r="AT50" s="138">
        <v>50000000</v>
      </c>
      <c r="AU50" s="138">
        <f>+AR50-AS50</f>
        <v>0</v>
      </c>
      <c r="AV50" s="138">
        <f>+AR50-AT50</f>
        <v>0</v>
      </c>
      <c r="AW50" s="138">
        <f t="shared" si="1"/>
        <v>100</v>
      </c>
      <c r="AX50" s="138">
        <f t="shared" si="2"/>
        <v>100</v>
      </c>
      <c r="AY50" s="152">
        <v>0</v>
      </c>
      <c r="AZ50" s="152">
        <v>0</v>
      </c>
      <c r="BA50" s="152">
        <v>0</v>
      </c>
      <c r="BB50" s="152">
        <v>0</v>
      </c>
      <c r="BC50" s="152">
        <v>0</v>
      </c>
      <c r="BD50" s="152">
        <v>0</v>
      </c>
      <c r="BE50" s="152">
        <v>0</v>
      </c>
      <c r="BF50" s="152">
        <v>0</v>
      </c>
      <c r="BG50" s="152">
        <v>0</v>
      </c>
      <c r="BH50" s="152" t="s">
        <v>68</v>
      </c>
      <c r="BI50" s="152" t="s">
        <v>69</v>
      </c>
      <c r="BJ50" s="152" t="s">
        <v>70</v>
      </c>
      <c r="BK50" s="152" t="s">
        <v>71</v>
      </c>
      <c r="BL50" s="152" t="s">
        <v>68</v>
      </c>
      <c r="BM50" s="152" t="s">
        <v>72</v>
      </c>
      <c r="BN50" s="152" t="s">
        <v>73</v>
      </c>
      <c r="BO50" s="152" t="s">
        <v>74</v>
      </c>
      <c r="BP50" s="152" t="s">
        <v>75</v>
      </c>
      <c r="BQ50" s="152" t="s">
        <v>76</v>
      </c>
      <c r="BR50" s="152" t="s">
        <v>77</v>
      </c>
      <c r="CB50" s="152" t="s">
        <v>78</v>
      </c>
      <c r="CC50" s="152" t="s">
        <v>79</v>
      </c>
      <c r="CD50" s="152" t="s">
        <v>79</v>
      </c>
      <c r="CE50" s="152" t="s">
        <v>79</v>
      </c>
      <c r="CF50" s="152" t="s">
        <v>80</v>
      </c>
      <c r="CG50" s="152" t="s">
        <v>79</v>
      </c>
      <c r="CH50" s="152" t="s">
        <v>79</v>
      </c>
      <c r="CI50" s="152" t="s">
        <v>81</v>
      </c>
      <c r="CJ50" s="152" t="s">
        <v>81</v>
      </c>
      <c r="CK50" s="152" t="s">
        <v>81</v>
      </c>
      <c r="CL50" s="152" t="s">
        <v>81</v>
      </c>
    </row>
    <row r="51" spans="1:123" s="150" customFormat="1" ht="30" x14ac:dyDescent="0.25">
      <c r="A51" s="152"/>
      <c r="B51" s="152"/>
      <c r="C51" s="152"/>
      <c r="D51" s="152"/>
      <c r="E51" s="152"/>
      <c r="F51" s="152"/>
      <c r="G51" s="152"/>
      <c r="H51" s="152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61"/>
      <c r="AE51" s="157"/>
      <c r="AF51" s="157"/>
      <c r="AG51" s="157">
        <v>230</v>
      </c>
      <c r="AH51" s="162" t="s">
        <v>353</v>
      </c>
      <c r="AI51" s="157"/>
      <c r="AJ51" s="157"/>
      <c r="AK51" s="157"/>
      <c r="AL51" s="157"/>
      <c r="AM51" s="157"/>
      <c r="AN51" s="138">
        <v>0</v>
      </c>
      <c r="AO51" s="138">
        <v>220000000</v>
      </c>
      <c r="AP51" s="138">
        <v>0</v>
      </c>
      <c r="AQ51" s="138">
        <v>97500000</v>
      </c>
      <c r="AR51" s="138">
        <f t="shared" ref="AR51" si="67">+AN51+AO51+AP51-AQ51</f>
        <v>122500000</v>
      </c>
      <c r="AS51" s="138">
        <v>121000000</v>
      </c>
      <c r="AT51" s="138">
        <v>121000000</v>
      </c>
      <c r="AU51" s="138">
        <f>+AR51-AS51</f>
        <v>1500000</v>
      </c>
      <c r="AV51" s="138">
        <f>+AR51-AT51</f>
        <v>1500000</v>
      </c>
      <c r="AW51" s="138">
        <f t="shared" ref="AW51" si="68">+AS51/AR51*100</f>
        <v>98.775510204081627</v>
      </c>
      <c r="AX51" s="138">
        <f t="shared" ref="AX51" si="69">+AT51/AR51*100</f>
        <v>98.775510204081627</v>
      </c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</row>
    <row r="52" spans="1:123" s="150" customFormat="1" ht="3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95</v>
      </c>
      <c r="H52" s="152" t="s">
        <v>96</v>
      </c>
      <c r="I52" s="30" t="s">
        <v>84</v>
      </c>
      <c r="J52" s="30" t="s">
        <v>105</v>
      </c>
      <c r="K52" s="30" t="s">
        <v>106</v>
      </c>
      <c r="L52" s="147">
        <v>28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364</v>
      </c>
      <c r="AE52" s="30">
        <v>0</v>
      </c>
      <c r="AF52" s="32"/>
      <c r="AG52" s="30"/>
      <c r="AH52" s="32"/>
      <c r="AI52" s="30" t="s">
        <v>119</v>
      </c>
      <c r="AJ52" s="30" t="s">
        <v>66</v>
      </c>
      <c r="AK52" s="30" t="s">
        <v>66</v>
      </c>
      <c r="AL52" s="30" t="s">
        <v>66</v>
      </c>
      <c r="AM52" s="30" t="s">
        <v>120</v>
      </c>
      <c r="AN52" s="34">
        <f>SUM(AN53:AN54)</f>
        <v>50000000</v>
      </c>
      <c r="AO52" s="34">
        <f>SUM(AO53:AO54)</f>
        <v>320000000</v>
      </c>
      <c r="AP52" s="34">
        <f>SUM(AP53:AP54)</f>
        <v>0</v>
      </c>
      <c r="AQ52" s="34">
        <f>SUM(AQ53:AQ54)</f>
        <v>0</v>
      </c>
      <c r="AR52" s="34">
        <f>+AN52+AO52+AP52-AQ52</f>
        <v>370000000</v>
      </c>
      <c r="AS52" s="34">
        <f>SUM(AS53:AS54)</f>
        <v>369546648</v>
      </c>
      <c r="AT52" s="34">
        <f>SUM(AT53:AT54)</f>
        <v>369546648</v>
      </c>
      <c r="AU52" s="34">
        <f>SUM(AU53:AU54)</f>
        <v>453352</v>
      </c>
      <c r="AV52" s="34">
        <f>SUM(AV53:AV54)</f>
        <v>453352</v>
      </c>
      <c r="AW52" s="34">
        <f t="shared" si="1"/>
        <v>99.877472432432441</v>
      </c>
      <c r="AX52" s="34">
        <f t="shared" si="2"/>
        <v>99.877472432432441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123" s="150" customFormat="1" x14ac:dyDescent="0.25">
      <c r="A53" s="152">
        <v>1</v>
      </c>
      <c r="B53" s="152">
        <v>800103913</v>
      </c>
      <c r="C53" s="152">
        <v>4</v>
      </c>
      <c r="D53" s="152" t="s">
        <v>64</v>
      </c>
      <c r="E53" s="152">
        <v>2014</v>
      </c>
      <c r="F53" s="152" t="s">
        <v>65</v>
      </c>
      <c r="G53" s="152" t="s">
        <v>95</v>
      </c>
      <c r="H53" s="152" t="s">
        <v>96</v>
      </c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61"/>
      <c r="AE53" s="157">
        <v>10</v>
      </c>
      <c r="AF53" s="157" t="s">
        <v>85</v>
      </c>
      <c r="AG53" s="157">
        <v>10</v>
      </c>
      <c r="AH53" s="157" t="s">
        <v>86</v>
      </c>
      <c r="AI53" s="157" t="s">
        <v>119</v>
      </c>
      <c r="AJ53" s="157" t="s">
        <v>66</v>
      </c>
      <c r="AK53" s="157" t="s">
        <v>66</v>
      </c>
      <c r="AL53" s="157" t="s">
        <v>66</v>
      </c>
      <c r="AM53" s="157" t="s">
        <v>120</v>
      </c>
      <c r="AN53" s="138">
        <v>50000000</v>
      </c>
      <c r="AO53" s="138">
        <v>0</v>
      </c>
      <c r="AP53" s="138">
        <v>0</v>
      </c>
      <c r="AQ53" s="138">
        <v>0</v>
      </c>
      <c r="AR53" s="138">
        <f t="shared" si="8"/>
        <v>50000000</v>
      </c>
      <c r="AS53" s="138">
        <v>49546648</v>
      </c>
      <c r="AT53" s="138">
        <v>49546648</v>
      </c>
      <c r="AU53" s="138">
        <f>+AR53-AS53</f>
        <v>453352</v>
      </c>
      <c r="AV53" s="138">
        <f>+AR53-AT53</f>
        <v>453352</v>
      </c>
      <c r="AW53" s="138">
        <f t="shared" si="1"/>
        <v>99.093295999999995</v>
      </c>
      <c r="AX53" s="138">
        <f t="shared" si="2"/>
        <v>99.093295999999995</v>
      </c>
      <c r="AY53" s="152">
        <v>0</v>
      </c>
      <c r="AZ53" s="152">
        <v>0</v>
      </c>
      <c r="BA53" s="152">
        <v>0</v>
      </c>
      <c r="BB53" s="152">
        <v>0</v>
      </c>
      <c r="BC53" s="152">
        <v>0</v>
      </c>
      <c r="BD53" s="152">
        <v>0</v>
      </c>
      <c r="BE53" s="152">
        <v>0</v>
      </c>
      <c r="BF53" s="152">
        <v>0</v>
      </c>
      <c r="BG53" s="152">
        <v>0</v>
      </c>
      <c r="BH53" s="152" t="s">
        <v>68</v>
      </c>
      <c r="BI53" s="152" t="s">
        <v>69</v>
      </c>
      <c r="BJ53" s="152" t="s">
        <v>70</v>
      </c>
      <c r="BK53" s="152" t="s">
        <v>71</v>
      </c>
      <c r="BL53" s="152" t="s">
        <v>68</v>
      </c>
      <c r="BM53" s="152" t="s">
        <v>72</v>
      </c>
      <c r="BN53" s="152" t="s">
        <v>73</v>
      </c>
      <c r="BO53" s="152" t="s">
        <v>74</v>
      </c>
      <c r="BP53" s="152" t="s">
        <v>75</v>
      </c>
      <c r="BQ53" s="152" t="s">
        <v>76</v>
      </c>
      <c r="BR53" s="152" t="s">
        <v>77</v>
      </c>
      <c r="CB53" s="152" t="s">
        <v>78</v>
      </c>
      <c r="CC53" s="152" t="s">
        <v>79</v>
      </c>
      <c r="CD53" s="152" t="s">
        <v>79</v>
      </c>
      <c r="CE53" s="152" t="s">
        <v>79</v>
      </c>
      <c r="CF53" s="152" t="s">
        <v>80</v>
      </c>
      <c r="CG53" s="152" t="s">
        <v>79</v>
      </c>
      <c r="CH53" s="152" t="s">
        <v>79</v>
      </c>
      <c r="CI53" s="152" t="s">
        <v>81</v>
      </c>
      <c r="CJ53" s="152" t="s">
        <v>81</v>
      </c>
      <c r="CK53" s="152" t="s">
        <v>81</v>
      </c>
      <c r="CL53" s="152" t="s">
        <v>81</v>
      </c>
    </row>
    <row r="54" spans="1:123" s="150" customFormat="1" ht="30" x14ac:dyDescent="0.25">
      <c r="A54" s="152"/>
      <c r="B54" s="152"/>
      <c r="C54" s="152"/>
      <c r="D54" s="152"/>
      <c r="E54" s="152"/>
      <c r="F54" s="152"/>
      <c r="G54" s="152"/>
      <c r="H54" s="152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61"/>
      <c r="AE54" s="157"/>
      <c r="AF54" s="157"/>
      <c r="AG54" s="157">
        <v>230</v>
      </c>
      <c r="AH54" s="162" t="s">
        <v>353</v>
      </c>
      <c r="AI54" s="157"/>
      <c r="AJ54" s="157"/>
      <c r="AK54" s="157"/>
      <c r="AL54" s="157"/>
      <c r="AM54" s="157"/>
      <c r="AN54" s="138">
        <v>0</v>
      </c>
      <c r="AO54" s="138">
        <v>320000000</v>
      </c>
      <c r="AP54" s="138">
        <v>0</v>
      </c>
      <c r="AQ54" s="138">
        <v>0</v>
      </c>
      <c r="AR54" s="138">
        <f t="shared" si="8"/>
        <v>320000000</v>
      </c>
      <c r="AS54" s="138">
        <v>320000000</v>
      </c>
      <c r="AT54" s="138">
        <v>320000000</v>
      </c>
      <c r="AU54" s="138">
        <f t="shared" ref="AU54" si="70">+AR54-AS54</f>
        <v>0</v>
      </c>
      <c r="AV54" s="138">
        <f t="shared" ref="AV54" si="71">+AR54-AT54</f>
        <v>0</v>
      </c>
      <c r="AW54" s="138">
        <f t="shared" ref="AW54" si="72">+AS54/AR54*100</f>
        <v>100</v>
      </c>
      <c r="AX54" s="138">
        <f t="shared" ref="AX54" si="73">+AT54/AR54*100</f>
        <v>100</v>
      </c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</row>
    <row r="55" spans="1:123" s="150" customFormat="1" ht="30" customHeight="1" x14ac:dyDescent="0.25">
      <c r="A55" s="152">
        <v>1</v>
      </c>
      <c r="B55" s="152">
        <v>800103913</v>
      </c>
      <c r="C55" s="152">
        <v>4</v>
      </c>
      <c r="D55" s="152" t="s">
        <v>64</v>
      </c>
      <c r="E55" s="152">
        <v>2014</v>
      </c>
      <c r="F55" s="152" t="s">
        <v>65</v>
      </c>
      <c r="G55" s="152" t="s">
        <v>95</v>
      </c>
      <c r="H55" s="152" t="s">
        <v>96</v>
      </c>
      <c r="I55" s="30" t="s">
        <v>84</v>
      </c>
      <c r="J55" s="30" t="s">
        <v>105</v>
      </c>
      <c r="K55" s="30" t="s">
        <v>106</v>
      </c>
      <c r="L55" s="147">
        <v>29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66</v>
      </c>
      <c r="X55" s="30" t="s">
        <v>66</v>
      </c>
      <c r="Y55" s="30" t="s">
        <v>66</v>
      </c>
      <c r="Z55" s="30" t="s">
        <v>66</v>
      </c>
      <c r="AA55" s="30" t="s">
        <v>66</v>
      </c>
      <c r="AB55" s="30" t="s">
        <v>66</v>
      </c>
      <c r="AC55" s="30" t="s">
        <v>67</v>
      </c>
      <c r="AD55" s="31" t="s">
        <v>118</v>
      </c>
      <c r="AE55" s="30">
        <v>0</v>
      </c>
      <c r="AF55" s="32"/>
      <c r="AG55" s="30"/>
      <c r="AH55" s="32"/>
      <c r="AI55" s="30" t="s">
        <v>121</v>
      </c>
      <c r="AJ55" s="30" t="s">
        <v>66</v>
      </c>
      <c r="AK55" s="30" t="s">
        <v>66</v>
      </c>
      <c r="AL55" s="30" t="s">
        <v>66</v>
      </c>
      <c r="AM55" s="30" t="s">
        <v>122</v>
      </c>
      <c r="AN55" s="34">
        <f>SUM(AN56:AN57)</f>
        <v>330000000</v>
      </c>
      <c r="AO55" s="34">
        <f t="shared" ref="AO55:AP55" si="74">SUM(AO56:AO57)</f>
        <v>475000000</v>
      </c>
      <c r="AP55" s="34">
        <f t="shared" si="74"/>
        <v>0</v>
      </c>
      <c r="AQ55" s="34">
        <f>SUM(AQ56:AQ57)</f>
        <v>189866667</v>
      </c>
      <c r="AR55" s="34">
        <f>+AN55+AO55+AP55-AQ55</f>
        <v>615133333</v>
      </c>
      <c r="AS55" s="34">
        <f>SUM(AS56:AS57)</f>
        <v>615000000</v>
      </c>
      <c r="AT55" s="34">
        <f>SUM(AT56:AT57)</f>
        <v>615000000</v>
      </c>
      <c r="AU55" s="34">
        <f>SUM(AU56:AU57)</f>
        <v>133333</v>
      </c>
      <c r="AV55" s="34">
        <f t="shared" ref="AV55" si="75">SUM(AV56:AV57)</f>
        <v>133333</v>
      </c>
      <c r="AW55" s="34">
        <f t="shared" si="1"/>
        <v>99.978324536674066</v>
      </c>
      <c r="AX55" s="34">
        <f t="shared" si="2"/>
        <v>99.978324536674066</v>
      </c>
      <c r="AY55" s="152">
        <v>0</v>
      </c>
      <c r="AZ55" s="152">
        <v>0</v>
      </c>
      <c r="BA55" s="152">
        <v>0</v>
      </c>
      <c r="BB55" s="152">
        <v>0</v>
      </c>
      <c r="BC55" s="152">
        <v>0</v>
      </c>
      <c r="BD55" s="152">
        <v>0</v>
      </c>
      <c r="BE55" s="152">
        <v>0</v>
      </c>
      <c r="BF55" s="152">
        <v>0</v>
      </c>
      <c r="BG55" s="152">
        <v>0</v>
      </c>
      <c r="BH55" s="152" t="s">
        <v>68</v>
      </c>
      <c r="BI55" s="152" t="s">
        <v>69</v>
      </c>
      <c r="BJ55" s="152" t="s">
        <v>70</v>
      </c>
      <c r="BK55" s="152" t="s">
        <v>71</v>
      </c>
      <c r="BL55" s="152" t="s">
        <v>68</v>
      </c>
      <c r="BM55" s="152" t="s">
        <v>72</v>
      </c>
      <c r="BN55" s="152" t="s">
        <v>73</v>
      </c>
      <c r="BO55" s="152" t="s">
        <v>74</v>
      </c>
      <c r="BP55" s="152" t="s">
        <v>75</v>
      </c>
      <c r="BQ55" s="152" t="s">
        <v>76</v>
      </c>
      <c r="BR55" s="152" t="s">
        <v>77</v>
      </c>
      <c r="CB55" s="152" t="s">
        <v>78</v>
      </c>
      <c r="CC55" s="152" t="s">
        <v>79</v>
      </c>
      <c r="CD55" s="152" t="s">
        <v>79</v>
      </c>
      <c r="CE55" s="152" t="s">
        <v>79</v>
      </c>
      <c r="CF55" s="152" t="s">
        <v>80</v>
      </c>
      <c r="CG55" s="152" t="s">
        <v>79</v>
      </c>
      <c r="CH55" s="152" t="s">
        <v>79</v>
      </c>
      <c r="CI55" s="152" t="s">
        <v>81</v>
      </c>
      <c r="CJ55" s="152" t="s">
        <v>81</v>
      </c>
      <c r="CK55" s="152" t="s">
        <v>81</v>
      </c>
      <c r="CL55" s="152" t="s">
        <v>81</v>
      </c>
    </row>
    <row r="56" spans="1:123" s="150" customFormat="1" x14ac:dyDescent="0.25">
      <c r="A56" s="152">
        <v>1</v>
      </c>
      <c r="B56" s="152">
        <v>800103913</v>
      </c>
      <c r="C56" s="152">
        <v>4</v>
      </c>
      <c r="D56" s="152" t="s">
        <v>64</v>
      </c>
      <c r="E56" s="152">
        <v>2014</v>
      </c>
      <c r="F56" s="152" t="s">
        <v>65</v>
      </c>
      <c r="G56" s="152" t="s">
        <v>95</v>
      </c>
      <c r="H56" s="152" t="s">
        <v>96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61"/>
      <c r="AE56" s="157">
        <v>10</v>
      </c>
      <c r="AF56" s="157" t="s">
        <v>85</v>
      </c>
      <c r="AG56" s="157">
        <v>17</v>
      </c>
      <c r="AH56" s="157" t="s">
        <v>97</v>
      </c>
      <c r="AI56" s="157" t="s">
        <v>121</v>
      </c>
      <c r="AJ56" s="157" t="s">
        <v>66</v>
      </c>
      <c r="AK56" s="157" t="s">
        <v>66</v>
      </c>
      <c r="AL56" s="157" t="s">
        <v>66</v>
      </c>
      <c r="AM56" s="157" t="s">
        <v>122</v>
      </c>
      <c r="AN56" s="138">
        <v>330000000</v>
      </c>
      <c r="AO56" s="138">
        <v>0</v>
      </c>
      <c r="AP56" s="138">
        <v>0</v>
      </c>
      <c r="AQ56" s="138">
        <v>189866667</v>
      </c>
      <c r="AR56" s="138">
        <f t="shared" si="8"/>
        <v>140133333</v>
      </c>
      <c r="AS56" s="138">
        <v>140000000</v>
      </c>
      <c r="AT56" s="138">
        <v>140000000</v>
      </c>
      <c r="AU56" s="138">
        <f>+AR56-AS56</f>
        <v>133333</v>
      </c>
      <c r="AV56" s="138">
        <f>+AR56-AT56</f>
        <v>133333</v>
      </c>
      <c r="AW56" s="138">
        <f t="shared" si="1"/>
        <v>99.904852759050556</v>
      </c>
      <c r="AX56" s="138">
        <f t="shared" si="2"/>
        <v>99.904852759050556</v>
      </c>
      <c r="AY56" s="152">
        <v>0</v>
      </c>
      <c r="AZ56" s="152">
        <v>0</v>
      </c>
      <c r="BA56" s="152">
        <v>0</v>
      </c>
      <c r="BB56" s="152">
        <v>0</v>
      </c>
      <c r="BC56" s="152">
        <v>0</v>
      </c>
      <c r="BD56" s="152">
        <v>0</v>
      </c>
      <c r="BE56" s="152">
        <v>0</v>
      </c>
      <c r="BF56" s="152">
        <v>0</v>
      </c>
      <c r="BG56" s="152">
        <v>0</v>
      </c>
      <c r="BH56" s="152" t="s">
        <v>68</v>
      </c>
      <c r="BI56" s="152" t="s">
        <v>69</v>
      </c>
      <c r="BJ56" s="152" t="s">
        <v>70</v>
      </c>
      <c r="BK56" s="152" t="s">
        <v>71</v>
      </c>
      <c r="BL56" s="152" t="s">
        <v>68</v>
      </c>
      <c r="BM56" s="152" t="s">
        <v>72</v>
      </c>
      <c r="BN56" s="152" t="s">
        <v>73</v>
      </c>
      <c r="BO56" s="152" t="s">
        <v>74</v>
      </c>
      <c r="BP56" s="152" t="s">
        <v>75</v>
      </c>
      <c r="BQ56" s="152" t="s">
        <v>76</v>
      </c>
      <c r="BR56" s="152" t="s">
        <v>77</v>
      </c>
      <c r="CB56" s="152" t="s">
        <v>78</v>
      </c>
      <c r="CC56" s="152" t="s">
        <v>79</v>
      </c>
      <c r="CD56" s="152" t="s">
        <v>79</v>
      </c>
      <c r="CE56" s="152" t="s">
        <v>79</v>
      </c>
      <c r="CF56" s="152" t="s">
        <v>80</v>
      </c>
      <c r="CG56" s="152" t="s">
        <v>79</v>
      </c>
      <c r="CH56" s="152" t="s">
        <v>79</v>
      </c>
      <c r="CI56" s="152" t="s">
        <v>81</v>
      </c>
      <c r="CJ56" s="152" t="s">
        <v>81</v>
      </c>
      <c r="CK56" s="152" t="s">
        <v>81</v>
      </c>
      <c r="CL56" s="152" t="s">
        <v>81</v>
      </c>
    </row>
    <row r="57" spans="1:123" s="150" customFormat="1" ht="30" x14ac:dyDescent="0.25">
      <c r="A57" s="152"/>
      <c r="B57" s="152"/>
      <c r="C57" s="152"/>
      <c r="D57" s="152"/>
      <c r="E57" s="152"/>
      <c r="F57" s="152"/>
      <c r="G57" s="152"/>
      <c r="H57" s="152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61"/>
      <c r="AE57" s="157"/>
      <c r="AF57" s="157"/>
      <c r="AG57" s="157">
        <v>230</v>
      </c>
      <c r="AH57" s="162" t="s">
        <v>353</v>
      </c>
      <c r="AI57" s="157"/>
      <c r="AJ57" s="157"/>
      <c r="AK57" s="157"/>
      <c r="AL57" s="157"/>
      <c r="AM57" s="157"/>
      <c r="AN57" s="138">
        <v>0</v>
      </c>
      <c r="AO57" s="138">
        <v>475000000</v>
      </c>
      <c r="AP57" s="138">
        <v>0</v>
      </c>
      <c r="AQ57" s="138">
        <v>0</v>
      </c>
      <c r="AR57" s="138">
        <f t="shared" si="8"/>
        <v>475000000</v>
      </c>
      <c r="AS57" s="138">
        <v>475000000</v>
      </c>
      <c r="AT57" s="138">
        <v>475000000</v>
      </c>
      <c r="AU57" s="138">
        <f>+AR57-AS57</f>
        <v>0</v>
      </c>
      <c r="AV57" s="138">
        <f>+AR57-AT57</f>
        <v>0</v>
      </c>
      <c r="AW57" s="138">
        <f t="shared" ref="AW57" si="76">+AS57/AR57*100</f>
        <v>100</v>
      </c>
      <c r="AX57" s="138">
        <f t="shared" ref="AX57" si="77">+AT57/AR57*100</f>
        <v>100</v>
      </c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</row>
    <row r="58" spans="1:123" s="150" customFormat="1" ht="30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95</v>
      </c>
      <c r="H58" s="152" t="s">
        <v>96</v>
      </c>
      <c r="I58" s="30" t="s">
        <v>84</v>
      </c>
      <c r="J58" s="30" t="s">
        <v>105</v>
      </c>
      <c r="K58" s="30" t="s">
        <v>106</v>
      </c>
      <c r="L58" s="147">
        <v>30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 t="s">
        <v>66</v>
      </c>
      <c r="Z58" s="30" t="s">
        <v>66</v>
      </c>
      <c r="AA58" s="30" t="s">
        <v>66</v>
      </c>
      <c r="AB58" s="30" t="s">
        <v>66</v>
      </c>
      <c r="AC58" s="30" t="s">
        <v>67</v>
      </c>
      <c r="AD58" s="148" t="s">
        <v>365</v>
      </c>
      <c r="AE58" s="30">
        <v>0</v>
      </c>
      <c r="AF58" s="32"/>
      <c r="AG58" s="30"/>
      <c r="AH58" s="32"/>
      <c r="AI58" s="30" t="s">
        <v>123</v>
      </c>
      <c r="AJ58" s="30" t="s">
        <v>66</v>
      </c>
      <c r="AK58" s="30" t="s">
        <v>66</v>
      </c>
      <c r="AL58" s="30" t="s">
        <v>66</v>
      </c>
      <c r="AM58" s="30" t="s">
        <v>124</v>
      </c>
      <c r="AN58" s="34">
        <f>SUM(AN59:AN61)</f>
        <v>50000000</v>
      </c>
      <c r="AO58" s="34">
        <f>SUM(AO59:AO61)</f>
        <v>150000000</v>
      </c>
      <c r="AP58" s="34">
        <f>SUM(AP59:AP61)</f>
        <v>189866667</v>
      </c>
      <c r="AQ58" s="34">
        <f>SUM(AQ59:AQ61)</f>
        <v>0</v>
      </c>
      <c r="AR58" s="34">
        <f>+AN58+AO58+AP58-AQ58</f>
        <v>389866667</v>
      </c>
      <c r="AS58" s="34">
        <f>SUM(AS59:AS61)</f>
        <v>389773331</v>
      </c>
      <c r="AT58" s="34">
        <f>SUM(AT59:AT61)</f>
        <v>389773331</v>
      </c>
      <c r="AU58" s="34">
        <f>SUM(AU59:AU61)</f>
        <v>93336</v>
      </c>
      <c r="AV58" s="34">
        <f>SUM(AV59:AV61)</f>
        <v>93336</v>
      </c>
      <c r="AW58" s="34">
        <f t="shared" si="1"/>
        <v>99.976059507544406</v>
      </c>
      <c r="AX58" s="34">
        <f t="shared" si="2"/>
        <v>99.976059507544406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123" s="150" customFormat="1" x14ac:dyDescent="0.25">
      <c r="A59" s="152">
        <v>1</v>
      </c>
      <c r="B59" s="152">
        <v>800103913</v>
      </c>
      <c r="C59" s="152">
        <v>4</v>
      </c>
      <c r="D59" s="152" t="s">
        <v>64</v>
      </c>
      <c r="E59" s="152">
        <v>2014</v>
      </c>
      <c r="F59" s="152" t="s">
        <v>65</v>
      </c>
      <c r="G59" s="152" t="s">
        <v>95</v>
      </c>
      <c r="H59" s="152" t="s">
        <v>96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61"/>
      <c r="AE59" s="157">
        <v>10</v>
      </c>
      <c r="AF59" s="157" t="s">
        <v>85</v>
      </c>
      <c r="AG59" s="157">
        <v>10</v>
      </c>
      <c r="AH59" s="157" t="s">
        <v>86</v>
      </c>
      <c r="AI59" s="157" t="s">
        <v>123</v>
      </c>
      <c r="AJ59" s="157" t="s">
        <v>66</v>
      </c>
      <c r="AK59" s="157" t="s">
        <v>66</v>
      </c>
      <c r="AL59" s="157" t="s">
        <v>66</v>
      </c>
      <c r="AM59" s="157" t="s">
        <v>124</v>
      </c>
      <c r="AN59" s="138">
        <v>50000000</v>
      </c>
      <c r="AO59" s="138">
        <v>0</v>
      </c>
      <c r="AP59" s="138">
        <v>0</v>
      </c>
      <c r="AQ59" s="138">
        <v>0</v>
      </c>
      <c r="AR59" s="138">
        <f t="shared" si="8"/>
        <v>50000000</v>
      </c>
      <c r="AS59" s="138">
        <v>50000000</v>
      </c>
      <c r="AT59" s="138">
        <v>50000000</v>
      </c>
      <c r="AU59" s="138">
        <f>+AR59-AS59</f>
        <v>0</v>
      </c>
      <c r="AV59" s="138">
        <f>+AR59-AT59</f>
        <v>0</v>
      </c>
      <c r="AW59" s="138">
        <f t="shared" si="1"/>
        <v>100</v>
      </c>
      <c r="AX59" s="138">
        <f t="shared" si="2"/>
        <v>100</v>
      </c>
      <c r="AY59" s="152">
        <v>0</v>
      </c>
      <c r="AZ59" s="152">
        <v>0</v>
      </c>
      <c r="BA59" s="152">
        <v>0</v>
      </c>
      <c r="BB59" s="152">
        <v>0</v>
      </c>
      <c r="BC59" s="152">
        <v>0</v>
      </c>
      <c r="BD59" s="152">
        <v>0</v>
      </c>
      <c r="BE59" s="152">
        <v>0</v>
      </c>
      <c r="BF59" s="152">
        <v>0</v>
      </c>
      <c r="BG59" s="152">
        <v>0</v>
      </c>
      <c r="BH59" s="152" t="s">
        <v>68</v>
      </c>
      <c r="BI59" s="152" t="s">
        <v>69</v>
      </c>
      <c r="BJ59" s="152" t="s">
        <v>70</v>
      </c>
      <c r="BK59" s="152" t="s">
        <v>71</v>
      </c>
      <c r="BL59" s="152" t="s">
        <v>68</v>
      </c>
      <c r="BM59" s="152" t="s">
        <v>72</v>
      </c>
      <c r="BN59" s="152" t="s">
        <v>73</v>
      </c>
      <c r="BO59" s="152" t="s">
        <v>74</v>
      </c>
      <c r="BP59" s="152" t="s">
        <v>75</v>
      </c>
      <c r="BQ59" s="152" t="s">
        <v>76</v>
      </c>
      <c r="BR59" s="152" t="s">
        <v>77</v>
      </c>
      <c r="CB59" s="152" t="s">
        <v>78</v>
      </c>
      <c r="CC59" s="152" t="s">
        <v>79</v>
      </c>
      <c r="CD59" s="152" t="s">
        <v>79</v>
      </c>
      <c r="CE59" s="152" t="s">
        <v>79</v>
      </c>
      <c r="CF59" s="152" t="s">
        <v>80</v>
      </c>
      <c r="CG59" s="152" t="s">
        <v>79</v>
      </c>
      <c r="CH59" s="152" t="s">
        <v>79</v>
      </c>
      <c r="CI59" s="152" t="s">
        <v>81</v>
      </c>
      <c r="CJ59" s="152" t="s">
        <v>81</v>
      </c>
      <c r="CK59" s="152" t="s">
        <v>81</v>
      </c>
      <c r="CL59" s="152" t="s">
        <v>81</v>
      </c>
    </row>
    <row r="60" spans="1:123" s="150" customFormat="1" x14ac:dyDescent="0.25">
      <c r="A60" s="152"/>
      <c r="B60" s="152"/>
      <c r="C60" s="152"/>
      <c r="D60" s="152"/>
      <c r="E60" s="152"/>
      <c r="F60" s="152"/>
      <c r="G60" s="152"/>
      <c r="H60" s="152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61"/>
      <c r="AE60" s="157"/>
      <c r="AF60" s="157"/>
      <c r="AG60" s="157">
        <v>17</v>
      </c>
      <c r="AH60" s="157" t="s">
        <v>97</v>
      </c>
      <c r="AI60" s="157"/>
      <c r="AJ60" s="157"/>
      <c r="AK60" s="157"/>
      <c r="AL60" s="157"/>
      <c r="AM60" s="157"/>
      <c r="AN60" s="138">
        <v>0</v>
      </c>
      <c r="AO60" s="138">
        <v>0</v>
      </c>
      <c r="AP60" s="138">
        <v>189866667</v>
      </c>
      <c r="AQ60" s="138"/>
      <c r="AR60" s="138">
        <f t="shared" si="8"/>
        <v>189866667</v>
      </c>
      <c r="AS60" s="138">
        <v>189866667</v>
      </c>
      <c r="AT60" s="138">
        <v>189866667</v>
      </c>
      <c r="AU60" s="138">
        <f>+AR60-AS60</f>
        <v>0</v>
      </c>
      <c r="AV60" s="138">
        <f>+AR60-AT60</f>
        <v>0</v>
      </c>
      <c r="AW60" s="138">
        <f t="shared" ref="AW60" si="78">+AS60/AR60*100</f>
        <v>100</v>
      </c>
      <c r="AX60" s="138">
        <f t="shared" ref="AX60" si="79">+AT60/AR60*100</f>
        <v>100</v>
      </c>
      <c r="AY60" s="138">
        <f t="shared" ref="AY60" si="80">+AU60/AT60*100</f>
        <v>0</v>
      </c>
      <c r="AZ60" s="138">
        <f t="shared" ref="AZ60" si="81">+AV60/AT60*100</f>
        <v>0</v>
      </c>
      <c r="BA60" s="138" t="e">
        <f t="shared" ref="BA60" si="82">+AW60/AV60*100</f>
        <v>#DIV/0!</v>
      </c>
      <c r="BB60" s="138" t="e">
        <f t="shared" ref="BB60" si="83">+AX60/AV60*100</f>
        <v>#DIV/0!</v>
      </c>
      <c r="BC60" s="138">
        <f t="shared" ref="BC60" si="84">+AY60/AX60*100</f>
        <v>0</v>
      </c>
      <c r="BD60" s="138">
        <f t="shared" ref="BD60" si="85">+AZ60/AX60*100</f>
        <v>0</v>
      </c>
      <c r="BE60" s="138" t="e">
        <f t="shared" ref="BE60" si="86">+BA60/AZ60*100</f>
        <v>#DIV/0!</v>
      </c>
      <c r="BF60" s="138" t="e">
        <f t="shared" ref="BF60" si="87">+BB60/AZ60*100</f>
        <v>#DIV/0!</v>
      </c>
      <c r="BG60" s="138" t="e">
        <f t="shared" ref="BG60" si="88">+BC60/BB60*100</f>
        <v>#DIV/0!</v>
      </c>
      <c r="BH60" s="138" t="e">
        <f t="shared" ref="BH60" si="89">+BD60/BB60*100</f>
        <v>#DIV/0!</v>
      </c>
      <c r="BI60" s="138" t="e">
        <f t="shared" ref="BI60" si="90">+BE60/BD60*100</f>
        <v>#DIV/0!</v>
      </c>
      <c r="BJ60" s="138" t="e">
        <f t="shared" ref="BJ60" si="91">+BF60/BD60*100</f>
        <v>#DIV/0!</v>
      </c>
      <c r="BK60" s="138" t="e">
        <f t="shared" ref="BK60" si="92">+BG60/BF60*100</f>
        <v>#DIV/0!</v>
      </c>
      <c r="BL60" s="138" t="e">
        <f t="shared" ref="BL60" si="93">+BH60/BF60*100</f>
        <v>#DIV/0!</v>
      </c>
      <c r="BM60" s="138" t="e">
        <f t="shared" ref="BM60" si="94">+BI60/BH60*100</f>
        <v>#DIV/0!</v>
      </c>
      <c r="BN60" s="138" t="e">
        <f t="shared" ref="BN60" si="95">+BJ60/BH60*100</f>
        <v>#DIV/0!</v>
      </c>
      <c r="BO60" s="138" t="e">
        <f t="shared" ref="BO60" si="96">+BK60/BJ60*100</f>
        <v>#DIV/0!</v>
      </c>
      <c r="BP60" s="138" t="e">
        <f t="shared" ref="BP60" si="97">+BL60/BJ60*100</f>
        <v>#DIV/0!</v>
      </c>
      <c r="BQ60" s="138" t="e">
        <f t="shared" ref="BQ60" si="98">+BM60/BL60*100</f>
        <v>#DIV/0!</v>
      </c>
      <c r="BR60" s="138" t="e">
        <f t="shared" ref="BR60" si="99">+BN60/BL60*100</f>
        <v>#DIV/0!</v>
      </c>
      <c r="BS60" s="138" t="e">
        <f t="shared" ref="BS60" si="100">+BO60/BN60*100</f>
        <v>#DIV/0!</v>
      </c>
      <c r="BT60" s="138" t="e">
        <f t="shared" ref="BT60" si="101">+BP60/BN60*100</f>
        <v>#DIV/0!</v>
      </c>
      <c r="BU60" s="138" t="e">
        <f t="shared" ref="BU60" si="102">+BQ60/BP60*100</f>
        <v>#DIV/0!</v>
      </c>
      <c r="BV60" s="138" t="e">
        <f t="shared" ref="BV60" si="103">+BR60/BP60*100</f>
        <v>#DIV/0!</v>
      </c>
      <c r="BW60" s="138" t="e">
        <f t="shared" ref="BW60" si="104">+BS60/BR60*100</f>
        <v>#DIV/0!</v>
      </c>
      <c r="BX60" s="138" t="e">
        <f t="shared" ref="BX60" si="105">+BT60/BR60*100</f>
        <v>#DIV/0!</v>
      </c>
      <c r="BY60" s="138" t="e">
        <f t="shared" ref="BY60" si="106">+BU60/BT60*100</f>
        <v>#DIV/0!</v>
      </c>
      <c r="BZ60" s="138" t="e">
        <f t="shared" ref="BZ60" si="107">+BV60/BT60*100</f>
        <v>#DIV/0!</v>
      </c>
      <c r="CA60" s="138" t="e">
        <f t="shared" ref="CA60" si="108">+BW60/BV60*100</f>
        <v>#DIV/0!</v>
      </c>
      <c r="CB60" s="138" t="e">
        <f t="shared" ref="CB60" si="109">+BX60/BV60*100</f>
        <v>#DIV/0!</v>
      </c>
      <c r="CC60" s="138" t="e">
        <f t="shared" ref="CC60" si="110">+BY60/BX60*100</f>
        <v>#DIV/0!</v>
      </c>
      <c r="CD60" s="138" t="e">
        <f t="shared" ref="CD60" si="111">+BZ60/BX60*100</f>
        <v>#DIV/0!</v>
      </c>
      <c r="CE60" s="138" t="e">
        <f t="shared" ref="CE60" si="112">+CA60/BZ60*100</f>
        <v>#DIV/0!</v>
      </c>
      <c r="CF60" s="138" t="e">
        <f t="shared" ref="CF60" si="113">+CB60/BZ60*100</f>
        <v>#DIV/0!</v>
      </c>
      <c r="CG60" s="138" t="e">
        <f t="shared" ref="CG60" si="114">+CC60/CB60*100</f>
        <v>#DIV/0!</v>
      </c>
      <c r="CH60" s="138" t="e">
        <f t="shared" ref="CH60" si="115">+CD60/CB60*100</f>
        <v>#DIV/0!</v>
      </c>
      <c r="CI60" s="138" t="e">
        <f t="shared" ref="CI60" si="116">+CE60/CD60*100</f>
        <v>#DIV/0!</v>
      </c>
      <c r="CJ60" s="138" t="e">
        <f t="shared" ref="CJ60" si="117">+CF60/CD60*100</f>
        <v>#DIV/0!</v>
      </c>
      <c r="CK60" s="138" t="e">
        <f t="shared" ref="CK60" si="118">+CG60/CF60*100</f>
        <v>#DIV/0!</v>
      </c>
      <c r="CL60" s="138" t="e">
        <f t="shared" ref="CL60" si="119">+CH60/CF60*100</f>
        <v>#DIV/0!</v>
      </c>
      <c r="CM60" s="138" t="e">
        <f t="shared" ref="CM60" si="120">+CI60/CH60*100</f>
        <v>#DIV/0!</v>
      </c>
      <c r="CN60" s="138" t="e">
        <f t="shared" ref="CN60" si="121">+CJ60/CH60*100</f>
        <v>#DIV/0!</v>
      </c>
      <c r="CO60" s="138" t="e">
        <f t="shared" ref="CO60" si="122">+CK60/CJ60*100</f>
        <v>#DIV/0!</v>
      </c>
      <c r="CP60" s="138" t="e">
        <f t="shared" ref="CP60" si="123">+CL60/CJ60*100</f>
        <v>#DIV/0!</v>
      </c>
      <c r="CQ60" s="138" t="e">
        <f t="shared" ref="CQ60" si="124">+CM60/CL60*100</f>
        <v>#DIV/0!</v>
      </c>
      <c r="CR60" s="138" t="e">
        <f t="shared" ref="CR60" si="125">+CN60/CL60*100</f>
        <v>#DIV/0!</v>
      </c>
      <c r="CS60" s="138" t="e">
        <f t="shared" ref="CS60" si="126">+CO60/CN60*100</f>
        <v>#DIV/0!</v>
      </c>
      <c r="CT60" s="138" t="e">
        <f t="shared" ref="CT60" si="127">+CP60/CN60*100</f>
        <v>#DIV/0!</v>
      </c>
      <c r="CU60" s="138" t="e">
        <f t="shared" ref="CU60" si="128">+CQ60/CP60*100</f>
        <v>#DIV/0!</v>
      </c>
      <c r="CV60" s="138" t="e">
        <f t="shared" ref="CV60" si="129">+CR60/CP60*100</f>
        <v>#DIV/0!</v>
      </c>
      <c r="CW60" s="138" t="e">
        <f t="shared" ref="CW60" si="130">+CS60/CR60*100</f>
        <v>#DIV/0!</v>
      </c>
      <c r="CX60" s="138" t="e">
        <f t="shared" ref="CX60" si="131">+CT60/CR60*100</f>
        <v>#DIV/0!</v>
      </c>
      <c r="CY60" s="138" t="e">
        <f t="shared" ref="CY60" si="132">+CU60/CT60*100</f>
        <v>#DIV/0!</v>
      </c>
      <c r="CZ60" s="138" t="e">
        <f t="shared" ref="CZ60" si="133">+CV60/CT60*100</f>
        <v>#DIV/0!</v>
      </c>
      <c r="DA60" s="138" t="e">
        <f t="shared" ref="DA60" si="134">+CW60/CV60*100</f>
        <v>#DIV/0!</v>
      </c>
      <c r="DB60" s="138" t="e">
        <f t="shared" ref="DB60" si="135">+CX60/CV60*100</f>
        <v>#DIV/0!</v>
      </c>
      <c r="DC60" s="138" t="e">
        <f t="shared" ref="DC60" si="136">+CY60/CX60*100</f>
        <v>#DIV/0!</v>
      </c>
      <c r="DD60" s="138" t="e">
        <f t="shared" ref="DD60" si="137">+CZ60/CX60*100</f>
        <v>#DIV/0!</v>
      </c>
      <c r="DE60" s="138" t="e">
        <f t="shared" ref="DE60" si="138">+DA60/CZ60*100</f>
        <v>#DIV/0!</v>
      </c>
      <c r="DF60" s="138" t="e">
        <f t="shared" ref="DF60" si="139">+DB60/CZ60*100</f>
        <v>#DIV/0!</v>
      </c>
      <c r="DG60" s="138" t="e">
        <f t="shared" ref="DG60" si="140">+DC60/DB60*100</f>
        <v>#DIV/0!</v>
      </c>
      <c r="DH60" s="138" t="e">
        <f t="shared" ref="DH60" si="141">+DD60/DB60*100</f>
        <v>#DIV/0!</v>
      </c>
      <c r="DI60" s="138" t="e">
        <f t="shared" ref="DI60" si="142">+DE60/DD60*100</f>
        <v>#DIV/0!</v>
      </c>
      <c r="DJ60" s="138" t="e">
        <f t="shared" ref="DJ60" si="143">+DF60/DD60*100</f>
        <v>#DIV/0!</v>
      </c>
      <c r="DK60" s="138" t="e">
        <f t="shared" ref="DK60" si="144">+DG60/DF60*100</f>
        <v>#DIV/0!</v>
      </c>
      <c r="DL60" s="138" t="e">
        <f t="shared" ref="DL60" si="145">+DH60/DF60*100</f>
        <v>#DIV/0!</v>
      </c>
      <c r="DM60" s="138" t="e">
        <f t="shared" ref="DM60" si="146">+DI60/DH60*100</f>
        <v>#DIV/0!</v>
      </c>
      <c r="DN60" s="138" t="e">
        <f t="shared" ref="DN60" si="147">+DJ60/DH60*100</f>
        <v>#DIV/0!</v>
      </c>
      <c r="DO60" s="138" t="e">
        <f t="shared" ref="DO60" si="148">+DK60/DJ60*100</f>
        <v>#DIV/0!</v>
      </c>
      <c r="DP60" s="138" t="e">
        <f t="shared" ref="DP60" si="149">+DL60/DJ60*100</f>
        <v>#DIV/0!</v>
      </c>
      <c r="DQ60" s="138" t="e">
        <f t="shared" ref="DQ60" si="150">+DM60/DL60*100</f>
        <v>#DIV/0!</v>
      </c>
      <c r="DR60" s="138" t="e">
        <f t="shared" ref="DR60" si="151">+DN60/DL60*100</f>
        <v>#DIV/0!</v>
      </c>
      <c r="DS60" s="138" t="e">
        <f t="shared" ref="DS60" si="152">+DO60/DN60*100</f>
        <v>#DIV/0!</v>
      </c>
    </row>
    <row r="61" spans="1:123" s="150" customFormat="1" ht="30" x14ac:dyDescent="0.25">
      <c r="A61" s="152"/>
      <c r="B61" s="152"/>
      <c r="C61" s="152"/>
      <c r="D61" s="152"/>
      <c r="E61" s="152"/>
      <c r="F61" s="152"/>
      <c r="G61" s="152"/>
      <c r="H61" s="152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61"/>
      <c r="AE61" s="157"/>
      <c r="AF61" s="157"/>
      <c r="AG61" s="157">
        <v>230</v>
      </c>
      <c r="AH61" s="162" t="s">
        <v>353</v>
      </c>
      <c r="AI61" s="157"/>
      <c r="AJ61" s="157"/>
      <c r="AK61" s="157"/>
      <c r="AL61" s="157"/>
      <c r="AM61" s="157"/>
      <c r="AN61" s="138">
        <v>0</v>
      </c>
      <c r="AO61" s="138">
        <v>150000000</v>
      </c>
      <c r="AP61" s="138">
        <v>0</v>
      </c>
      <c r="AQ61" s="138">
        <v>0</v>
      </c>
      <c r="AR61" s="138">
        <f t="shared" si="8"/>
        <v>150000000</v>
      </c>
      <c r="AS61" s="138">
        <v>149906664</v>
      </c>
      <c r="AT61" s="138">
        <v>149906664</v>
      </c>
      <c r="AU61" s="138">
        <f>+AR61-AS61</f>
        <v>93336</v>
      </c>
      <c r="AV61" s="138">
        <f>+AR61-AT61</f>
        <v>93336</v>
      </c>
      <c r="AW61" s="138">
        <f t="shared" ref="AW61" si="153">+AS61/AR61*100</f>
        <v>99.937775999999999</v>
      </c>
      <c r="AX61" s="138">
        <f t="shared" ref="AX61" si="154">+AT61/AR61*100</f>
        <v>99.937775999999999</v>
      </c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</row>
    <row r="62" spans="1:123" s="150" customFormat="1" ht="30" x14ac:dyDescent="0.25">
      <c r="A62" s="152">
        <v>1</v>
      </c>
      <c r="B62" s="152">
        <v>800103913</v>
      </c>
      <c r="C62" s="152">
        <v>4</v>
      </c>
      <c r="D62" s="152" t="s">
        <v>64</v>
      </c>
      <c r="E62" s="152">
        <v>2014</v>
      </c>
      <c r="F62" s="152" t="s">
        <v>65</v>
      </c>
      <c r="G62" s="152" t="s">
        <v>95</v>
      </c>
      <c r="H62" s="152" t="s">
        <v>96</v>
      </c>
      <c r="I62" s="30" t="s">
        <v>84</v>
      </c>
      <c r="J62" s="30" t="s">
        <v>105</v>
      </c>
      <c r="K62" s="30" t="s">
        <v>106</v>
      </c>
      <c r="L62" s="147">
        <v>50</v>
      </c>
      <c r="M62" s="30" t="s">
        <v>66</v>
      </c>
      <c r="N62" s="30" t="s">
        <v>66</v>
      </c>
      <c r="O62" s="30" t="s">
        <v>66</v>
      </c>
      <c r="P62" s="30" t="s">
        <v>66</v>
      </c>
      <c r="Q62" s="30" t="s">
        <v>66</v>
      </c>
      <c r="R62" s="30" t="s">
        <v>66</v>
      </c>
      <c r="S62" s="30" t="s">
        <v>66</v>
      </c>
      <c r="T62" s="30" t="s">
        <v>66</v>
      </c>
      <c r="U62" s="30" t="s">
        <v>66</v>
      </c>
      <c r="V62" s="30" t="s">
        <v>66</v>
      </c>
      <c r="W62" s="30" t="s">
        <v>66</v>
      </c>
      <c r="X62" s="30" t="s">
        <v>66</v>
      </c>
      <c r="Y62" s="30" t="s">
        <v>66</v>
      </c>
      <c r="Z62" s="30" t="s">
        <v>66</v>
      </c>
      <c r="AA62" s="30" t="s">
        <v>66</v>
      </c>
      <c r="AB62" s="30" t="s">
        <v>66</v>
      </c>
      <c r="AC62" s="30" t="s">
        <v>67</v>
      </c>
      <c r="AD62" s="148" t="s">
        <v>366</v>
      </c>
      <c r="AE62" s="30">
        <v>0</v>
      </c>
      <c r="AF62" s="32"/>
      <c r="AG62" s="30"/>
      <c r="AH62" s="32"/>
      <c r="AI62" s="30" t="s">
        <v>125</v>
      </c>
      <c r="AJ62" s="30" t="s">
        <v>66</v>
      </c>
      <c r="AK62" s="30" t="s">
        <v>66</v>
      </c>
      <c r="AL62" s="30" t="s">
        <v>66</v>
      </c>
      <c r="AM62" s="30" t="s">
        <v>126</v>
      </c>
      <c r="AN62" s="34">
        <f>SUM(AN63:AN65)</f>
        <v>66000000</v>
      </c>
      <c r="AO62" s="34">
        <f>SUM(AO63:AO65)</f>
        <v>462000000</v>
      </c>
      <c r="AP62" s="34">
        <f>SUM(AP63:AP65)</f>
        <v>0</v>
      </c>
      <c r="AQ62" s="34">
        <f>SUM(AQ63:AQ65)</f>
        <v>0</v>
      </c>
      <c r="AR62" s="34">
        <f>+AN62+AO62+AP62-AQ62</f>
        <v>528000000</v>
      </c>
      <c r="AS62" s="34">
        <f>SUM(AS63:AS65)</f>
        <v>480416660</v>
      </c>
      <c r="AT62" s="34">
        <f>SUM(AT63:AT65)</f>
        <v>480416660</v>
      </c>
      <c r="AU62" s="34">
        <f>SUM(AU63:AU65)</f>
        <v>47583340</v>
      </c>
      <c r="AV62" s="34">
        <f>SUM(AV63:AV65)</f>
        <v>47583340</v>
      </c>
      <c r="AW62" s="34">
        <f t="shared" si="1"/>
        <v>90.988003787878796</v>
      </c>
      <c r="AX62" s="34">
        <f t="shared" si="2"/>
        <v>90.988003787878796</v>
      </c>
      <c r="AY62" s="152">
        <v>0</v>
      </c>
      <c r="AZ62" s="152">
        <v>0</v>
      </c>
      <c r="BA62" s="152">
        <v>0</v>
      </c>
      <c r="BB62" s="152">
        <v>0</v>
      </c>
      <c r="BC62" s="152">
        <v>0</v>
      </c>
      <c r="BD62" s="152">
        <v>0</v>
      </c>
      <c r="BE62" s="152">
        <v>0</v>
      </c>
      <c r="BF62" s="152">
        <v>0</v>
      </c>
      <c r="BG62" s="152">
        <v>0</v>
      </c>
      <c r="BH62" s="152" t="s">
        <v>68</v>
      </c>
      <c r="BI62" s="152" t="s">
        <v>69</v>
      </c>
      <c r="BJ62" s="152" t="s">
        <v>70</v>
      </c>
      <c r="BK62" s="152" t="s">
        <v>71</v>
      </c>
      <c r="BL62" s="152" t="s">
        <v>68</v>
      </c>
      <c r="BM62" s="152" t="s">
        <v>72</v>
      </c>
      <c r="BN62" s="152" t="s">
        <v>73</v>
      </c>
      <c r="BO62" s="152" t="s">
        <v>74</v>
      </c>
      <c r="BP62" s="152" t="s">
        <v>75</v>
      </c>
      <c r="BQ62" s="152" t="s">
        <v>76</v>
      </c>
      <c r="BR62" s="152" t="s">
        <v>77</v>
      </c>
      <c r="CB62" s="152" t="s">
        <v>78</v>
      </c>
      <c r="CC62" s="152" t="s">
        <v>79</v>
      </c>
      <c r="CD62" s="152" t="s">
        <v>79</v>
      </c>
      <c r="CE62" s="152" t="s">
        <v>79</v>
      </c>
      <c r="CF62" s="152" t="s">
        <v>80</v>
      </c>
      <c r="CG62" s="152" t="s">
        <v>79</v>
      </c>
      <c r="CH62" s="152" t="s">
        <v>79</v>
      </c>
      <c r="CI62" s="152" t="s">
        <v>81</v>
      </c>
      <c r="CJ62" s="152" t="s">
        <v>81</v>
      </c>
      <c r="CK62" s="152" t="s">
        <v>81</v>
      </c>
      <c r="CL62" s="152" t="s">
        <v>81</v>
      </c>
    </row>
    <row r="63" spans="1:123" s="150" customFormat="1" x14ac:dyDescent="0.25">
      <c r="A63" s="152">
        <v>1</v>
      </c>
      <c r="B63" s="152">
        <v>800103913</v>
      </c>
      <c r="C63" s="152">
        <v>4</v>
      </c>
      <c r="D63" s="152" t="s">
        <v>64</v>
      </c>
      <c r="E63" s="152">
        <v>2014</v>
      </c>
      <c r="F63" s="152" t="s">
        <v>65</v>
      </c>
      <c r="G63" s="152" t="s">
        <v>95</v>
      </c>
      <c r="H63" s="152" t="s">
        <v>96</v>
      </c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61"/>
      <c r="AE63" s="157">
        <v>10</v>
      </c>
      <c r="AF63" s="157" t="s">
        <v>85</v>
      </c>
      <c r="AG63" s="157">
        <v>10</v>
      </c>
      <c r="AH63" s="157" t="s">
        <v>86</v>
      </c>
      <c r="AI63" s="157" t="s">
        <v>125</v>
      </c>
      <c r="AJ63" s="157" t="s">
        <v>66</v>
      </c>
      <c r="AK63" s="157" t="s">
        <v>66</v>
      </c>
      <c r="AL63" s="157" t="s">
        <v>66</v>
      </c>
      <c r="AM63" s="157" t="s">
        <v>126</v>
      </c>
      <c r="AN63" s="138">
        <v>66000000</v>
      </c>
      <c r="AO63" s="138">
        <v>0</v>
      </c>
      <c r="AP63" s="138">
        <v>0</v>
      </c>
      <c r="AQ63" s="138">
        <v>0</v>
      </c>
      <c r="AR63" s="138">
        <f t="shared" si="8"/>
        <v>66000000</v>
      </c>
      <c r="AS63" s="138">
        <v>58000000</v>
      </c>
      <c r="AT63" s="138">
        <v>58000000</v>
      </c>
      <c r="AU63" s="138">
        <f>+AR63-AS63</f>
        <v>8000000</v>
      </c>
      <c r="AV63" s="138">
        <f>+AR63-AT63</f>
        <v>8000000</v>
      </c>
      <c r="AW63" s="138">
        <f t="shared" si="1"/>
        <v>87.878787878787875</v>
      </c>
      <c r="AX63" s="138">
        <f t="shared" si="2"/>
        <v>87.878787878787875</v>
      </c>
      <c r="AY63" s="152">
        <v>0</v>
      </c>
      <c r="AZ63" s="152">
        <v>0</v>
      </c>
      <c r="BA63" s="152">
        <v>0</v>
      </c>
      <c r="BB63" s="152">
        <v>0</v>
      </c>
      <c r="BC63" s="152">
        <v>0</v>
      </c>
      <c r="BD63" s="152">
        <v>0</v>
      </c>
      <c r="BE63" s="152">
        <v>0</v>
      </c>
      <c r="BF63" s="152">
        <v>0</v>
      </c>
      <c r="BG63" s="152">
        <v>0</v>
      </c>
      <c r="BH63" s="152" t="s">
        <v>68</v>
      </c>
      <c r="BI63" s="152" t="s">
        <v>69</v>
      </c>
      <c r="BJ63" s="152" t="s">
        <v>70</v>
      </c>
      <c r="BK63" s="152" t="s">
        <v>71</v>
      </c>
      <c r="BL63" s="152" t="s">
        <v>68</v>
      </c>
      <c r="BM63" s="152" t="s">
        <v>72</v>
      </c>
      <c r="BN63" s="152" t="s">
        <v>73</v>
      </c>
      <c r="BO63" s="152" t="s">
        <v>74</v>
      </c>
      <c r="BP63" s="152" t="s">
        <v>75</v>
      </c>
      <c r="BQ63" s="152" t="s">
        <v>76</v>
      </c>
      <c r="BR63" s="152" t="s">
        <v>77</v>
      </c>
      <c r="CB63" s="152" t="s">
        <v>78</v>
      </c>
      <c r="CC63" s="152" t="s">
        <v>79</v>
      </c>
      <c r="CD63" s="152" t="s">
        <v>79</v>
      </c>
      <c r="CE63" s="152" t="s">
        <v>79</v>
      </c>
      <c r="CF63" s="152" t="s">
        <v>80</v>
      </c>
      <c r="CG63" s="152" t="s">
        <v>79</v>
      </c>
      <c r="CH63" s="152" t="s">
        <v>79</v>
      </c>
      <c r="CI63" s="152" t="s">
        <v>81</v>
      </c>
      <c r="CJ63" s="152" t="s">
        <v>81</v>
      </c>
      <c r="CK63" s="152" t="s">
        <v>81</v>
      </c>
      <c r="CL63" s="152" t="s">
        <v>81</v>
      </c>
    </row>
    <row r="64" spans="1:123" s="150" customFormat="1" x14ac:dyDescent="0.25">
      <c r="A64" s="152"/>
      <c r="B64" s="152"/>
      <c r="C64" s="152"/>
      <c r="D64" s="152"/>
      <c r="E64" s="152"/>
      <c r="F64" s="152"/>
      <c r="G64" s="152"/>
      <c r="H64" s="152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61"/>
      <c r="AE64" s="157"/>
      <c r="AF64" s="157"/>
      <c r="AG64" s="157">
        <v>19</v>
      </c>
      <c r="AH64" s="157" t="s">
        <v>494</v>
      </c>
      <c r="AI64" s="157"/>
      <c r="AJ64" s="157"/>
      <c r="AK64" s="157"/>
      <c r="AL64" s="157"/>
      <c r="AM64" s="157"/>
      <c r="AN64" s="138">
        <v>0</v>
      </c>
      <c r="AO64" s="138">
        <v>100000000</v>
      </c>
      <c r="AP64" s="138">
        <v>0</v>
      </c>
      <c r="AQ64" s="138">
        <v>0</v>
      </c>
      <c r="AR64" s="138">
        <f t="shared" si="8"/>
        <v>100000000</v>
      </c>
      <c r="AS64" s="138">
        <v>100000000</v>
      </c>
      <c r="AT64" s="138">
        <v>100000000</v>
      </c>
      <c r="AU64" s="138">
        <f>+AR64-AS64</f>
        <v>0</v>
      </c>
      <c r="AV64" s="138">
        <f>+AR64-AT64</f>
        <v>0</v>
      </c>
      <c r="AW64" s="138">
        <f t="shared" si="1"/>
        <v>100</v>
      </c>
      <c r="AX64" s="138">
        <f t="shared" si="2"/>
        <v>100</v>
      </c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</row>
    <row r="65" spans="1:125" s="150" customFormat="1" ht="30" x14ac:dyDescent="0.25">
      <c r="A65" s="152"/>
      <c r="B65" s="152"/>
      <c r="C65" s="152"/>
      <c r="D65" s="152"/>
      <c r="E65" s="152"/>
      <c r="F65" s="152"/>
      <c r="G65" s="152"/>
      <c r="H65" s="152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61"/>
      <c r="AE65" s="157"/>
      <c r="AF65" s="157"/>
      <c r="AG65" s="157">
        <v>230</v>
      </c>
      <c r="AH65" s="162" t="s">
        <v>353</v>
      </c>
      <c r="AI65" s="157"/>
      <c r="AJ65" s="157"/>
      <c r="AK65" s="157"/>
      <c r="AL65" s="157"/>
      <c r="AM65" s="157"/>
      <c r="AN65" s="138">
        <v>0</v>
      </c>
      <c r="AO65" s="138">
        <v>362000000</v>
      </c>
      <c r="AP65" s="138">
        <v>0</v>
      </c>
      <c r="AQ65" s="138">
        <v>0</v>
      </c>
      <c r="AR65" s="138">
        <f t="shared" si="8"/>
        <v>362000000</v>
      </c>
      <c r="AS65" s="138">
        <v>322416660</v>
      </c>
      <c r="AT65" s="138">
        <v>322416660</v>
      </c>
      <c r="AU65" s="138">
        <f>+AR65-AS65</f>
        <v>39583340</v>
      </c>
      <c r="AV65" s="138">
        <f>+AR65-AT65</f>
        <v>39583340</v>
      </c>
      <c r="AW65" s="138">
        <f t="shared" ref="AW65" si="155">+AS65/AR65*100</f>
        <v>89.065375690607738</v>
      </c>
      <c r="AX65" s="138">
        <f t="shared" ref="AX65" si="156">+AT65/AR65*100</f>
        <v>89.065375690607738</v>
      </c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</row>
    <row r="66" spans="1:125" s="150" customFormat="1" ht="30" x14ac:dyDescent="0.25">
      <c r="A66" s="168">
        <v>1</v>
      </c>
      <c r="B66" s="168">
        <v>800103913</v>
      </c>
      <c r="C66" s="168">
        <v>4</v>
      </c>
      <c r="D66" s="168" t="s">
        <v>64</v>
      </c>
      <c r="E66" s="168">
        <v>2014</v>
      </c>
      <c r="F66" s="168" t="s">
        <v>65</v>
      </c>
      <c r="G66" s="168" t="s">
        <v>95</v>
      </c>
      <c r="H66" s="168" t="s">
        <v>96</v>
      </c>
      <c r="I66" s="30" t="s">
        <v>84</v>
      </c>
      <c r="J66" s="30" t="s">
        <v>105</v>
      </c>
      <c r="K66" s="30" t="s">
        <v>106</v>
      </c>
      <c r="L66" s="147">
        <v>51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367</v>
      </c>
      <c r="AE66" s="30">
        <v>0</v>
      </c>
      <c r="AF66" s="32"/>
      <c r="AG66" s="30"/>
      <c r="AH66" s="32"/>
      <c r="AI66" s="30" t="s">
        <v>128</v>
      </c>
      <c r="AJ66" s="30" t="s">
        <v>66</v>
      </c>
      <c r="AK66" s="30" t="s">
        <v>66</v>
      </c>
      <c r="AL66" s="30" t="s">
        <v>66</v>
      </c>
      <c r="AM66" s="30" t="s">
        <v>129</v>
      </c>
      <c r="AN66" s="34">
        <f>SUM(AN67:AN68)</f>
        <v>104000000</v>
      </c>
      <c r="AO66" s="34">
        <f>SUM(AO67:AO68)</f>
        <v>100000000</v>
      </c>
      <c r="AP66" s="34">
        <f>SUM(AP67:AP68)</f>
        <v>0</v>
      </c>
      <c r="AQ66" s="34">
        <f>SUM(AQ67:AQ68)</f>
        <v>0</v>
      </c>
      <c r="AR66" s="34">
        <f>+AN66+AO66+AP66-AQ66</f>
        <v>204000000</v>
      </c>
      <c r="AS66" s="34">
        <f>SUM(AS67:AS68)</f>
        <v>204000000</v>
      </c>
      <c r="AT66" s="34">
        <f>SUM(AT67:AT68)</f>
        <v>204000000</v>
      </c>
      <c r="AU66" s="34">
        <f>SUM(AU67:AU68)</f>
        <v>0</v>
      </c>
      <c r="AV66" s="34">
        <f>SUM(AV67:AV68)</f>
        <v>0</v>
      </c>
      <c r="AW66" s="34">
        <f t="shared" si="1"/>
        <v>100</v>
      </c>
      <c r="AX66" s="34">
        <f t="shared" si="2"/>
        <v>100</v>
      </c>
      <c r="AY66" s="152">
        <v>0</v>
      </c>
      <c r="AZ66" s="152">
        <v>0</v>
      </c>
      <c r="BA66" s="152">
        <v>0</v>
      </c>
      <c r="BB66" s="152">
        <v>0</v>
      </c>
      <c r="BC66" s="152">
        <v>0</v>
      </c>
      <c r="BD66" s="152">
        <v>0</v>
      </c>
      <c r="BE66" s="152">
        <v>0</v>
      </c>
      <c r="BF66" s="152">
        <v>0</v>
      </c>
      <c r="BG66" s="152">
        <v>0</v>
      </c>
      <c r="BH66" s="152" t="s">
        <v>68</v>
      </c>
      <c r="BI66" s="152" t="s">
        <v>69</v>
      </c>
      <c r="BJ66" s="152" t="s">
        <v>70</v>
      </c>
      <c r="BK66" s="152" t="s">
        <v>71</v>
      </c>
      <c r="BL66" s="152" t="s">
        <v>68</v>
      </c>
      <c r="BM66" s="152" t="s">
        <v>72</v>
      </c>
      <c r="BN66" s="152" t="s">
        <v>73</v>
      </c>
      <c r="BO66" s="152" t="s">
        <v>74</v>
      </c>
      <c r="BP66" s="152" t="s">
        <v>75</v>
      </c>
      <c r="BQ66" s="152" t="s">
        <v>76</v>
      </c>
      <c r="BR66" s="152" t="s">
        <v>77</v>
      </c>
      <c r="CB66" s="152" t="s">
        <v>78</v>
      </c>
      <c r="CC66" s="152" t="s">
        <v>79</v>
      </c>
      <c r="CD66" s="152" t="s">
        <v>79</v>
      </c>
      <c r="CE66" s="152" t="s">
        <v>79</v>
      </c>
      <c r="CF66" s="152" t="s">
        <v>80</v>
      </c>
      <c r="CG66" s="152" t="s">
        <v>79</v>
      </c>
      <c r="CH66" s="152" t="s">
        <v>79</v>
      </c>
      <c r="CI66" s="152" t="s">
        <v>81</v>
      </c>
      <c r="CJ66" s="152" t="s">
        <v>81</v>
      </c>
      <c r="CK66" s="152" t="s">
        <v>81</v>
      </c>
      <c r="CL66" s="152" t="s">
        <v>81</v>
      </c>
    </row>
    <row r="67" spans="1:125" s="150" customFormat="1" x14ac:dyDescent="0.25">
      <c r="A67" s="152">
        <v>1</v>
      </c>
      <c r="B67" s="152">
        <v>800103913</v>
      </c>
      <c r="C67" s="152">
        <v>4</v>
      </c>
      <c r="D67" s="152" t="s">
        <v>64</v>
      </c>
      <c r="E67" s="152">
        <v>2014</v>
      </c>
      <c r="F67" s="152" t="s">
        <v>65</v>
      </c>
      <c r="G67" s="152" t="s">
        <v>95</v>
      </c>
      <c r="H67" s="152" t="s">
        <v>96</v>
      </c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61"/>
      <c r="AE67" s="157">
        <v>10</v>
      </c>
      <c r="AF67" s="157" t="s">
        <v>85</v>
      </c>
      <c r="AG67" s="157">
        <v>10</v>
      </c>
      <c r="AH67" s="157" t="s">
        <v>86</v>
      </c>
      <c r="AI67" s="157" t="s">
        <v>128</v>
      </c>
      <c r="AJ67" s="157" t="s">
        <v>66</v>
      </c>
      <c r="AK67" s="157" t="s">
        <v>66</v>
      </c>
      <c r="AL67" s="157" t="s">
        <v>66</v>
      </c>
      <c r="AM67" s="157" t="s">
        <v>129</v>
      </c>
      <c r="AN67" s="138">
        <v>104000000</v>
      </c>
      <c r="AO67" s="138">
        <v>0</v>
      </c>
      <c r="AP67" s="138">
        <v>0</v>
      </c>
      <c r="AQ67" s="138">
        <v>0</v>
      </c>
      <c r="AR67" s="138">
        <f t="shared" si="8"/>
        <v>104000000</v>
      </c>
      <c r="AS67" s="138">
        <v>104000000</v>
      </c>
      <c r="AT67" s="138">
        <v>104000000</v>
      </c>
      <c r="AU67" s="138">
        <f>+AR67-AS67</f>
        <v>0</v>
      </c>
      <c r="AV67" s="138">
        <f>+AR67-AT67</f>
        <v>0</v>
      </c>
      <c r="AW67" s="138">
        <f t="shared" si="1"/>
        <v>100</v>
      </c>
      <c r="AX67" s="138">
        <f t="shared" si="2"/>
        <v>100</v>
      </c>
      <c r="AY67" s="152">
        <v>0</v>
      </c>
      <c r="AZ67" s="152">
        <v>0</v>
      </c>
      <c r="BA67" s="152">
        <v>0</v>
      </c>
      <c r="BB67" s="152">
        <v>0</v>
      </c>
      <c r="BC67" s="152">
        <v>0</v>
      </c>
      <c r="BD67" s="152">
        <v>0</v>
      </c>
      <c r="BE67" s="152">
        <v>0</v>
      </c>
      <c r="BF67" s="152">
        <v>0</v>
      </c>
      <c r="BG67" s="152">
        <v>0</v>
      </c>
      <c r="BH67" s="152" t="s">
        <v>68</v>
      </c>
      <c r="BI67" s="152" t="s">
        <v>69</v>
      </c>
      <c r="BJ67" s="152" t="s">
        <v>70</v>
      </c>
      <c r="BK67" s="152" t="s">
        <v>71</v>
      </c>
      <c r="BL67" s="152" t="s">
        <v>68</v>
      </c>
      <c r="BM67" s="152" t="s">
        <v>72</v>
      </c>
      <c r="BN67" s="152" t="s">
        <v>73</v>
      </c>
      <c r="BO67" s="152" t="s">
        <v>74</v>
      </c>
      <c r="BP67" s="152" t="s">
        <v>75</v>
      </c>
      <c r="BQ67" s="152" t="s">
        <v>76</v>
      </c>
      <c r="BR67" s="152" t="s">
        <v>77</v>
      </c>
      <c r="CB67" s="152" t="s">
        <v>78</v>
      </c>
      <c r="CC67" s="152" t="s">
        <v>79</v>
      </c>
      <c r="CD67" s="152" t="s">
        <v>79</v>
      </c>
      <c r="CE67" s="152" t="s">
        <v>79</v>
      </c>
      <c r="CF67" s="152" t="s">
        <v>80</v>
      </c>
      <c r="CG67" s="152" t="s">
        <v>79</v>
      </c>
      <c r="CH67" s="152" t="s">
        <v>79</v>
      </c>
      <c r="CI67" s="152" t="s">
        <v>81</v>
      </c>
      <c r="CJ67" s="152" t="s">
        <v>81</v>
      </c>
      <c r="CK67" s="152" t="s">
        <v>81</v>
      </c>
      <c r="CL67" s="152" t="s">
        <v>81</v>
      </c>
    </row>
    <row r="68" spans="1:125" s="150" customFormat="1" ht="30" x14ac:dyDescent="0.25">
      <c r="A68" s="152"/>
      <c r="B68" s="152"/>
      <c r="C68" s="152"/>
      <c r="D68" s="152"/>
      <c r="E68" s="152"/>
      <c r="F68" s="152"/>
      <c r="G68" s="152"/>
      <c r="H68" s="152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61"/>
      <c r="AE68" s="157"/>
      <c r="AF68" s="157"/>
      <c r="AG68" s="157">
        <v>230</v>
      </c>
      <c r="AH68" s="162" t="s">
        <v>353</v>
      </c>
      <c r="AI68" s="157"/>
      <c r="AJ68" s="157"/>
      <c r="AK68" s="157"/>
      <c r="AL68" s="157"/>
      <c r="AM68" s="157"/>
      <c r="AN68" s="138">
        <v>0</v>
      </c>
      <c r="AO68" s="138">
        <v>100000000</v>
      </c>
      <c r="AP68" s="138">
        <v>0</v>
      </c>
      <c r="AQ68" s="138">
        <v>0</v>
      </c>
      <c r="AR68" s="138">
        <f t="shared" ref="AR68" si="157">+AN68+AO68+AP68-AQ68</f>
        <v>100000000</v>
      </c>
      <c r="AS68" s="138">
        <v>100000000</v>
      </c>
      <c r="AT68" s="138">
        <v>100000000</v>
      </c>
      <c r="AU68" s="138">
        <f>+AR68-AS68</f>
        <v>0</v>
      </c>
      <c r="AV68" s="138">
        <f>+AR68-AT68</f>
        <v>0</v>
      </c>
      <c r="AW68" s="138">
        <f t="shared" ref="AW68" si="158">+AS68/AR68*100</f>
        <v>100</v>
      </c>
      <c r="AX68" s="138">
        <f t="shared" ref="AX68" si="159">+AT68/AR68*100</f>
        <v>100</v>
      </c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</row>
    <row r="69" spans="1:125" s="150" customFormat="1" ht="45" x14ac:dyDescent="0.25">
      <c r="A69" s="152">
        <v>1</v>
      </c>
      <c r="B69" s="152">
        <v>800103913</v>
      </c>
      <c r="C69" s="152">
        <v>4</v>
      </c>
      <c r="D69" s="152" t="s">
        <v>64</v>
      </c>
      <c r="E69" s="152">
        <v>2014</v>
      </c>
      <c r="F69" s="152" t="s">
        <v>65</v>
      </c>
      <c r="G69" s="152" t="s">
        <v>95</v>
      </c>
      <c r="H69" s="152" t="s">
        <v>96</v>
      </c>
      <c r="I69" s="30" t="s">
        <v>84</v>
      </c>
      <c r="J69" s="30" t="s">
        <v>105</v>
      </c>
      <c r="K69" s="30" t="s">
        <v>106</v>
      </c>
      <c r="L69" s="147">
        <v>52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 t="s">
        <v>66</v>
      </c>
      <c r="Z69" s="30" t="s">
        <v>66</v>
      </c>
      <c r="AA69" s="30" t="s">
        <v>66</v>
      </c>
      <c r="AB69" s="30" t="s">
        <v>66</v>
      </c>
      <c r="AC69" s="30" t="s">
        <v>67</v>
      </c>
      <c r="AD69" s="148" t="s">
        <v>368</v>
      </c>
      <c r="AE69" s="30">
        <v>0</v>
      </c>
      <c r="AF69" s="32"/>
      <c r="AG69" s="30"/>
      <c r="AH69" s="32"/>
      <c r="AI69" s="30" t="s">
        <v>130</v>
      </c>
      <c r="AJ69" s="30" t="s">
        <v>66</v>
      </c>
      <c r="AK69" s="30" t="s">
        <v>66</v>
      </c>
      <c r="AL69" s="30" t="s">
        <v>66</v>
      </c>
      <c r="AM69" s="30" t="s">
        <v>131</v>
      </c>
      <c r="AN69" s="34">
        <f>+AN70</f>
        <v>500000000</v>
      </c>
      <c r="AO69" s="34">
        <f>+AO70</f>
        <v>0</v>
      </c>
      <c r="AP69" s="34">
        <f>+AP70</f>
        <v>0</v>
      </c>
      <c r="AQ69" s="34">
        <f>+AQ70</f>
        <v>0</v>
      </c>
      <c r="AR69" s="34">
        <f>+AN69+AO69+AP69-AQ69</f>
        <v>500000000</v>
      </c>
      <c r="AS69" s="34">
        <f>+AS70</f>
        <v>492503886</v>
      </c>
      <c r="AT69" s="34">
        <f>+AT70</f>
        <v>492503886</v>
      </c>
      <c r="AU69" s="34">
        <f>+AU70</f>
        <v>7496114</v>
      </c>
      <c r="AV69" s="34">
        <f>+AV70</f>
        <v>7496114</v>
      </c>
      <c r="AW69" s="34">
        <f t="shared" si="1"/>
        <v>98.500777200000002</v>
      </c>
      <c r="AX69" s="34">
        <f t="shared" si="2"/>
        <v>98.500777200000002</v>
      </c>
      <c r="AY69" s="152">
        <v>0</v>
      </c>
      <c r="AZ69" s="152">
        <v>0</v>
      </c>
      <c r="BA69" s="152">
        <v>0</v>
      </c>
      <c r="BB69" s="152">
        <v>0</v>
      </c>
      <c r="BC69" s="152">
        <v>0</v>
      </c>
      <c r="BD69" s="152">
        <v>0</v>
      </c>
      <c r="BE69" s="152">
        <v>0</v>
      </c>
      <c r="BF69" s="152">
        <v>0</v>
      </c>
      <c r="BG69" s="152">
        <v>0</v>
      </c>
      <c r="BH69" s="152" t="s">
        <v>68</v>
      </c>
      <c r="BI69" s="152" t="s">
        <v>69</v>
      </c>
      <c r="BJ69" s="152" t="s">
        <v>70</v>
      </c>
      <c r="BK69" s="152" t="s">
        <v>71</v>
      </c>
      <c r="BL69" s="152" t="s">
        <v>68</v>
      </c>
      <c r="BM69" s="152" t="s">
        <v>72</v>
      </c>
      <c r="BN69" s="152" t="s">
        <v>73</v>
      </c>
      <c r="BO69" s="152" t="s">
        <v>74</v>
      </c>
      <c r="BP69" s="152" t="s">
        <v>75</v>
      </c>
      <c r="BQ69" s="152" t="s">
        <v>76</v>
      </c>
      <c r="BR69" s="152" t="s">
        <v>77</v>
      </c>
      <c r="CB69" s="152" t="s">
        <v>78</v>
      </c>
      <c r="CC69" s="152" t="s">
        <v>79</v>
      </c>
      <c r="CD69" s="152" t="s">
        <v>79</v>
      </c>
      <c r="CE69" s="152" t="s">
        <v>79</v>
      </c>
      <c r="CF69" s="152" t="s">
        <v>80</v>
      </c>
      <c r="CG69" s="152" t="s">
        <v>79</v>
      </c>
      <c r="CH69" s="152" t="s">
        <v>79</v>
      </c>
      <c r="CI69" s="152" t="s">
        <v>81</v>
      </c>
      <c r="CJ69" s="152" t="s">
        <v>81</v>
      </c>
      <c r="CK69" s="152" t="s">
        <v>81</v>
      </c>
      <c r="CL69" s="152" t="s">
        <v>81</v>
      </c>
    </row>
    <row r="70" spans="1:125" s="150" customFormat="1" ht="21.75" customHeight="1" x14ac:dyDescent="0.25">
      <c r="A70" s="152"/>
      <c r="B70" s="152"/>
      <c r="C70" s="152"/>
      <c r="D70" s="152"/>
      <c r="E70" s="152"/>
      <c r="F70" s="152"/>
      <c r="G70" s="152"/>
      <c r="H70" s="152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61"/>
      <c r="AE70" s="157">
        <v>10</v>
      </c>
      <c r="AF70" s="157" t="s">
        <v>85</v>
      </c>
      <c r="AG70" s="157">
        <v>10</v>
      </c>
      <c r="AH70" s="157" t="s">
        <v>86</v>
      </c>
      <c r="AI70" s="157" t="s">
        <v>130</v>
      </c>
      <c r="AJ70" s="157" t="s">
        <v>66</v>
      </c>
      <c r="AK70" s="157" t="s">
        <v>66</v>
      </c>
      <c r="AL70" s="157" t="s">
        <v>66</v>
      </c>
      <c r="AM70" s="157" t="s">
        <v>131</v>
      </c>
      <c r="AN70" s="138">
        <v>500000000</v>
      </c>
      <c r="AO70" s="138">
        <v>0</v>
      </c>
      <c r="AP70" s="138">
        <v>0</v>
      </c>
      <c r="AQ70" s="138">
        <v>0</v>
      </c>
      <c r="AR70" s="138">
        <f t="shared" si="8"/>
        <v>500000000</v>
      </c>
      <c r="AS70" s="138">
        <v>492503886</v>
      </c>
      <c r="AT70" s="138">
        <v>492503886</v>
      </c>
      <c r="AU70" s="138">
        <f>+AR70-AS70</f>
        <v>7496114</v>
      </c>
      <c r="AV70" s="138">
        <f>+AR70-AT70</f>
        <v>7496114</v>
      </c>
      <c r="AW70" s="138">
        <f t="shared" si="1"/>
        <v>98.500777200000002</v>
      </c>
      <c r="AX70" s="138">
        <f t="shared" si="2"/>
        <v>98.500777200000002</v>
      </c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</row>
    <row r="71" spans="1:125" s="150" customFormat="1" ht="30" x14ac:dyDescent="0.25">
      <c r="A71" s="168">
        <v>1</v>
      </c>
      <c r="B71" s="168">
        <v>800103913</v>
      </c>
      <c r="C71" s="168">
        <v>4</v>
      </c>
      <c r="D71" s="168" t="s">
        <v>64</v>
      </c>
      <c r="E71" s="168">
        <v>2014</v>
      </c>
      <c r="F71" s="168" t="s">
        <v>65</v>
      </c>
      <c r="G71" s="168" t="s">
        <v>95</v>
      </c>
      <c r="H71" s="168" t="s">
        <v>96</v>
      </c>
      <c r="I71" s="30" t="s">
        <v>84</v>
      </c>
      <c r="J71" s="30" t="s">
        <v>105</v>
      </c>
      <c r="K71" s="30">
        <v>1507</v>
      </c>
      <c r="L71" s="147">
        <v>130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 t="s">
        <v>66</v>
      </c>
      <c r="Z71" s="30" t="s">
        <v>66</v>
      </c>
      <c r="AA71" s="30" t="s">
        <v>66</v>
      </c>
      <c r="AB71" s="30" t="s">
        <v>66</v>
      </c>
      <c r="AC71" s="30" t="s">
        <v>67</v>
      </c>
      <c r="AD71" s="148" t="s">
        <v>369</v>
      </c>
      <c r="AE71" s="30">
        <v>0</v>
      </c>
      <c r="AF71" s="32"/>
      <c r="AG71" s="30"/>
      <c r="AH71" s="32"/>
      <c r="AI71" s="30" t="s">
        <v>130</v>
      </c>
      <c r="AJ71" s="30" t="s">
        <v>66</v>
      </c>
      <c r="AK71" s="30" t="s">
        <v>66</v>
      </c>
      <c r="AL71" s="30" t="s">
        <v>66</v>
      </c>
      <c r="AM71" s="30" t="s">
        <v>131</v>
      </c>
      <c r="AN71" s="34">
        <f>SUM(AN72:AN73)</f>
        <v>50000000</v>
      </c>
      <c r="AO71" s="34">
        <f t="shared" ref="AO71:AQ71" si="160">SUM(AO72:AO73)</f>
        <v>240000000</v>
      </c>
      <c r="AP71" s="34">
        <f t="shared" si="160"/>
        <v>0</v>
      </c>
      <c r="AQ71" s="34">
        <f t="shared" si="160"/>
        <v>0</v>
      </c>
      <c r="AR71" s="34">
        <f>+AN71+AO71+AP71-AQ71</f>
        <v>290000000</v>
      </c>
      <c r="AS71" s="34">
        <f>SUM(AS72:AS73)</f>
        <v>245630000</v>
      </c>
      <c r="AT71" s="34">
        <f>SUM(AT72:AT73)</f>
        <v>245630000</v>
      </c>
      <c r="AU71" s="34">
        <f t="shared" ref="AU71:AV71" si="161">SUM(AU72:AU73)</f>
        <v>44370000</v>
      </c>
      <c r="AV71" s="34">
        <f t="shared" si="161"/>
        <v>44370000</v>
      </c>
      <c r="AW71" s="34">
        <f>+AS71/AR71*100</f>
        <v>84.7</v>
      </c>
      <c r="AX71" s="34">
        <f t="shared" ref="AX71:AX72" si="162">+AT71/AR71*100</f>
        <v>84.7</v>
      </c>
      <c r="AY71" s="152">
        <v>0</v>
      </c>
      <c r="AZ71" s="152">
        <v>0</v>
      </c>
      <c r="BA71" s="152">
        <v>0</v>
      </c>
      <c r="BB71" s="152">
        <v>0</v>
      </c>
      <c r="BC71" s="152">
        <v>0</v>
      </c>
      <c r="BD71" s="152">
        <v>0</v>
      </c>
      <c r="BE71" s="152">
        <v>0</v>
      </c>
      <c r="BF71" s="152">
        <v>0</v>
      </c>
      <c r="BG71" s="152">
        <v>0</v>
      </c>
      <c r="BH71" s="152" t="s">
        <v>68</v>
      </c>
      <c r="BI71" s="152" t="s">
        <v>69</v>
      </c>
      <c r="BJ71" s="152" t="s">
        <v>70</v>
      </c>
      <c r="BK71" s="152" t="s">
        <v>71</v>
      </c>
      <c r="BL71" s="152" t="s">
        <v>68</v>
      </c>
      <c r="BM71" s="152" t="s">
        <v>72</v>
      </c>
      <c r="BN71" s="152" t="s">
        <v>73</v>
      </c>
      <c r="BO71" s="152" t="s">
        <v>74</v>
      </c>
      <c r="BP71" s="152" t="s">
        <v>75</v>
      </c>
      <c r="BQ71" s="152" t="s">
        <v>76</v>
      </c>
      <c r="BR71" s="152" t="s">
        <v>77</v>
      </c>
      <c r="CB71" s="152" t="s">
        <v>78</v>
      </c>
      <c r="CC71" s="152" t="s">
        <v>79</v>
      </c>
      <c r="CD71" s="152" t="s">
        <v>79</v>
      </c>
      <c r="CE71" s="152" t="s">
        <v>79</v>
      </c>
      <c r="CF71" s="152" t="s">
        <v>80</v>
      </c>
      <c r="CG71" s="152" t="s">
        <v>79</v>
      </c>
      <c r="CH71" s="152" t="s">
        <v>79</v>
      </c>
      <c r="CI71" s="152" t="s">
        <v>81</v>
      </c>
      <c r="CJ71" s="152" t="s">
        <v>81</v>
      </c>
      <c r="CK71" s="152" t="s">
        <v>81</v>
      </c>
      <c r="CL71" s="152" t="s">
        <v>81</v>
      </c>
    </row>
    <row r="72" spans="1:125" s="150" customFormat="1" ht="21.75" customHeight="1" x14ac:dyDescent="0.25">
      <c r="A72" s="152"/>
      <c r="B72" s="152"/>
      <c r="C72" s="152"/>
      <c r="D72" s="152"/>
      <c r="E72" s="152"/>
      <c r="F72" s="152"/>
      <c r="G72" s="152"/>
      <c r="H72" s="152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61"/>
      <c r="AE72" s="157"/>
      <c r="AF72" s="157"/>
      <c r="AG72" s="157">
        <v>10</v>
      </c>
      <c r="AH72" s="157" t="s">
        <v>86</v>
      </c>
      <c r="AI72" s="157"/>
      <c r="AJ72" s="157"/>
      <c r="AK72" s="157"/>
      <c r="AL72" s="157"/>
      <c r="AM72" s="157"/>
      <c r="AN72" s="138">
        <v>50000000</v>
      </c>
      <c r="AO72" s="138">
        <v>0</v>
      </c>
      <c r="AP72" s="138"/>
      <c r="AQ72" s="138"/>
      <c r="AR72" s="138">
        <f t="shared" ref="AR72:AR73" si="163">+AN72+AO72+AP72-AQ72</f>
        <v>50000000</v>
      </c>
      <c r="AS72" s="138">
        <v>50000000</v>
      </c>
      <c r="AT72" s="138">
        <v>50000000</v>
      </c>
      <c r="AU72" s="138">
        <f>+AR72-AS72</f>
        <v>0</v>
      </c>
      <c r="AV72" s="138">
        <f>+AR72-AT72</f>
        <v>0</v>
      </c>
      <c r="AW72" s="138">
        <f t="shared" ref="AW72" si="164">+AS72/AR72*100</f>
        <v>100</v>
      </c>
      <c r="AX72" s="138">
        <f t="shared" si="162"/>
        <v>100</v>
      </c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</row>
    <row r="73" spans="1:125" s="150" customFormat="1" ht="29.25" customHeight="1" x14ac:dyDescent="0.25">
      <c r="A73" s="152"/>
      <c r="B73" s="152"/>
      <c r="C73" s="152"/>
      <c r="D73" s="152"/>
      <c r="E73" s="152"/>
      <c r="F73" s="152"/>
      <c r="G73" s="152"/>
      <c r="H73" s="152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61"/>
      <c r="AE73" s="157">
        <v>10</v>
      </c>
      <c r="AF73" s="157" t="s">
        <v>85</v>
      </c>
      <c r="AG73" s="157">
        <v>230</v>
      </c>
      <c r="AH73" s="162" t="s">
        <v>353</v>
      </c>
      <c r="AI73" s="157" t="s">
        <v>130</v>
      </c>
      <c r="AJ73" s="157" t="s">
        <v>66</v>
      </c>
      <c r="AK73" s="157" t="s">
        <v>66</v>
      </c>
      <c r="AL73" s="157" t="s">
        <v>66</v>
      </c>
      <c r="AM73" s="157" t="s">
        <v>131</v>
      </c>
      <c r="AN73" s="138">
        <v>0</v>
      </c>
      <c r="AO73" s="138">
        <v>240000000</v>
      </c>
      <c r="AP73" s="138">
        <v>0</v>
      </c>
      <c r="AQ73" s="138">
        <v>0</v>
      </c>
      <c r="AR73" s="138">
        <f t="shared" si="163"/>
        <v>240000000</v>
      </c>
      <c r="AS73" s="138">
        <v>195630000</v>
      </c>
      <c r="AT73" s="138">
        <v>195630000</v>
      </c>
      <c r="AU73" s="138">
        <f>+AR73-AS73</f>
        <v>44370000</v>
      </c>
      <c r="AV73" s="138">
        <f>+AR73-AT73</f>
        <v>44370000</v>
      </c>
      <c r="AW73" s="138">
        <f t="shared" ref="AW73" si="165">+AS73/AR73*100</f>
        <v>81.512500000000003</v>
      </c>
      <c r="AX73" s="138">
        <f t="shared" ref="AX73" si="166">+AT73/AR73*100</f>
        <v>81.512500000000003</v>
      </c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</row>
    <row r="74" spans="1:125" ht="21.75" customHeight="1" x14ac:dyDescent="0.25">
      <c r="A74" s="2"/>
      <c r="B74" s="2"/>
      <c r="C74" s="2"/>
      <c r="D74" s="2"/>
      <c r="E74" s="2"/>
      <c r="F74" s="2"/>
      <c r="G74" s="2"/>
      <c r="H74" s="2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1"/>
      <c r="AE74" s="120"/>
      <c r="AF74" s="120"/>
      <c r="AG74" s="120"/>
      <c r="AH74" s="120"/>
      <c r="AI74" s="120"/>
      <c r="AJ74" s="120"/>
      <c r="AK74" s="120"/>
      <c r="AL74" s="120"/>
      <c r="AM74" s="120"/>
      <c r="AN74" s="144"/>
      <c r="AO74" s="144"/>
      <c r="AP74" s="144"/>
      <c r="AQ74" s="144"/>
      <c r="AR74" s="144"/>
      <c r="AS74" s="144"/>
      <c r="AT74" s="144"/>
      <c r="AU74" s="144"/>
      <c r="AV74" s="144"/>
      <c r="AW74" s="39"/>
      <c r="AX74" s="39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DT74" s="56"/>
      <c r="DU74" s="56"/>
    </row>
    <row r="75" spans="1:125" x14ac:dyDescent="0.25">
      <c r="A75" s="2"/>
      <c r="B75" s="2"/>
      <c r="C75" s="2"/>
      <c r="D75" s="2"/>
      <c r="E75" s="2"/>
      <c r="F75" s="2"/>
      <c r="G75" s="2"/>
      <c r="H75" s="2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6"/>
      <c r="AE75" s="35"/>
      <c r="AF75" s="35"/>
      <c r="AG75" s="35"/>
      <c r="AH75" s="35"/>
      <c r="AI75" s="35"/>
      <c r="AJ75" s="35"/>
      <c r="AK75" s="35"/>
      <c r="AL75" s="35"/>
      <c r="AM75" s="35"/>
      <c r="AN75" s="38"/>
      <c r="AO75" s="38"/>
      <c r="AP75" s="38"/>
      <c r="AQ75" s="38"/>
      <c r="AR75" s="38"/>
      <c r="AS75" s="38"/>
      <c r="AT75" s="38"/>
      <c r="AU75" s="38"/>
      <c r="AV75" s="38"/>
      <c r="AW75" s="39"/>
      <c r="AX75" s="39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6"/>
      <c r="BT75" s="56"/>
      <c r="BU75" s="56"/>
      <c r="BV75" s="56"/>
      <c r="BW75" s="56"/>
      <c r="BX75" s="56"/>
      <c r="BY75" s="56"/>
      <c r="BZ75" s="56"/>
      <c r="CA75" s="56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</row>
    <row r="76" spans="1:125" x14ac:dyDescent="0.25">
      <c r="A76" s="2"/>
      <c r="B76" s="2"/>
      <c r="C76" s="2"/>
      <c r="D76" s="2"/>
      <c r="E76" s="2"/>
      <c r="F76" s="2"/>
      <c r="G76" s="2"/>
      <c r="H76" s="2"/>
      <c r="I76" s="56" t="s">
        <v>322</v>
      </c>
      <c r="J76" s="56"/>
      <c r="K76" s="56"/>
      <c r="L76" s="56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35"/>
      <c r="AF76" s="37"/>
      <c r="AG76" s="35"/>
      <c r="AH76" s="37"/>
      <c r="AI76" s="35"/>
      <c r="AJ76" s="35"/>
      <c r="AK76" s="35"/>
      <c r="AL76" s="35"/>
      <c r="AM76" s="35"/>
      <c r="AN76" s="38"/>
      <c r="AO76" s="38"/>
      <c r="AP76" s="38"/>
      <c r="AQ76" s="38"/>
      <c r="AR76" s="38"/>
      <c r="AS76" s="38"/>
      <c r="AT76" s="38"/>
      <c r="AU76" s="38"/>
      <c r="AV76" s="38"/>
      <c r="AW76" s="39"/>
      <c r="AX76" s="41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6"/>
      <c r="BT76" s="56"/>
      <c r="BU76" s="56"/>
      <c r="BV76" s="56"/>
      <c r="BW76" s="56"/>
      <c r="BX76" s="56"/>
      <c r="BY76" s="56"/>
      <c r="BZ76" s="56"/>
      <c r="CA76" s="56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</row>
    <row r="77" spans="1:125" x14ac:dyDescent="0.25"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119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</row>
  </sheetData>
  <mergeCells count="8">
    <mergeCell ref="I2:AX2"/>
    <mergeCell ref="I3:AX3"/>
    <mergeCell ref="I4:AX4"/>
    <mergeCell ref="I7:AD7"/>
    <mergeCell ref="I8:AD8"/>
    <mergeCell ref="I5:AD5"/>
    <mergeCell ref="I6:AD6"/>
    <mergeCell ref="AG6:AH6"/>
  </mergeCells>
  <pageMargins left="1.1417322834645669" right="0.74803149606299213" top="0.98425196850393704" bottom="0.98425196850393704" header="0.51181102362204722" footer="0.51181102362204722"/>
  <pageSetup paperSize="5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4"/>
  <sheetViews>
    <sheetView topLeftCell="I1" workbookViewId="0">
      <selection activeCell="AN9" sqref="AN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47.85546875" customWidth="1"/>
    <col min="31" max="31" width="11" hidden="1" customWidth="1"/>
    <col min="32" max="32" width="180" hidden="1" customWidth="1"/>
    <col min="33" max="33" width="5.7109375" customWidth="1"/>
    <col min="34" max="34" width="18.5703125" customWidth="1"/>
    <col min="35" max="38" width="9" hidden="1" customWidth="1"/>
    <col min="39" max="39" width="90" hidden="1" customWidth="1"/>
    <col min="40" max="40" width="16.7109375" customWidth="1"/>
    <col min="41" max="42" width="15.5703125" customWidth="1"/>
    <col min="43" max="43" width="17" customWidth="1"/>
    <col min="44" max="44" width="16.7109375" customWidth="1"/>
    <col min="45" max="45" width="18.28515625" customWidth="1"/>
    <col min="46" max="46" width="16.42578125" customWidth="1"/>
    <col min="47" max="47" width="18" customWidth="1"/>
    <col min="48" max="48" width="17.57031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</row>
    <row r="2" spans="1:125" x14ac:dyDescent="0.25"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</row>
    <row r="3" spans="1:125" ht="15.75" x14ac:dyDescent="0.25"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</row>
    <row r="4" spans="1:125" ht="15.75" x14ac:dyDescent="0.25"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506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ht="15.75" thickBot="1" x14ac:dyDescent="0.3">
      <c r="A6" s="2"/>
      <c r="B6" s="2"/>
      <c r="C6" s="2"/>
      <c r="D6" s="2"/>
      <c r="E6" s="2"/>
      <c r="F6" s="2"/>
      <c r="G6" s="2"/>
      <c r="H6" s="2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3"/>
      <c r="AF6" s="45"/>
      <c r="AG6" s="43"/>
      <c r="AH6" s="45"/>
      <c r="AI6" s="43"/>
      <c r="AJ6" s="43"/>
      <c r="AK6" s="43"/>
      <c r="AL6" s="43"/>
      <c r="AM6" s="43"/>
      <c r="AN6" s="46"/>
      <c r="AO6" s="46"/>
      <c r="AP6" s="46"/>
      <c r="AQ6" s="46"/>
      <c r="AR6" s="46"/>
      <c r="AS6" s="46"/>
      <c r="AT6" s="46"/>
      <c r="AU6" s="46"/>
      <c r="AV6" s="46"/>
      <c r="AW6" s="47"/>
      <c r="AX6" s="48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45.75" thickBot="1" x14ac:dyDescent="0.3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95</v>
      </c>
      <c r="H7" s="2" t="s">
        <v>96</v>
      </c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132</v>
      </c>
      <c r="H8" s="2" t="s">
        <v>133</v>
      </c>
      <c r="I8" s="170" t="s">
        <v>133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98"/>
      <c r="AI8" s="28"/>
      <c r="AJ8" s="28"/>
      <c r="AK8" s="28"/>
      <c r="AL8" s="28"/>
      <c r="AM8" s="28"/>
      <c r="AN8" s="29">
        <f>+AN9</f>
        <v>10815460833</v>
      </c>
      <c r="AO8" s="29">
        <f t="shared" ref="AO8:AT8" si="0">+AO9</f>
        <v>2400708581.5</v>
      </c>
      <c r="AP8" s="29">
        <f t="shared" si="0"/>
        <v>536250281</v>
      </c>
      <c r="AQ8" s="29">
        <f t="shared" si="0"/>
        <v>248000000</v>
      </c>
      <c r="AR8" s="29">
        <f t="shared" si="0"/>
        <v>13504419695.5</v>
      </c>
      <c r="AS8" s="29">
        <f t="shared" si="0"/>
        <v>11633345450.359999</v>
      </c>
      <c r="AT8" s="29">
        <f t="shared" si="0"/>
        <v>11447681117.359999</v>
      </c>
      <c r="AU8" s="29">
        <f>+AR8-AS8</f>
        <v>1871074245.1400013</v>
      </c>
      <c r="AV8" s="29">
        <f>+AR8-AT8</f>
        <v>2056738578.1400013</v>
      </c>
      <c r="AW8" s="29">
        <f t="shared" ref="AW8:AW21" si="1">+AS8/AR8*100</f>
        <v>86.144726783310148</v>
      </c>
      <c r="AX8" s="29">
        <f t="shared" ref="AX8:AX21" si="2">+AT8/AR8*100</f>
        <v>84.769885529954635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132</v>
      </c>
      <c r="H9" s="2" t="s">
        <v>133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99"/>
      <c r="AI9" s="21"/>
      <c r="AJ9" s="21"/>
      <c r="AK9" s="21"/>
      <c r="AL9" s="21"/>
      <c r="AM9" s="21"/>
      <c r="AN9" s="23">
        <f>+AN10+AN17+AN20+AN23+AN26</f>
        <v>10815460833</v>
      </c>
      <c r="AO9" s="23">
        <f t="shared" ref="AO9:AV9" si="3">+AO10+AO17+AO20+AO23+AO26</f>
        <v>2400708581.5</v>
      </c>
      <c r="AP9" s="23">
        <f t="shared" si="3"/>
        <v>536250281</v>
      </c>
      <c r="AQ9" s="23">
        <f t="shared" si="3"/>
        <v>248000000</v>
      </c>
      <c r="AR9" s="23">
        <f t="shared" si="3"/>
        <v>13504419695.5</v>
      </c>
      <c r="AS9" s="23">
        <f t="shared" si="3"/>
        <v>11633345450.359999</v>
      </c>
      <c r="AT9" s="23">
        <f t="shared" si="3"/>
        <v>11447681117.359999</v>
      </c>
      <c r="AU9" s="23">
        <f t="shared" si="3"/>
        <v>1871074245.1399999</v>
      </c>
      <c r="AV9" s="23">
        <f t="shared" si="3"/>
        <v>2056738578.1399999</v>
      </c>
      <c r="AW9" s="29">
        <f t="shared" si="1"/>
        <v>86.144726783310148</v>
      </c>
      <c r="AX9" s="29">
        <f t="shared" si="2"/>
        <v>84.769885529954635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s="150" customFormat="1" ht="30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132</v>
      </c>
      <c r="H10" s="152" t="s">
        <v>133</v>
      </c>
      <c r="I10" s="30" t="s">
        <v>84</v>
      </c>
      <c r="J10" s="30" t="s">
        <v>102</v>
      </c>
      <c r="K10" s="30" t="s">
        <v>89</v>
      </c>
      <c r="L10" s="147">
        <v>16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370</v>
      </c>
      <c r="AE10" s="30">
        <v>0</v>
      </c>
      <c r="AF10" s="32"/>
      <c r="AG10" s="30"/>
      <c r="AH10" s="100"/>
      <c r="AI10" s="30" t="s">
        <v>137</v>
      </c>
      <c r="AJ10" s="30" t="s">
        <v>66</v>
      </c>
      <c r="AK10" s="30" t="s">
        <v>66</v>
      </c>
      <c r="AL10" s="30" t="s">
        <v>66</v>
      </c>
      <c r="AM10" s="30" t="s">
        <v>138</v>
      </c>
      <c r="AN10" s="34">
        <f>SUM(AN11:AN16)</f>
        <v>4005631433</v>
      </c>
      <c r="AO10" s="34">
        <f>SUM(AO11:AO16)</f>
        <v>1521780000</v>
      </c>
      <c r="AP10" s="34">
        <f>SUM(AP11:AP16)</f>
        <v>536250281</v>
      </c>
      <c r="AQ10" s="34">
        <f>SUM(AQ11:AQ16)</f>
        <v>248000000</v>
      </c>
      <c r="AR10" s="34">
        <f t="shared" ref="AR10:AR22" si="4">+AN10+AO10+AP10-AQ10</f>
        <v>5815661714</v>
      </c>
      <c r="AS10" s="34">
        <f>SUM(AS11:AS16)</f>
        <v>5344452741.3999996</v>
      </c>
      <c r="AT10" s="34">
        <f>SUM(AT11:AT16)</f>
        <v>5158788408.3999996</v>
      </c>
      <c r="AU10" s="34">
        <f>SUM(AU11:AU16)</f>
        <v>471208972.5999999</v>
      </c>
      <c r="AV10" s="34">
        <f>SUM(AV11:AV16)</f>
        <v>656873305.5999999</v>
      </c>
      <c r="AW10" s="34">
        <f>+AS10/AR10*100</f>
        <v>91.897586280411346</v>
      </c>
      <c r="AX10" s="34">
        <f t="shared" si="2"/>
        <v>88.705097753215014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5" ht="3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132</v>
      </c>
      <c r="H11" s="2" t="s">
        <v>133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10</v>
      </c>
      <c r="AH11" s="10" t="s">
        <v>86</v>
      </c>
      <c r="AI11" s="6" t="s">
        <v>137</v>
      </c>
      <c r="AJ11" s="6" t="s">
        <v>66</v>
      </c>
      <c r="AK11" s="6" t="s">
        <v>66</v>
      </c>
      <c r="AL11" s="6" t="s">
        <v>66</v>
      </c>
      <c r="AM11" s="6" t="s">
        <v>138</v>
      </c>
      <c r="AN11" s="7">
        <v>4005631433</v>
      </c>
      <c r="AO11" s="7">
        <v>159400000</v>
      </c>
      <c r="AP11" s="7">
        <v>112669328</v>
      </c>
      <c r="AQ11" s="7">
        <v>72500000</v>
      </c>
      <c r="AR11" s="95">
        <f t="shared" si="4"/>
        <v>4205200761</v>
      </c>
      <c r="AS11" s="7">
        <v>3975493128.4000001</v>
      </c>
      <c r="AT11" s="7">
        <v>3975493128.4000001</v>
      </c>
      <c r="AU11" s="7">
        <f>+AR11-AS11</f>
        <v>229707632.5999999</v>
      </c>
      <c r="AV11" s="7">
        <f>+AR11-AT11</f>
        <v>229707632.5999999</v>
      </c>
      <c r="AW11" s="7">
        <f t="shared" si="1"/>
        <v>94.537534694410752</v>
      </c>
      <c r="AX11" s="7">
        <f t="shared" si="2"/>
        <v>94.537534694410752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17</v>
      </c>
      <c r="AH12" s="10" t="s">
        <v>97</v>
      </c>
      <c r="AI12" s="6"/>
      <c r="AJ12" s="6"/>
      <c r="AK12" s="6"/>
      <c r="AL12" s="6"/>
      <c r="AM12" s="6"/>
      <c r="AN12" s="7">
        <v>0</v>
      </c>
      <c r="AO12" s="7">
        <v>0</v>
      </c>
      <c r="AP12" s="7">
        <v>175580953</v>
      </c>
      <c r="AQ12" s="7">
        <v>175500000</v>
      </c>
      <c r="AR12" s="95">
        <f t="shared" si="4"/>
        <v>80953</v>
      </c>
      <c r="AS12" s="7">
        <v>0</v>
      </c>
      <c r="AT12" s="7">
        <v>0</v>
      </c>
      <c r="AU12" s="7">
        <f>+AR12-AS12</f>
        <v>80953</v>
      </c>
      <c r="AV12" s="7">
        <f>+AR12-AT12</f>
        <v>80953</v>
      </c>
      <c r="AW12" s="7">
        <f t="shared" ref="AW12" si="5">+AS12/AR12*100</f>
        <v>0</v>
      </c>
      <c r="AX12" s="7">
        <f t="shared" ref="AX12" si="6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60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106</v>
      </c>
      <c r="AH13" s="105" t="s">
        <v>474</v>
      </c>
      <c r="AI13" s="6"/>
      <c r="AJ13" s="6"/>
      <c r="AK13" s="6"/>
      <c r="AL13" s="6"/>
      <c r="AM13" s="6"/>
      <c r="AN13" s="7">
        <v>0</v>
      </c>
      <c r="AO13" s="7">
        <v>180000000</v>
      </c>
      <c r="AP13" s="7">
        <v>0</v>
      </c>
      <c r="AQ13" s="7">
        <v>0</v>
      </c>
      <c r="AR13" s="95">
        <f t="shared" si="4"/>
        <v>180000000</v>
      </c>
      <c r="AS13" s="7">
        <v>159218113</v>
      </c>
      <c r="AT13" s="7">
        <v>49537113</v>
      </c>
      <c r="AU13" s="7">
        <f>+AR13-AS13</f>
        <v>20781887</v>
      </c>
      <c r="AV13" s="7">
        <f>+AR13-AT13</f>
        <v>130462887</v>
      </c>
      <c r="AW13" s="7">
        <f t="shared" ref="AW13" si="7">+AS13/AR13*100</f>
        <v>88.454507222222219</v>
      </c>
      <c r="AX13" s="7">
        <f t="shared" ref="AX13" si="8">+AT13/AR13*100</f>
        <v>27.520618333333335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ht="45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230</v>
      </c>
      <c r="AH14" s="10" t="s">
        <v>353</v>
      </c>
      <c r="AI14" s="6"/>
      <c r="AJ14" s="6"/>
      <c r="AK14" s="6"/>
      <c r="AL14" s="6"/>
      <c r="AM14" s="6"/>
      <c r="AN14" s="7">
        <v>0</v>
      </c>
      <c r="AO14" s="7">
        <v>1057746983</v>
      </c>
      <c r="AP14" s="7">
        <v>248000000</v>
      </c>
      <c r="AQ14" s="7">
        <v>0</v>
      </c>
      <c r="AR14" s="95">
        <f t="shared" si="4"/>
        <v>1305746983</v>
      </c>
      <c r="AS14" s="7">
        <v>1209741500</v>
      </c>
      <c r="AT14" s="7">
        <v>1133758167</v>
      </c>
      <c r="AU14" s="7">
        <f t="shared" ref="AU14:AU16" si="9">+AR14-AS14</f>
        <v>96005483</v>
      </c>
      <c r="AV14" s="7">
        <f t="shared" ref="AV14:AV16" si="10">+AR14-AT14</f>
        <v>171988816</v>
      </c>
      <c r="AW14" s="7">
        <f t="shared" ref="AW14" si="11">+AS14/AR14*100</f>
        <v>92.647466603413164</v>
      </c>
      <c r="AX14" s="7">
        <f t="shared" ref="AX14" si="12">+AT14/AR14*100</f>
        <v>86.828319862945463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381</v>
      </c>
      <c r="AH15" s="105" t="s">
        <v>371</v>
      </c>
      <c r="AI15" s="6"/>
      <c r="AJ15" s="6"/>
      <c r="AK15" s="6"/>
      <c r="AL15" s="6"/>
      <c r="AM15" s="6"/>
      <c r="AN15" s="7">
        <v>0</v>
      </c>
      <c r="AO15" s="7">
        <v>9002866</v>
      </c>
      <c r="AP15" s="7">
        <v>0</v>
      </c>
      <c r="AQ15" s="7">
        <v>0</v>
      </c>
      <c r="AR15" s="95">
        <f t="shared" si="4"/>
        <v>9002866</v>
      </c>
      <c r="AS15" s="7">
        <v>0</v>
      </c>
      <c r="AT15" s="7">
        <v>0</v>
      </c>
      <c r="AU15" s="7">
        <f t="shared" si="9"/>
        <v>9002866</v>
      </c>
      <c r="AV15" s="7">
        <f t="shared" si="10"/>
        <v>9002866</v>
      </c>
      <c r="AW15" s="7">
        <f t="shared" ref="AW15:AW16" si="13">+AS15/AR15*100</f>
        <v>0</v>
      </c>
      <c r="AX15" s="7">
        <f t="shared" ref="AX15:AX16" si="14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387</v>
      </c>
      <c r="AH16" s="105" t="s">
        <v>372</v>
      </c>
      <c r="AI16" s="6"/>
      <c r="AJ16" s="6"/>
      <c r="AK16" s="6"/>
      <c r="AL16" s="6"/>
      <c r="AM16" s="6"/>
      <c r="AN16" s="7">
        <v>0</v>
      </c>
      <c r="AO16" s="7">
        <v>115630151</v>
      </c>
      <c r="AP16" s="7">
        <v>0</v>
      </c>
      <c r="AQ16" s="7">
        <v>0</v>
      </c>
      <c r="AR16" s="95">
        <f t="shared" si="4"/>
        <v>115630151</v>
      </c>
      <c r="AS16" s="7">
        <v>0</v>
      </c>
      <c r="AT16" s="7">
        <v>0</v>
      </c>
      <c r="AU16" s="7">
        <f t="shared" si="9"/>
        <v>115630151</v>
      </c>
      <c r="AV16" s="7">
        <f t="shared" si="10"/>
        <v>115630151</v>
      </c>
      <c r="AW16" s="7">
        <f t="shared" si="13"/>
        <v>0</v>
      </c>
      <c r="AX16" s="7">
        <f t="shared" si="14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0" customFormat="1" ht="45" x14ac:dyDescent="0.25">
      <c r="A17" s="152">
        <v>1</v>
      </c>
      <c r="B17" s="152">
        <v>800103913</v>
      </c>
      <c r="C17" s="152">
        <v>4</v>
      </c>
      <c r="D17" s="152" t="s">
        <v>64</v>
      </c>
      <c r="E17" s="152">
        <v>2014</v>
      </c>
      <c r="F17" s="152" t="s">
        <v>65</v>
      </c>
      <c r="G17" s="152" t="s">
        <v>132</v>
      </c>
      <c r="H17" s="152" t="s">
        <v>133</v>
      </c>
      <c r="I17" s="30" t="s">
        <v>84</v>
      </c>
      <c r="J17" s="30" t="s">
        <v>139</v>
      </c>
      <c r="K17" s="30" t="s">
        <v>92</v>
      </c>
      <c r="L17" s="147">
        <v>11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 t="s">
        <v>67</v>
      </c>
      <c r="AD17" s="148" t="s">
        <v>373</v>
      </c>
      <c r="AE17" s="30">
        <v>0</v>
      </c>
      <c r="AF17" s="32"/>
      <c r="AG17" s="30"/>
      <c r="AH17" s="100"/>
      <c r="AI17" s="30" t="s">
        <v>93</v>
      </c>
      <c r="AJ17" s="30" t="s">
        <v>66</v>
      </c>
      <c r="AK17" s="30" t="s">
        <v>66</v>
      </c>
      <c r="AL17" s="30" t="s">
        <v>66</v>
      </c>
      <c r="AM17" s="30" t="s">
        <v>94</v>
      </c>
      <c r="AN17" s="34">
        <f>SUM(AN18:AN19)</f>
        <v>1644260000</v>
      </c>
      <c r="AO17" s="34">
        <f>SUM(AO18:AO19)</f>
        <v>54353413</v>
      </c>
      <c r="AP17" s="34">
        <f t="shared" ref="AP17:AQ17" si="15">SUM(AP18:AP19)</f>
        <v>0</v>
      </c>
      <c r="AQ17" s="34">
        <f t="shared" si="15"/>
        <v>0</v>
      </c>
      <c r="AR17" s="34">
        <f t="shared" si="4"/>
        <v>1698613413</v>
      </c>
      <c r="AS17" s="34">
        <f t="shared" ref="AS17" si="16">SUM(AS18:AS19)</f>
        <v>1336226471.98</v>
      </c>
      <c r="AT17" s="34">
        <f>SUM(AT18:AT19)</f>
        <v>1336226471.98</v>
      </c>
      <c r="AU17" s="34">
        <f>SUM(AU18:AU19)</f>
        <v>362386941.01999998</v>
      </c>
      <c r="AV17" s="34">
        <f t="shared" ref="AV17" si="17">SUM(AV18:AV19)</f>
        <v>362386941.01999998</v>
      </c>
      <c r="AW17" s="34">
        <f t="shared" si="1"/>
        <v>78.665720036911068</v>
      </c>
      <c r="AX17" s="34">
        <f t="shared" si="2"/>
        <v>78.665720036911068</v>
      </c>
      <c r="AY17" s="152">
        <v>0</v>
      </c>
      <c r="AZ17" s="152">
        <v>0</v>
      </c>
      <c r="BA17" s="152">
        <v>0</v>
      </c>
      <c r="BB17" s="152">
        <v>0</v>
      </c>
      <c r="BC17" s="152">
        <v>0</v>
      </c>
      <c r="BD17" s="152">
        <v>0</v>
      </c>
      <c r="BE17" s="152">
        <v>0</v>
      </c>
      <c r="BF17" s="152">
        <v>0</v>
      </c>
      <c r="BG17" s="152">
        <v>0</v>
      </c>
      <c r="BH17" s="152" t="s">
        <v>68</v>
      </c>
      <c r="BI17" s="152" t="s">
        <v>69</v>
      </c>
      <c r="BJ17" s="152" t="s">
        <v>70</v>
      </c>
      <c r="BK17" s="152" t="s">
        <v>71</v>
      </c>
      <c r="BL17" s="152" t="s">
        <v>68</v>
      </c>
      <c r="BM17" s="152" t="s">
        <v>72</v>
      </c>
      <c r="BN17" s="152" t="s">
        <v>73</v>
      </c>
      <c r="BO17" s="152" t="s">
        <v>74</v>
      </c>
      <c r="BP17" s="152" t="s">
        <v>75</v>
      </c>
      <c r="BQ17" s="152" t="s">
        <v>76</v>
      </c>
      <c r="BR17" s="152" t="s">
        <v>77</v>
      </c>
      <c r="CB17" s="152" t="s">
        <v>78</v>
      </c>
      <c r="CC17" s="152" t="s">
        <v>79</v>
      </c>
      <c r="CD17" s="152" t="s">
        <v>79</v>
      </c>
      <c r="CE17" s="152" t="s">
        <v>79</v>
      </c>
      <c r="CF17" s="152" t="s">
        <v>80</v>
      </c>
      <c r="CG17" s="152" t="s">
        <v>79</v>
      </c>
      <c r="CH17" s="152" t="s">
        <v>79</v>
      </c>
      <c r="CI17" s="152" t="s">
        <v>81</v>
      </c>
      <c r="CJ17" s="152" t="s">
        <v>81</v>
      </c>
      <c r="CK17" s="152" t="s">
        <v>81</v>
      </c>
      <c r="CL17" s="152" t="s">
        <v>81</v>
      </c>
    </row>
    <row r="18" spans="1:90" ht="45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132</v>
      </c>
      <c r="H18" s="2" t="s">
        <v>133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>
        <v>10</v>
      </c>
      <c r="AF18" s="6" t="s">
        <v>85</v>
      </c>
      <c r="AG18" s="6">
        <v>80</v>
      </c>
      <c r="AH18" s="10" t="s">
        <v>136</v>
      </c>
      <c r="AI18" s="6" t="s">
        <v>93</v>
      </c>
      <c r="AJ18" s="6" t="s">
        <v>66</v>
      </c>
      <c r="AK18" s="6" t="s">
        <v>66</v>
      </c>
      <c r="AL18" s="6" t="s">
        <v>66</v>
      </c>
      <c r="AM18" s="6" t="s">
        <v>94</v>
      </c>
      <c r="AN18" s="7">
        <v>1644260000</v>
      </c>
      <c r="AO18" s="7">
        <v>0</v>
      </c>
      <c r="AP18" s="7">
        <v>0</v>
      </c>
      <c r="AQ18" s="7">
        <v>0</v>
      </c>
      <c r="AR18" s="95">
        <f t="shared" si="4"/>
        <v>1644260000</v>
      </c>
      <c r="AS18" s="7">
        <v>1281873058.98</v>
      </c>
      <c r="AT18" s="7">
        <v>1281873058.98</v>
      </c>
      <c r="AU18" s="7">
        <f>+AR18-AS18</f>
        <v>362386941.01999998</v>
      </c>
      <c r="AV18" s="7">
        <f>+AR18-AT18</f>
        <v>362386941.01999998</v>
      </c>
      <c r="AW18" s="7">
        <f t="shared" si="1"/>
        <v>77.960484289589232</v>
      </c>
      <c r="AX18" s="7">
        <f t="shared" si="2"/>
        <v>77.960484289589232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227</v>
      </c>
      <c r="AH19" s="10" t="s">
        <v>337</v>
      </c>
      <c r="AI19" s="6"/>
      <c r="AJ19" s="6"/>
      <c r="AK19" s="6"/>
      <c r="AL19" s="6"/>
      <c r="AM19" s="6"/>
      <c r="AN19" s="7">
        <v>0</v>
      </c>
      <c r="AO19" s="7">
        <v>54353413</v>
      </c>
      <c r="AP19" s="7">
        <v>0</v>
      </c>
      <c r="AQ19" s="7">
        <v>0</v>
      </c>
      <c r="AR19" s="95">
        <f t="shared" si="4"/>
        <v>54353413</v>
      </c>
      <c r="AS19" s="7">
        <v>54353413</v>
      </c>
      <c r="AT19" s="7">
        <v>54353413</v>
      </c>
      <c r="AU19" s="7">
        <f>+AR19-AS19</f>
        <v>0</v>
      </c>
      <c r="AV19" s="7">
        <f>+AR19-AT19</f>
        <v>0</v>
      </c>
      <c r="AW19" s="7">
        <f t="shared" ref="AW19" si="18">+AS19/AR19*100</f>
        <v>100</v>
      </c>
      <c r="AX19" s="7">
        <f t="shared" ref="AX19" si="19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60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132</v>
      </c>
      <c r="H20" s="152" t="s">
        <v>133</v>
      </c>
      <c r="I20" s="30" t="s">
        <v>84</v>
      </c>
      <c r="J20" s="30" t="s">
        <v>139</v>
      </c>
      <c r="K20" s="30" t="s">
        <v>142</v>
      </c>
      <c r="L20" s="147">
        <v>19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374</v>
      </c>
      <c r="AE20" s="30">
        <v>0</v>
      </c>
      <c r="AF20" s="32"/>
      <c r="AG20" s="30"/>
      <c r="AH20" s="100"/>
      <c r="AI20" s="30" t="s">
        <v>143</v>
      </c>
      <c r="AJ20" s="30" t="s">
        <v>66</v>
      </c>
      <c r="AK20" s="30" t="s">
        <v>66</v>
      </c>
      <c r="AL20" s="30" t="s">
        <v>66</v>
      </c>
      <c r="AM20" s="30" t="s">
        <v>144</v>
      </c>
      <c r="AN20" s="34">
        <f>+AN21</f>
        <v>693076400</v>
      </c>
      <c r="AO20" s="34">
        <f>+AO21+AO22</f>
        <v>200000000</v>
      </c>
      <c r="AP20" s="34">
        <f t="shared" ref="AP20:AQ20" si="20">+AP21+AP22</f>
        <v>0</v>
      </c>
      <c r="AQ20" s="34">
        <f t="shared" si="20"/>
        <v>0</v>
      </c>
      <c r="AR20" s="34">
        <f>+AN20+AO20+AP20-AQ20</f>
        <v>893076400</v>
      </c>
      <c r="AS20" s="34">
        <f>+AS21+AS22</f>
        <v>893076400</v>
      </c>
      <c r="AT20" s="34">
        <f>+AT21+AT22</f>
        <v>893076400</v>
      </c>
      <c r="AU20" s="34">
        <f>+AU21+AU22</f>
        <v>0</v>
      </c>
      <c r="AV20" s="34">
        <f>+AV21+AV22</f>
        <v>0</v>
      </c>
      <c r="AW20" s="34">
        <f>+AS20/AR20*100</f>
        <v>100</v>
      </c>
      <c r="AX20" s="34">
        <f t="shared" si="2"/>
        <v>100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ht="30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132</v>
      </c>
      <c r="H21" s="2" t="s">
        <v>133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10</v>
      </c>
      <c r="AH21" s="10" t="s">
        <v>86</v>
      </c>
      <c r="AI21" s="6" t="s">
        <v>143</v>
      </c>
      <c r="AJ21" s="6" t="s">
        <v>66</v>
      </c>
      <c r="AK21" s="6" t="s">
        <v>66</v>
      </c>
      <c r="AL21" s="6" t="s">
        <v>66</v>
      </c>
      <c r="AM21" s="6" t="s">
        <v>144</v>
      </c>
      <c r="AN21" s="7">
        <v>693076400</v>
      </c>
      <c r="AO21" s="7">
        <v>0</v>
      </c>
      <c r="AP21" s="7">
        <v>0</v>
      </c>
      <c r="AQ21" s="7">
        <v>0</v>
      </c>
      <c r="AR21" s="95">
        <f t="shared" si="4"/>
        <v>693076400</v>
      </c>
      <c r="AS21" s="7">
        <v>693076400</v>
      </c>
      <c r="AT21" s="7">
        <f>+AS21</f>
        <v>693076400</v>
      </c>
      <c r="AU21" s="7">
        <f>+AR21-AS21</f>
        <v>0</v>
      </c>
      <c r="AV21" s="7">
        <f>+AR21-AT21</f>
        <v>0</v>
      </c>
      <c r="AW21" s="7">
        <f t="shared" si="1"/>
        <v>100</v>
      </c>
      <c r="AX21" s="7">
        <f t="shared" si="2"/>
        <v>100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ht="45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6">
        <v>230</v>
      </c>
      <c r="AH22" s="105" t="s">
        <v>353</v>
      </c>
      <c r="AI22" s="6"/>
      <c r="AJ22" s="6"/>
      <c r="AK22" s="6"/>
      <c r="AL22" s="6"/>
      <c r="AM22" s="6"/>
      <c r="AN22" s="7">
        <v>0</v>
      </c>
      <c r="AO22" s="7">
        <v>200000000</v>
      </c>
      <c r="AP22" s="7">
        <v>0</v>
      </c>
      <c r="AQ22" s="7">
        <v>0</v>
      </c>
      <c r="AR22" s="95">
        <f t="shared" si="4"/>
        <v>200000000</v>
      </c>
      <c r="AS22" s="7">
        <v>200000000</v>
      </c>
      <c r="AT22" s="7">
        <v>200000000</v>
      </c>
      <c r="AU22" s="7">
        <f>+AR22-AS22</f>
        <v>0</v>
      </c>
      <c r="AV22" s="7">
        <f>+AR22-AT22</f>
        <v>0</v>
      </c>
      <c r="AW22" s="7">
        <f t="shared" ref="AW22" si="21">+AS22/AR22*100</f>
        <v>100</v>
      </c>
      <c r="AX22" s="7">
        <f t="shared" ref="AX22" si="22">+AT22/AR22*100</f>
        <v>100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50" customFormat="1" ht="45" x14ac:dyDescent="0.25">
      <c r="A23" s="152">
        <v>1</v>
      </c>
      <c r="B23" s="152">
        <v>800103913</v>
      </c>
      <c r="C23" s="152">
        <v>4</v>
      </c>
      <c r="D23" s="152" t="s">
        <v>64</v>
      </c>
      <c r="E23" s="152">
        <v>2014</v>
      </c>
      <c r="F23" s="152" t="s">
        <v>65</v>
      </c>
      <c r="G23" s="152" t="s">
        <v>132</v>
      </c>
      <c r="H23" s="152" t="s">
        <v>133</v>
      </c>
      <c r="I23" s="30" t="s">
        <v>84</v>
      </c>
      <c r="J23" s="30" t="s">
        <v>139</v>
      </c>
      <c r="K23" s="30" t="s">
        <v>145</v>
      </c>
      <c r="L23" s="147">
        <v>154</v>
      </c>
      <c r="M23" s="30" t="s">
        <v>66</v>
      </c>
      <c r="N23" s="30" t="s">
        <v>66</v>
      </c>
      <c r="O23" s="30" t="s">
        <v>66</v>
      </c>
      <c r="P23" s="30" t="s">
        <v>66</v>
      </c>
      <c r="Q23" s="30" t="s">
        <v>66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66</v>
      </c>
      <c r="X23" s="30" t="s">
        <v>66</v>
      </c>
      <c r="Y23" s="30" t="s">
        <v>66</v>
      </c>
      <c r="Z23" s="30" t="s">
        <v>66</v>
      </c>
      <c r="AA23" s="30" t="s">
        <v>66</v>
      </c>
      <c r="AB23" s="30" t="s">
        <v>66</v>
      </c>
      <c r="AC23" s="30" t="s">
        <v>67</v>
      </c>
      <c r="AD23" s="148" t="s">
        <v>375</v>
      </c>
      <c r="AE23" s="30">
        <v>0</v>
      </c>
      <c r="AF23" s="32"/>
      <c r="AG23" s="30"/>
      <c r="AH23" s="100"/>
      <c r="AI23" s="30" t="s">
        <v>146</v>
      </c>
      <c r="AJ23" s="30" t="s">
        <v>66</v>
      </c>
      <c r="AK23" s="30" t="s">
        <v>66</v>
      </c>
      <c r="AL23" s="30" t="s">
        <v>66</v>
      </c>
      <c r="AM23" s="30" t="s">
        <v>147</v>
      </c>
      <c r="AN23" s="34">
        <f>SUM(AN24:AN25)</f>
        <v>1644260000</v>
      </c>
      <c r="AO23" s="34">
        <f>SUM(AO24:AO25)</f>
        <v>54353413</v>
      </c>
      <c r="AP23" s="34">
        <f>SUM(AP24:AP25)</f>
        <v>0</v>
      </c>
      <c r="AQ23" s="34">
        <f>SUM(AQ24:AQ25)</f>
        <v>0</v>
      </c>
      <c r="AR23" s="34">
        <f t="shared" ref="AR23:AR25" si="23">+AN23+AO23+AP23-AQ23</f>
        <v>1698613413</v>
      </c>
      <c r="AS23" s="34">
        <f>SUM(AS24:AS25)</f>
        <v>1336226471.98</v>
      </c>
      <c r="AT23" s="34">
        <f>SUM(AT24:AT25)</f>
        <v>1336226471.98</v>
      </c>
      <c r="AU23" s="34">
        <f>SUM(AU24:AU25)</f>
        <v>362386941.01999998</v>
      </c>
      <c r="AV23" s="34">
        <f>SUM(AV24:AV25)</f>
        <v>362386941.01999998</v>
      </c>
      <c r="AW23" s="34">
        <f t="shared" ref="AW23:AW24" si="24">+AS23/AR23*100</f>
        <v>78.665720036911068</v>
      </c>
      <c r="AX23" s="34">
        <f t="shared" ref="AX23:AX24" si="25">+AT23/AR23*100</f>
        <v>78.665720036911068</v>
      </c>
      <c r="AY23" s="152">
        <v>0</v>
      </c>
      <c r="AZ23" s="152">
        <v>0</v>
      </c>
      <c r="BA23" s="152">
        <v>0</v>
      </c>
      <c r="BB23" s="152">
        <v>0</v>
      </c>
      <c r="BC23" s="152">
        <v>0</v>
      </c>
      <c r="BD23" s="152">
        <v>0</v>
      </c>
      <c r="BE23" s="152">
        <v>0</v>
      </c>
      <c r="BF23" s="152">
        <v>0</v>
      </c>
      <c r="BG23" s="152">
        <v>0</v>
      </c>
      <c r="BH23" s="152" t="s">
        <v>68</v>
      </c>
      <c r="BI23" s="152" t="s">
        <v>69</v>
      </c>
      <c r="BJ23" s="152" t="s">
        <v>70</v>
      </c>
      <c r="BK23" s="152" t="s">
        <v>71</v>
      </c>
      <c r="BL23" s="152" t="s">
        <v>68</v>
      </c>
      <c r="BM23" s="152" t="s">
        <v>72</v>
      </c>
      <c r="BN23" s="152" t="s">
        <v>73</v>
      </c>
      <c r="BO23" s="152" t="s">
        <v>74</v>
      </c>
      <c r="BP23" s="152" t="s">
        <v>75</v>
      </c>
      <c r="BQ23" s="152" t="s">
        <v>76</v>
      </c>
      <c r="BR23" s="152" t="s">
        <v>77</v>
      </c>
      <c r="CB23" s="152" t="s">
        <v>78</v>
      </c>
      <c r="CC23" s="152" t="s">
        <v>79</v>
      </c>
      <c r="CD23" s="152" t="s">
        <v>79</v>
      </c>
      <c r="CE23" s="152" t="s">
        <v>79</v>
      </c>
      <c r="CF23" s="152" t="s">
        <v>80</v>
      </c>
      <c r="CG23" s="152" t="s">
        <v>79</v>
      </c>
      <c r="CH23" s="152" t="s">
        <v>79</v>
      </c>
      <c r="CI23" s="152" t="s">
        <v>81</v>
      </c>
      <c r="CJ23" s="152" t="s">
        <v>81</v>
      </c>
      <c r="CK23" s="152" t="s">
        <v>81</v>
      </c>
      <c r="CL23" s="152" t="s">
        <v>81</v>
      </c>
    </row>
    <row r="24" spans="1:90" ht="45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132</v>
      </c>
      <c r="H24" s="2" t="s">
        <v>133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1">
        <v>10</v>
      </c>
      <c r="AF24" s="11" t="s">
        <v>85</v>
      </c>
      <c r="AG24" s="11">
        <v>80</v>
      </c>
      <c r="AH24" s="12" t="s">
        <v>136</v>
      </c>
      <c r="AI24" s="11" t="s">
        <v>146</v>
      </c>
      <c r="AJ24" s="11" t="s">
        <v>66</v>
      </c>
      <c r="AK24" s="11" t="s">
        <v>66</v>
      </c>
      <c r="AL24" s="11" t="s">
        <v>66</v>
      </c>
      <c r="AM24" s="11" t="s">
        <v>147</v>
      </c>
      <c r="AN24" s="133">
        <v>1644260000</v>
      </c>
      <c r="AO24" s="133">
        <v>0</v>
      </c>
      <c r="AP24" s="133">
        <v>0</v>
      </c>
      <c r="AQ24" s="133">
        <v>0</v>
      </c>
      <c r="AR24" s="95">
        <f t="shared" si="23"/>
        <v>1644260000</v>
      </c>
      <c r="AS24" s="133">
        <v>1281873058.98</v>
      </c>
      <c r="AT24" s="133">
        <v>1281873058.98</v>
      </c>
      <c r="AU24" s="133">
        <f>+AR24-AS24</f>
        <v>362386941.01999998</v>
      </c>
      <c r="AV24" s="133">
        <f>+AR24-AT24</f>
        <v>362386941.01999998</v>
      </c>
      <c r="AW24" s="7">
        <f t="shared" si="24"/>
        <v>77.960484289589232</v>
      </c>
      <c r="AX24" s="7">
        <f t="shared" si="25"/>
        <v>77.960484289589232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45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227</v>
      </c>
      <c r="AH25" s="10" t="s">
        <v>330</v>
      </c>
      <c r="AI25" s="6"/>
      <c r="AJ25" s="6"/>
      <c r="AK25" s="6"/>
      <c r="AL25" s="6"/>
      <c r="AM25" s="6"/>
      <c r="AN25" s="7">
        <v>0</v>
      </c>
      <c r="AO25" s="7">
        <v>54353413</v>
      </c>
      <c r="AP25" s="7">
        <v>0</v>
      </c>
      <c r="AQ25" s="7">
        <v>0</v>
      </c>
      <c r="AR25" s="95">
        <f t="shared" si="23"/>
        <v>54353413</v>
      </c>
      <c r="AS25" s="7">
        <v>54353413</v>
      </c>
      <c r="AT25" s="7">
        <v>54353413</v>
      </c>
      <c r="AU25" s="7">
        <f>+AR25-AS25</f>
        <v>0</v>
      </c>
      <c r="AV25" s="7">
        <f>+AR25-AT25</f>
        <v>0</v>
      </c>
      <c r="AW25" s="7">
        <f t="shared" ref="AW25" si="26">+AS25/AR25*100</f>
        <v>100</v>
      </c>
      <c r="AX25" s="7">
        <f t="shared" ref="AX25" si="27">+AT25/AR25*100</f>
        <v>100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50" customFormat="1" ht="60" x14ac:dyDescent="0.25">
      <c r="A26" s="168">
        <v>1</v>
      </c>
      <c r="B26" s="168">
        <v>800103913</v>
      </c>
      <c r="C26" s="168">
        <v>4</v>
      </c>
      <c r="D26" s="168" t="s">
        <v>64</v>
      </c>
      <c r="E26" s="168">
        <v>2014</v>
      </c>
      <c r="F26" s="168" t="s">
        <v>65</v>
      </c>
      <c r="G26" s="168" t="s">
        <v>132</v>
      </c>
      <c r="H26" s="168" t="s">
        <v>133</v>
      </c>
      <c r="I26" s="30" t="s">
        <v>84</v>
      </c>
      <c r="J26" s="30" t="s">
        <v>139</v>
      </c>
      <c r="K26" s="30" t="s">
        <v>145</v>
      </c>
      <c r="L26" s="147">
        <v>155</v>
      </c>
      <c r="M26" s="30" t="s">
        <v>66</v>
      </c>
      <c r="N26" s="30" t="s">
        <v>66</v>
      </c>
      <c r="O26" s="30" t="s">
        <v>66</v>
      </c>
      <c r="P26" s="30" t="s">
        <v>66</v>
      </c>
      <c r="Q26" s="30" t="s">
        <v>66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66</v>
      </c>
      <c r="W26" s="30" t="s">
        <v>66</v>
      </c>
      <c r="X26" s="30" t="s">
        <v>66</v>
      </c>
      <c r="Y26" s="30" t="s">
        <v>66</v>
      </c>
      <c r="Z26" s="30" t="s">
        <v>66</v>
      </c>
      <c r="AA26" s="30" t="s">
        <v>66</v>
      </c>
      <c r="AB26" s="30" t="s">
        <v>66</v>
      </c>
      <c r="AC26" s="30" t="s">
        <v>67</v>
      </c>
      <c r="AD26" s="148" t="s">
        <v>376</v>
      </c>
      <c r="AE26" s="30">
        <v>0</v>
      </c>
      <c r="AF26" s="32"/>
      <c r="AG26" s="30"/>
      <c r="AH26" s="100"/>
      <c r="AI26" s="30" t="s">
        <v>146</v>
      </c>
      <c r="AJ26" s="30" t="s">
        <v>66</v>
      </c>
      <c r="AK26" s="30" t="s">
        <v>66</v>
      </c>
      <c r="AL26" s="30" t="s">
        <v>66</v>
      </c>
      <c r="AM26" s="30" t="s">
        <v>147</v>
      </c>
      <c r="AN26" s="34">
        <f>SUM(AN27:AN31)</f>
        <v>2828233000</v>
      </c>
      <c r="AO26" s="34">
        <f>SUM(AO27:AO31)</f>
        <v>570221755.5</v>
      </c>
      <c r="AP26" s="34">
        <f>SUM(AP27:AP31)</f>
        <v>0</v>
      </c>
      <c r="AQ26" s="34">
        <f>SUM(AQ27:AQ31)</f>
        <v>0</v>
      </c>
      <c r="AR26" s="34">
        <f>+AN26+AO26+AP26-AQ26</f>
        <v>3398454755.5</v>
      </c>
      <c r="AS26" s="34">
        <f>SUM(AS27:AS31)</f>
        <v>2723363365</v>
      </c>
      <c r="AT26" s="34">
        <f>SUM(AT27:AT31)</f>
        <v>2723363365</v>
      </c>
      <c r="AU26" s="34">
        <f>SUM(AU27:AU31)</f>
        <v>675091390.5</v>
      </c>
      <c r="AV26" s="34">
        <f>SUM(AV27:AV31)</f>
        <v>675091390.5</v>
      </c>
      <c r="AW26" s="34">
        <f>+AS26/AR26*100</f>
        <v>80.135342705167872</v>
      </c>
      <c r="AX26" s="34">
        <f>+AT26/AR26*100</f>
        <v>80.135342705167872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 t="s">
        <v>68</v>
      </c>
      <c r="BI26" s="152" t="s">
        <v>69</v>
      </c>
      <c r="BJ26" s="152" t="s">
        <v>70</v>
      </c>
      <c r="BK26" s="152" t="s">
        <v>71</v>
      </c>
      <c r="BL26" s="152" t="s">
        <v>68</v>
      </c>
      <c r="BM26" s="152" t="s">
        <v>72</v>
      </c>
      <c r="BN26" s="152" t="s">
        <v>73</v>
      </c>
      <c r="BO26" s="152" t="s">
        <v>74</v>
      </c>
      <c r="BP26" s="152" t="s">
        <v>75</v>
      </c>
      <c r="BQ26" s="152" t="s">
        <v>76</v>
      </c>
      <c r="BR26" s="152" t="s">
        <v>77</v>
      </c>
      <c r="CB26" s="152" t="s">
        <v>78</v>
      </c>
      <c r="CC26" s="152" t="s">
        <v>79</v>
      </c>
      <c r="CD26" s="152" t="s">
        <v>79</v>
      </c>
      <c r="CE26" s="152" t="s">
        <v>79</v>
      </c>
      <c r="CF26" s="152" t="s">
        <v>80</v>
      </c>
      <c r="CG26" s="152" t="s">
        <v>79</v>
      </c>
      <c r="CH26" s="152" t="s">
        <v>79</v>
      </c>
      <c r="CI26" s="152" t="s">
        <v>81</v>
      </c>
      <c r="CJ26" s="152" t="s">
        <v>81</v>
      </c>
      <c r="CK26" s="152" t="s">
        <v>81</v>
      </c>
      <c r="CL26" s="152" t="s">
        <v>81</v>
      </c>
    </row>
    <row r="27" spans="1:90" ht="30" x14ac:dyDescent="0.25">
      <c r="A27" s="2">
        <v>1</v>
      </c>
      <c r="B27" s="2">
        <v>800103913</v>
      </c>
      <c r="C27" s="2">
        <v>4</v>
      </c>
      <c r="D27" s="2" t="s">
        <v>64</v>
      </c>
      <c r="E27" s="2">
        <v>2014</v>
      </c>
      <c r="F27" s="2" t="s">
        <v>65</v>
      </c>
      <c r="G27" s="2" t="s">
        <v>132</v>
      </c>
      <c r="H27" s="2" t="s">
        <v>133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>
        <v>10</v>
      </c>
      <c r="AF27" s="6" t="s">
        <v>85</v>
      </c>
      <c r="AG27" s="6">
        <v>10</v>
      </c>
      <c r="AH27" s="10" t="s">
        <v>86</v>
      </c>
      <c r="AI27" s="6" t="s">
        <v>146</v>
      </c>
      <c r="AJ27" s="6" t="s">
        <v>66</v>
      </c>
      <c r="AK27" s="6" t="s">
        <v>66</v>
      </c>
      <c r="AL27" s="6" t="s">
        <v>66</v>
      </c>
      <c r="AM27" s="6" t="s">
        <v>147</v>
      </c>
      <c r="AN27" s="7">
        <v>1518289000</v>
      </c>
      <c r="AO27" s="7">
        <v>0</v>
      </c>
      <c r="AP27" s="7">
        <v>0</v>
      </c>
      <c r="AQ27" s="7">
        <v>0</v>
      </c>
      <c r="AR27" s="95">
        <f t="shared" ref="AR27:AR31" si="28">+AN27+AO27+AP27-AQ27</f>
        <v>1518289000</v>
      </c>
      <c r="AS27" s="7">
        <v>1138758000</v>
      </c>
      <c r="AT27" s="7">
        <v>1138758000</v>
      </c>
      <c r="AU27" s="7">
        <f>+AR27-AS27</f>
        <v>379531000</v>
      </c>
      <c r="AV27" s="7">
        <f>+AR27-AT27</f>
        <v>379531000</v>
      </c>
      <c r="AW27" s="7">
        <f t="shared" ref="AW27" si="29">+AS27/AR27*100</f>
        <v>75.002716874060198</v>
      </c>
      <c r="AX27" s="7">
        <f t="shared" ref="AX27" si="30">+AT27/AR27*100</f>
        <v>75.002716874060198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 t="s">
        <v>68</v>
      </c>
      <c r="BI27" s="2" t="s">
        <v>69</v>
      </c>
      <c r="BJ27" s="2" t="s">
        <v>70</v>
      </c>
      <c r="BK27" s="2" t="s">
        <v>71</v>
      </c>
      <c r="BL27" s="2" t="s">
        <v>68</v>
      </c>
      <c r="BM27" s="2" t="s">
        <v>72</v>
      </c>
      <c r="BN27" s="2" t="s">
        <v>73</v>
      </c>
      <c r="BO27" s="2" t="s">
        <v>74</v>
      </c>
      <c r="BP27" s="2" t="s">
        <v>75</v>
      </c>
      <c r="BQ27" s="2" t="s">
        <v>76</v>
      </c>
      <c r="BR27" s="2" t="s">
        <v>77</v>
      </c>
      <c r="CB27" s="2" t="s">
        <v>78</v>
      </c>
      <c r="CC27" s="2" t="s">
        <v>79</v>
      </c>
      <c r="CD27" s="2" t="s">
        <v>79</v>
      </c>
      <c r="CE27" s="2" t="s">
        <v>79</v>
      </c>
      <c r="CF27" s="2" t="s">
        <v>80</v>
      </c>
      <c r="CG27" s="2" t="s">
        <v>79</v>
      </c>
      <c r="CH27" s="2" t="s">
        <v>79</v>
      </c>
      <c r="CI27" s="2" t="s">
        <v>81</v>
      </c>
      <c r="CJ27" s="2" t="s">
        <v>81</v>
      </c>
      <c r="CK27" s="2" t="s">
        <v>81</v>
      </c>
      <c r="CL27" s="2" t="s">
        <v>81</v>
      </c>
    </row>
    <row r="28" spans="1:90" ht="3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14</v>
      </c>
      <c r="AH28" s="10" t="s">
        <v>134</v>
      </c>
      <c r="AI28" s="6"/>
      <c r="AJ28" s="6"/>
      <c r="AK28" s="6"/>
      <c r="AL28" s="6"/>
      <c r="AM28" s="6"/>
      <c r="AN28" s="7">
        <v>483157000</v>
      </c>
      <c r="AO28" s="7">
        <v>0</v>
      </c>
      <c r="AP28" s="7">
        <v>0</v>
      </c>
      <c r="AQ28" s="7">
        <v>0</v>
      </c>
      <c r="AR28" s="95">
        <f t="shared" si="28"/>
        <v>483157000</v>
      </c>
      <c r="AS28" s="7">
        <v>270600221</v>
      </c>
      <c r="AT28" s="7">
        <v>270600221</v>
      </c>
      <c r="AU28" s="7">
        <f>+AR28-AS28</f>
        <v>212556779</v>
      </c>
      <c r="AV28" s="7">
        <f>+AR28-AT28</f>
        <v>212556779</v>
      </c>
      <c r="AW28" s="7">
        <f t="shared" ref="AW28:AW31" si="31">+AS28/AR28*100</f>
        <v>56.006685404537237</v>
      </c>
      <c r="AX28" s="7">
        <f t="shared" ref="AX28:AX31" si="32">+AT28/AR28*100</f>
        <v>56.006685404537237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ht="30" x14ac:dyDescent="0.25">
      <c r="A29" s="2"/>
      <c r="B29" s="2"/>
      <c r="C29" s="2"/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/>
      <c r="AF29" s="6"/>
      <c r="AG29" s="6">
        <v>16</v>
      </c>
      <c r="AH29" s="10" t="s">
        <v>135</v>
      </c>
      <c r="AI29" s="6"/>
      <c r="AJ29" s="6"/>
      <c r="AK29" s="6"/>
      <c r="AL29" s="6"/>
      <c r="AM29" s="6"/>
      <c r="AN29" s="7">
        <v>826787000</v>
      </c>
      <c r="AO29" s="7">
        <v>83003611.5</v>
      </c>
      <c r="AP29" s="7">
        <v>0</v>
      </c>
      <c r="AQ29" s="7">
        <v>0</v>
      </c>
      <c r="AR29" s="95">
        <f t="shared" si="28"/>
        <v>909790611.5</v>
      </c>
      <c r="AS29" s="7">
        <v>826787000</v>
      </c>
      <c r="AT29" s="7">
        <v>826787000</v>
      </c>
      <c r="AU29" s="7">
        <f>+AR29-AS29</f>
        <v>83003611.5</v>
      </c>
      <c r="AV29" s="7">
        <f>+AR29-AT29</f>
        <v>83003611.5</v>
      </c>
      <c r="AW29" s="7">
        <f t="shared" si="31"/>
        <v>90.876624747407604</v>
      </c>
      <c r="AX29" s="7">
        <f t="shared" si="32"/>
        <v>90.876624747407604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45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/>
      <c r="AF30" s="6"/>
      <c r="AG30" s="6">
        <v>225</v>
      </c>
      <c r="AH30" s="105" t="s">
        <v>475</v>
      </c>
      <c r="AI30" s="6"/>
      <c r="AJ30" s="6"/>
      <c r="AK30" s="6"/>
      <c r="AL30" s="6"/>
      <c r="AM30" s="6"/>
      <c r="AN30" s="7">
        <v>0</v>
      </c>
      <c r="AO30" s="7">
        <v>215037658</v>
      </c>
      <c r="AP30" s="7">
        <v>0</v>
      </c>
      <c r="AQ30" s="7">
        <v>0</v>
      </c>
      <c r="AR30" s="95">
        <f t="shared" si="28"/>
        <v>215037658</v>
      </c>
      <c r="AS30" s="7">
        <v>215037658</v>
      </c>
      <c r="AT30" s="7">
        <v>215037658</v>
      </c>
      <c r="AU30" s="7">
        <f t="shared" ref="AU30:AU31" si="33">+AR30-AS30</f>
        <v>0</v>
      </c>
      <c r="AV30" s="7">
        <f t="shared" ref="AV30:AV31" si="34">+AR30-AT30</f>
        <v>0</v>
      </c>
      <c r="AW30" s="7">
        <f t="shared" si="31"/>
        <v>100</v>
      </c>
      <c r="AX30" s="7">
        <f t="shared" si="32"/>
        <v>100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30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231</v>
      </c>
      <c r="AH31" s="105" t="s">
        <v>476</v>
      </c>
      <c r="AI31" s="6"/>
      <c r="AJ31" s="6"/>
      <c r="AK31" s="6"/>
      <c r="AL31" s="6"/>
      <c r="AM31" s="6"/>
      <c r="AN31" s="7">
        <v>0</v>
      </c>
      <c r="AO31" s="7">
        <v>272180486</v>
      </c>
      <c r="AP31" s="7">
        <v>0</v>
      </c>
      <c r="AQ31" s="7">
        <v>0</v>
      </c>
      <c r="AR31" s="95">
        <f t="shared" si="28"/>
        <v>272180486</v>
      </c>
      <c r="AS31" s="7">
        <v>272180486</v>
      </c>
      <c r="AT31" s="7">
        <v>272180486</v>
      </c>
      <c r="AU31" s="7">
        <f t="shared" si="33"/>
        <v>0</v>
      </c>
      <c r="AV31" s="7">
        <f t="shared" si="34"/>
        <v>0</v>
      </c>
      <c r="AW31" s="7">
        <f t="shared" si="31"/>
        <v>100</v>
      </c>
      <c r="AX31" s="7">
        <f t="shared" si="32"/>
        <v>100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A32" s="2"/>
      <c r="B32" s="2"/>
      <c r="C32" s="2"/>
      <c r="D32" s="2"/>
      <c r="E32" s="2"/>
      <c r="F32" s="2"/>
      <c r="G32" s="2"/>
      <c r="H32" s="2"/>
      <c r="I32" s="4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35"/>
      <c r="AF32" s="35"/>
      <c r="AG32" s="35"/>
      <c r="AH32" s="35"/>
      <c r="AI32" s="35"/>
      <c r="AJ32" s="35"/>
      <c r="AK32" s="35"/>
      <c r="AL32" s="35"/>
      <c r="AM32" s="35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41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x14ac:dyDescent="0.25">
      <c r="A33" s="2"/>
      <c r="B33" s="2"/>
      <c r="C33" s="2"/>
      <c r="D33" s="2"/>
      <c r="E33" s="2"/>
      <c r="F33" s="2"/>
      <c r="G33" s="2"/>
      <c r="H33" s="2"/>
      <c r="I33" s="56" t="s">
        <v>322</v>
      </c>
      <c r="J33" s="56"/>
      <c r="K33" s="56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  <c r="AE33" s="35"/>
      <c r="AF33" s="35"/>
      <c r="AG33" s="35"/>
      <c r="AH33" s="35"/>
      <c r="AI33" s="35"/>
      <c r="AJ33" s="35"/>
      <c r="AK33" s="35"/>
      <c r="AL33" s="35"/>
      <c r="AM33" s="35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41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x14ac:dyDescent="0.25"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</row>
  </sheetData>
  <mergeCells count="7">
    <mergeCell ref="I7:AD7"/>
    <mergeCell ref="AG7:AH7"/>
    <mergeCell ref="I8:AD8"/>
    <mergeCell ref="I9:AD9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91"/>
  <sheetViews>
    <sheetView topLeftCell="AD1" workbookViewId="0">
      <pane ySplit="9" topLeftCell="A10" activePane="bottomLeft" state="frozen"/>
      <selection activeCell="K1" sqref="K1"/>
      <selection pane="bottomLeft" activeCell="DT9" sqref="DT9:DU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8.5703125" customWidth="1"/>
    <col min="13" max="28" width="12" hidden="1" customWidth="1"/>
    <col min="29" max="29" width="15" hidden="1" customWidth="1"/>
    <col min="30" max="30" width="47.42578125" customWidth="1"/>
    <col min="31" max="31" width="11" hidden="1" customWidth="1"/>
    <col min="32" max="32" width="180" hidden="1" customWidth="1"/>
    <col min="33" max="33" width="5.7109375" customWidth="1"/>
    <col min="34" max="34" width="15.28515625" customWidth="1"/>
    <col min="35" max="38" width="9" hidden="1" customWidth="1"/>
    <col min="39" max="39" width="90" hidden="1" customWidth="1"/>
    <col min="40" max="41" width="16.7109375" customWidth="1"/>
    <col min="42" max="42" width="15.5703125" customWidth="1"/>
    <col min="43" max="44" width="16.7109375" customWidth="1"/>
    <col min="45" max="45" width="17.7109375" customWidth="1"/>
    <col min="46" max="46" width="16.5703125" customWidth="1"/>
    <col min="47" max="47" width="17.85546875" customWidth="1"/>
    <col min="48" max="48" width="17.425781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  <col min="124" max="124" width="12" bestFit="1" customWidth="1"/>
    <col min="125" max="125" width="16.42578125" bestFit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4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4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1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1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507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1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7"/>
      <c r="AG6" s="35"/>
      <c r="AH6" s="37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41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33" customHeight="1" thickBot="1" x14ac:dyDescent="0.3">
      <c r="A7" s="2"/>
      <c r="B7" s="2"/>
      <c r="C7" s="2"/>
      <c r="D7" s="2"/>
      <c r="E7" s="2"/>
      <c r="F7" s="2"/>
      <c r="G7" s="2"/>
      <c r="H7" s="2"/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148</v>
      </c>
      <c r="H8" s="2" t="s">
        <v>149</v>
      </c>
      <c r="I8" s="170" t="s">
        <v>149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28"/>
      <c r="AI8" s="28"/>
      <c r="AJ8" s="28"/>
      <c r="AK8" s="28"/>
      <c r="AL8" s="28"/>
      <c r="AM8" s="28"/>
      <c r="AN8" s="29">
        <f t="shared" ref="AN8:AV8" si="0">+AN9</f>
        <v>7593176460</v>
      </c>
      <c r="AO8" s="29">
        <f t="shared" si="0"/>
        <v>75466119791.759995</v>
      </c>
      <c r="AP8" s="29">
        <f>+AP9</f>
        <v>1342481419</v>
      </c>
      <c r="AQ8" s="29">
        <f t="shared" si="0"/>
        <v>1244981419</v>
      </c>
      <c r="AR8" s="29">
        <f t="shared" si="0"/>
        <v>83156796251.759995</v>
      </c>
      <c r="AS8" s="29">
        <f t="shared" si="0"/>
        <v>56417842774.769997</v>
      </c>
      <c r="AT8" s="29">
        <f t="shared" si="0"/>
        <v>52439213961.469994</v>
      </c>
      <c r="AU8" s="29">
        <f t="shared" si="0"/>
        <v>26738953476.989998</v>
      </c>
      <c r="AV8" s="29">
        <f t="shared" si="0"/>
        <v>30717582290.289997</v>
      </c>
      <c r="AW8" s="29">
        <f>+AS8/AR8*100</f>
        <v>67.845137520646034</v>
      </c>
      <c r="AX8" s="29">
        <f>+AT8/AR8*100</f>
        <v>63.06064726532815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148</v>
      </c>
      <c r="H9" s="2" t="s">
        <v>149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21"/>
      <c r="AI9" s="21"/>
      <c r="AJ9" s="21"/>
      <c r="AK9" s="21"/>
      <c r="AL9" s="21"/>
      <c r="AM9" s="21"/>
      <c r="AN9" s="23">
        <f>AN10+AN14+AN17+AN20+AN22+AN27+AN29+AN32+AN36+AN38+AN41+AN44+AN46+AN49+AN51+AN55+AN58+AN60+AN64+AN66+AN69+AN72+AN74+AN76</f>
        <v>7593176460</v>
      </c>
      <c r="AO9" s="23">
        <f>AO10+AO14+AO17+AO20+AO22+AO27+AO29+AO32+AO36+AO38+AO41+AO44+AO46+AO49+AO51+AO55+AO58+AO60+AO64+AO66+AO69+AO72+AO74+AO76+AO78+AO80</f>
        <v>75466119791.759995</v>
      </c>
      <c r="AP9" s="23">
        <f>AP10+AP14+AP17+AP20+AP22+AP27+AP29+AP32+AP36+AP38+AP41+AP44+AP46+AP49+AP51+AP55+AP58+AP60+AP64+AP66+AP69+AP72+AP74+AP76+AP78+AP80</f>
        <v>1342481419</v>
      </c>
      <c r="AQ9" s="23">
        <f>AQ10+AQ14+AQ17+AQ20+AQ22+AQ27+AQ29+AQ32+AQ36+AQ38+AQ41+AQ44+AQ46+AQ49+AQ51+AQ55+AQ58+AQ60+AQ64+AQ66+AQ69+AQ72+AQ74+AQ76+AQ78+AQ80</f>
        <v>1244981419</v>
      </c>
      <c r="AR9" s="23">
        <f>+AN9+AO9+AP9-AQ9</f>
        <v>83156796251.759995</v>
      </c>
      <c r="AS9" s="23">
        <f>AS10+AS14+AS17+AS20+AS22+AS27+AS29+AS32+AS36+AS38+AS41+AS44+AS46+AS49+AS51+AS55+AS58+AS60+AS64+AS66+AS69+AS72+AS74+AS76+AS78+AS80</f>
        <v>56417842774.769997</v>
      </c>
      <c r="AT9" s="23">
        <f>AT10+AT14+AT17+AT20+AT22+AT27+AT29+AT32+AT36+AT38+AT41+AT44+AT46+AT49+AT51+AT55+AT58+AT60+AT64+AT66+AT69+AT72+AT74+AT76+AT78+AT80</f>
        <v>52439213961.469994</v>
      </c>
      <c r="AU9" s="23">
        <f>AU10+AU14+AU17+AU20+AU22+AU27+AU29+AU32+AU36+AU38+AU41+AU44+AU46+AU49+AU51+AU55+AU58+AU60+AU64+AU66+AU69+AU72+AU74+AU76+AU78+AU80</f>
        <v>26738953476.989998</v>
      </c>
      <c r="AV9" s="23">
        <f>AV10+AV14+AV17+AV20+AV22+AV27+AV29+AV32+AV36+AV38+AV41+AV44+AV46+AV49+AV51+AV55+AV58+AV60+AV64+AV66+AV69+AV72+AV74+AV76+AV78+AV80</f>
        <v>30717582290.289997</v>
      </c>
      <c r="AW9" s="29">
        <f>+AS9/AR9*100</f>
        <v>67.845137520646034</v>
      </c>
      <c r="AX9" s="29">
        <f>+AT9/AR9*100</f>
        <v>63.06064726532815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  <c r="DU9" s="112"/>
    </row>
    <row r="10" spans="1:125" s="150" customFormat="1" ht="45" x14ac:dyDescent="0.25">
      <c r="A10" s="152"/>
      <c r="B10" s="152"/>
      <c r="C10" s="152"/>
      <c r="D10" s="152"/>
      <c r="E10" s="152"/>
      <c r="F10" s="152"/>
      <c r="G10" s="152"/>
      <c r="H10" s="152"/>
      <c r="I10" s="30" t="s">
        <v>84</v>
      </c>
      <c r="J10" s="30" t="s">
        <v>88</v>
      </c>
      <c r="K10" s="30" t="s">
        <v>150</v>
      </c>
      <c r="L10" s="97" t="s">
        <v>377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378</v>
      </c>
      <c r="AE10" s="30">
        <v>0</v>
      </c>
      <c r="AF10" s="32"/>
      <c r="AG10" s="30"/>
      <c r="AH10" s="32"/>
      <c r="AI10" s="30" t="s">
        <v>151</v>
      </c>
      <c r="AJ10" s="30" t="s">
        <v>66</v>
      </c>
      <c r="AK10" s="30" t="s">
        <v>66</v>
      </c>
      <c r="AL10" s="30" t="s">
        <v>66</v>
      </c>
      <c r="AM10" s="30" t="s">
        <v>152</v>
      </c>
      <c r="AN10" s="34">
        <f>SUM(AN11:AN13)</f>
        <v>1300000000</v>
      </c>
      <c r="AO10" s="34">
        <f t="shared" ref="AO10:AP10" si="1">SUM(AO11:AO13)</f>
        <v>2546541798</v>
      </c>
      <c r="AP10" s="34">
        <f t="shared" si="1"/>
        <v>0</v>
      </c>
      <c r="AQ10" s="34">
        <f>SUM(AQ11:AQ13)</f>
        <v>0</v>
      </c>
      <c r="AR10" s="34">
        <f>+AN10+AO10+AP10-AQ10</f>
        <v>3846541798</v>
      </c>
      <c r="AS10" s="34">
        <f>SUM(AS11:AS13)</f>
        <v>2817354397.0900002</v>
      </c>
      <c r="AT10" s="34">
        <f>SUM(AT11:AT13)</f>
        <v>1066683550</v>
      </c>
      <c r="AU10" s="34">
        <f>SUM(AU11:AU13)</f>
        <v>1029187400.91</v>
      </c>
      <c r="AV10" s="34">
        <f>SUM(AV11:AV13)</f>
        <v>2779858248</v>
      </c>
      <c r="AW10" s="34">
        <f>+AS10/AR10*100</f>
        <v>73.243826404145068</v>
      </c>
      <c r="AX10" s="34">
        <f>+AT10/AR10*100</f>
        <v>27.730975146419041</v>
      </c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</row>
    <row r="11" spans="1:125" s="150" customFormat="1" x14ac:dyDescent="0.25">
      <c r="A11" s="152"/>
      <c r="B11" s="152"/>
      <c r="C11" s="152"/>
      <c r="D11" s="152"/>
      <c r="E11" s="152"/>
      <c r="F11" s="152"/>
      <c r="G11" s="152"/>
      <c r="H11" s="152"/>
      <c r="I11" s="157"/>
      <c r="J11" s="157"/>
      <c r="K11" s="157"/>
      <c r="L11" s="163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60"/>
      <c r="AE11" s="157"/>
      <c r="AF11" s="158"/>
      <c r="AG11" s="157">
        <v>17</v>
      </c>
      <c r="AH11" s="10" t="s">
        <v>97</v>
      </c>
      <c r="AI11" s="157"/>
      <c r="AJ11" s="157"/>
      <c r="AK11" s="157"/>
      <c r="AL11" s="157"/>
      <c r="AM11" s="157"/>
      <c r="AN11" s="138">
        <v>1300000000</v>
      </c>
      <c r="AO11" s="138">
        <v>178388798</v>
      </c>
      <c r="AP11" s="138">
        <v>0</v>
      </c>
      <c r="AQ11" s="138">
        <v>0</v>
      </c>
      <c r="AR11" s="95">
        <f t="shared" ref="AR11:AR12" si="2">+AN11+AO11+AP11-AQ11</f>
        <v>1478388798</v>
      </c>
      <c r="AS11" s="138">
        <v>946038158.09000003</v>
      </c>
      <c r="AT11" s="138">
        <v>389512968</v>
      </c>
      <c r="AU11" s="7">
        <f t="shared" ref="AU11:AU12" si="3">+AR11-AS11</f>
        <v>532350639.90999997</v>
      </c>
      <c r="AV11" s="7">
        <f t="shared" ref="AV11:AV12" si="4">+AR11-AT11</f>
        <v>1088875830</v>
      </c>
      <c r="AW11" s="95">
        <f t="shared" ref="AW11" si="5">+AS11/AR11*100</f>
        <v>63.991161145824648</v>
      </c>
      <c r="AX11" s="95">
        <f t="shared" ref="AX11" si="6">+AT11/AR11*100</f>
        <v>26.347126583138518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125" s="150" customFormat="1" ht="45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63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157"/>
      <c r="AF12" s="158"/>
      <c r="AG12" s="157">
        <v>26</v>
      </c>
      <c r="AH12" s="164" t="s">
        <v>352</v>
      </c>
      <c r="AI12" s="157"/>
      <c r="AJ12" s="157"/>
      <c r="AK12" s="157"/>
      <c r="AL12" s="157"/>
      <c r="AM12" s="157"/>
      <c r="AN12" s="138">
        <v>0</v>
      </c>
      <c r="AO12" s="138">
        <v>1550000000</v>
      </c>
      <c r="AP12" s="138">
        <v>0</v>
      </c>
      <c r="AQ12" s="138">
        <v>0</v>
      </c>
      <c r="AR12" s="95">
        <f t="shared" si="2"/>
        <v>1550000000</v>
      </c>
      <c r="AS12" s="138">
        <v>1053163239</v>
      </c>
      <c r="AT12" s="138">
        <v>677170582</v>
      </c>
      <c r="AU12" s="7">
        <f t="shared" si="3"/>
        <v>496836761</v>
      </c>
      <c r="AV12" s="7">
        <f t="shared" si="4"/>
        <v>872829418</v>
      </c>
      <c r="AW12" s="95">
        <v>0</v>
      </c>
      <c r="AX12" s="95">
        <v>0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125" ht="45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>
        <v>10</v>
      </c>
      <c r="AF13" s="6" t="s">
        <v>85</v>
      </c>
      <c r="AG13" s="6">
        <v>313</v>
      </c>
      <c r="AH13" s="105" t="s">
        <v>379</v>
      </c>
      <c r="AI13" s="6" t="s">
        <v>151</v>
      </c>
      <c r="AJ13" s="6" t="s">
        <v>66</v>
      </c>
      <c r="AK13" s="6" t="s">
        <v>66</v>
      </c>
      <c r="AL13" s="6" t="s">
        <v>66</v>
      </c>
      <c r="AM13" s="6" t="s">
        <v>152</v>
      </c>
      <c r="AN13" s="7">
        <v>0</v>
      </c>
      <c r="AO13" s="7">
        <v>818153000</v>
      </c>
      <c r="AP13" s="7">
        <v>0</v>
      </c>
      <c r="AQ13" s="7">
        <v>0</v>
      </c>
      <c r="AR13" s="95">
        <f>+AN13+AO13+AP13-AQ13</f>
        <v>818153000</v>
      </c>
      <c r="AS13" s="7">
        <v>818153000</v>
      </c>
      <c r="AT13" s="7">
        <v>0</v>
      </c>
      <c r="AU13" s="7">
        <f>+AR13-AS13</f>
        <v>0</v>
      </c>
      <c r="AV13" s="7">
        <f>+AR13-AT13</f>
        <v>818153000</v>
      </c>
      <c r="AW13" s="95">
        <f>+AS13/AR13*100</f>
        <v>100</v>
      </c>
      <c r="AX13" s="95">
        <f>+AT13/AR13*100</f>
        <v>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s="150" customFormat="1" ht="45" x14ac:dyDescent="0.25">
      <c r="A14" s="152"/>
      <c r="B14" s="152"/>
      <c r="C14" s="152"/>
      <c r="D14" s="152"/>
      <c r="E14" s="152"/>
      <c r="F14" s="152"/>
      <c r="G14" s="152"/>
      <c r="H14" s="152"/>
      <c r="I14" s="30" t="s">
        <v>84</v>
      </c>
      <c r="J14" s="147">
        <v>213</v>
      </c>
      <c r="K14" s="30" t="s">
        <v>150</v>
      </c>
      <c r="L14" s="97" t="s">
        <v>326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 t="s">
        <v>67</v>
      </c>
      <c r="AD14" s="148" t="s">
        <v>380</v>
      </c>
      <c r="AE14" s="30">
        <v>0</v>
      </c>
      <c r="AF14" s="32"/>
      <c r="AG14" s="30"/>
      <c r="AH14" s="100"/>
      <c r="AI14" s="30" t="s">
        <v>151</v>
      </c>
      <c r="AJ14" s="30" t="s">
        <v>66</v>
      </c>
      <c r="AK14" s="30" t="s">
        <v>66</v>
      </c>
      <c r="AL14" s="30" t="s">
        <v>66</v>
      </c>
      <c r="AM14" s="30" t="s">
        <v>152</v>
      </c>
      <c r="AN14" s="34">
        <f>+AN15</f>
        <v>1012676460</v>
      </c>
      <c r="AO14" s="34">
        <f>+AO15+AO16</f>
        <v>300000000</v>
      </c>
      <c r="AP14" s="34">
        <f>+AP15+AP16</f>
        <v>484738966</v>
      </c>
      <c r="AQ14" s="34">
        <f>+AQ15+AQ16</f>
        <v>67105405</v>
      </c>
      <c r="AR14" s="34">
        <f>+AN14+AO14+AP14-AQ14</f>
        <v>1730310021</v>
      </c>
      <c r="AS14" s="34">
        <f>+AS15+AS16</f>
        <v>950031456.21000004</v>
      </c>
      <c r="AT14" s="34">
        <f>+AT15+AT16</f>
        <v>36000000</v>
      </c>
      <c r="AU14" s="34">
        <f>+AU15+AU16</f>
        <v>780278564.78999996</v>
      </c>
      <c r="AV14" s="34">
        <f>+AV15+AV16</f>
        <v>1694310021</v>
      </c>
      <c r="AW14" s="34">
        <f>+AS14/AR14*100</f>
        <v>54.905273891955339</v>
      </c>
      <c r="AX14" s="34">
        <f t="shared" ref="AX14:AX15" si="7">+AT14/AR14*100</f>
        <v>2.0805520145571648</v>
      </c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</row>
    <row r="15" spans="1:125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6">
        <v>17</v>
      </c>
      <c r="AH15" s="10" t="s">
        <v>97</v>
      </c>
      <c r="AI15" s="6" t="s">
        <v>151</v>
      </c>
      <c r="AJ15" s="6" t="s">
        <v>66</v>
      </c>
      <c r="AK15" s="6" t="s">
        <v>66</v>
      </c>
      <c r="AL15" s="6" t="s">
        <v>66</v>
      </c>
      <c r="AM15" s="6" t="s">
        <v>152</v>
      </c>
      <c r="AN15" s="7">
        <v>1012676460</v>
      </c>
      <c r="AO15" s="7">
        <v>0</v>
      </c>
      <c r="AP15" s="7">
        <v>182387766</v>
      </c>
      <c r="AQ15" s="7">
        <v>67105405</v>
      </c>
      <c r="AR15" s="95">
        <f t="shared" ref="AR15:AR16" si="8">+AN15+AO15+AP15-AQ15</f>
        <v>1127958821</v>
      </c>
      <c r="AS15" s="7">
        <v>650031456.21000004</v>
      </c>
      <c r="AT15" s="7">
        <v>36000000</v>
      </c>
      <c r="AU15" s="7">
        <f>+AR15-AS15</f>
        <v>477927364.78999996</v>
      </c>
      <c r="AV15" s="7">
        <f>+AR15-AT15</f>
        <v>1091958821</v>
      </c>
      <c r="AW15" s="95">
        <f t="shared" ref="AW15" si="9">+AS15/AR15*100</f>
        <v>57.629005962621051</v>
      </c>
      <c r="AX15" s="95">
        <f t="shared" si="7"/>
        <v>3.1916058751226344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26</v>
      </c>
      <c r="AH16" s="164" t="s">
        <v>352</v>
      </c>
      <c r="AI16" s="6"/>
      <c r="AJ16" s="6"/>
      <c r="AK16" s="6"/>
      <c r="AL16" s="6"/>
      <c r="AM16" s="6"/>
      <c r="AN16" s="7">
        <v>0</v>
      </c>
      <c r="AO16" s="7">
        <v>300000000</v>
      </c>
      <c r="AP16" s="7">
        <v>302351200</v>
      </c>
      <c r="AQ16" s="7">
        <v>0</v>
      </c>
      <c r="AR16" s="95">
        <f t="shared" si="8"/>
        <v>602351200</v>
      </c>
      <c r="AS16" s="7">
        <v>300000000</v>
      </c>
      <c r="AT16" s="7">
        <v>0</v>
      </c>
      <c r="AU16" s="7">
        <f>+AR16-AS16</f>
        <v>302351200</v>
      </c>
      <c r="AV16" s="7">
        <f>+AR16-AT16</f>
        <v>602351200</v>
      </c>
      <c r="AW16" s="95">
        <f t="shared" ref="AW16" si="10">+AS16/AR16*100</f>
        <v>49.804831467090963</v>
      </c>
      <c r="AX16" s="95">
        <f t="shared" ref="AX16" si="11">+AT16/AR16*100</f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0" customFormat="1" ht="45" x14ac:dyDescent="0.25">
      <c r="A17" s="152">
        <v>1</v>
      </c>
      <c r="B17" s="152">
        <v>800103913</v>
      </c>
      <c r="C17" s="152">
        <v>4</v>
      </c>
      <c r="D17" s="152" t="s">
        <v>64</v>
      </c>
      <c r="E17" s="152">
        <v>2014</v>
      </c>
      <c r="F17" s="152" t="s">
        <v>65</v>
      </c>
      <c r="G17" s="152" t="s">
        <v>148</v>
      </c>
      <c r="H17" s="152" t="s">
        <v>149</v>
      </c>
      <c r="I17" s="30" t="s">
        <v>84</v>
      </c>
      <c r="J17" s="147">
        <v>213</v>
      </c>
      <c r="K17" s="30" t="s">
        <v>150</v>
      </c>
      <c r="L17" s="97" t="s">
        <v>381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 t="s">
        <v>67</v>
      </c>
      <c r="AD17" s="148" t="s">
        <v>382</v>
      </c>
      <c r="AE17" s="30">
        <v>0</v>
      </c>
      <c r="AF17" s="32"/>
      <c r="AG17" s="30"/>
      <c r="AH17" s="32"/>
      <c r="AI17" s="30" t="s">
        <v>151</v>
      </c>
      <c r="AJ17" s="30" t="s">
        <v>66</v>
      </c>
      <c r="AK17" s="30" t="s">
        <v>66</v>
      </c>
      <c r="AL17" s="30" t="s">
        <v>66</v>
      </c>
      <c r="AM17" s="30" t="s">
        <v>152</v>
      </c>
      <c r="AN17" s="34">
        <f>SUM(AN18:AN19)</f>
        <v>1700000000</v>
      </c>
      <c r="AO17" s="34">
        <f>SUM(AO18:AO19)</f>
        <v>400000000</v>
      </c>
      <c r="AP17" s="34">
        <f>SUM(AP18:AP19)</f>
        <v>0</v>
      </c>
      <c r="AQ17" s="34">
        <f>SUM(AQ18:AQ19)</f>
        <v>460084755</v>
      </c>
      <c r="AR17" s="34">
        <f>+AN17+AO17+AP17-AQ17</f>
        <v>1639915245</v>
      </c>
      <c r="AS17" s="34">
        <f>SUM(AS18:AS19)</f>
        <v>1609426005</v>
      </c>
      <c r="AT17" s="34">
        <f>SUM(AT18:AT19)</f>
        <v>1511777205</v>
      </c>
      <c r="AU17" s="34">
        <f>SUM(AU18:AU19)</f>
        <v>30489240</v>
      </c>
      <c r="AV17" s="34">
        <f>SUM(AV18:AV19)</f>
        <v>128138040</v>
      </c>
      <c r="AW17" s="34">
        <f>+AS17/AR17*100</f>
        <v>98.140803916973169</v>
      </c>
      <c r="AX17" s="34">
        <f>+AT17/AR17*100</f>
        <v>92.186301067040816</v>
      </c>
      <c r="AY17" s="152">
        <v>0</v>
      </c>
      <c r="AZ17" s="152">
        <v>0</v>
      </c>
      <c r="BA17" s="152">
        <v>0</v>
      </c>
      <c r="BB17" s="152">
        <v>0</v>
      </c>
      <c r="BC17" s="152">
        <v>0</v>
      </c>
      <c r="BD17" s="152">
        <v>0</v>
      </c>
      <c r="BE17" s="152">
        <v>0</v>
      </c>
      <c r="BF17" s="152">
        <v>0</v>
      </c>
      <c r="BG17" s="152">
        <v>0</v>
      </c>
      <c r="BH17" s="152" t="s">
        <v>68</v>
      </c>
      <c r="BI17" s="152" t="s">
        <v>69</v>
      </c>
      <c r="BJ17" s="152" t="s">
        <v>70</v>
      </c>
      <c r="BK17" s="152" t="s">
        <v>71</v>
      </c>
      <c r="BL17" s="152" t="s">
        <v>68</v>
      </c>
      <c r="BM17" s="152" t="s">
        <v>72</v>
      </c>
      <c r="BN17" s="152" t="s">
        <v>73</v>
      </c>
      <c r="BO17" s="152" t="s">
        <v>74</v>
      </c>
      <c r="BP17" s="152" t="s">
        <v>75</v>
      </c>
      <c r="BQ17" s="152" t="s">
        <v>76</v>
      </c>
      <c r="BR17" s="152" t="s">
        <v>77</v>
      </c>
      <c r="CB17" s="152" t="s">
        <v>78</v>
      </c>
      <c r="CC17" s="152" t="s">
        <v>79</v>
      </c>
      <c r="CD17" s="152" t="s">
        <v>79</v>
      </c>
      <c r="CE17" s="152" t="s">
        <v>79</v>
      </c>
      <c r="CF17" s="152" t="s">
        <v>80</v>
      </c>
      <c r="CG17" s="152" t="s">
        <v>79</v>
      </c>
      <c r="CH17" s="152" t="s">
        <v>79</v>
      </c>
      <c r="CI17" s="152" t="s">
        <v>81</v>
      </c>
      <c r="CJ17" s="152" t="s">
        <v>81</v>
      </c>
      <c r="CK17" s="152" t="s">
        <v>81</v>
      </c>
      <c r="CL17" s="15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  <c r="AE18" s="123"/>
      <c r="AF18" s="125"/>
      <c r="AG18" s="6">
        <v>17</v>
      </c>
      <c r="AH18" s="10" t="s">
        <v>97</v>
      </c>
      <c r="AI18" s="123"/>
      <c r="AJ18" s="123"/>
      <c r="AK18" s="123"/>
      <c r="AL18" s="123"/>
      <c r="AM18" s="123"/>
      <c r="AN18" s="95">
        <v>1700000000</v>
      </c>
      <c r="AO18" s="95">
        <v>0</v>
      </c>
      <c r="AP18" s="95"/>
      <c r="AQ18" s="95">
        <v>157733555</v>
      </c>
      <c r="AR18" s="95">
        <f>+AN18+AO18+AP18-AQ18</f>
        <v>1542266445</v>
      </c>
      <c r="AS18" s="95">
        <v>1511777205</v>
      </c>
      <c r="AT18" s="95">
        <v>1511777205</v>
      </c>
      <c r="AU18" s="7">
        <f>+AR18-AS18</f>
        <v>30489240</v>
      </c>
      <c r="AV18" s="7">
        <f>+AR18-AT18</f>
        <v>30489240</v>
      </c>
      <c r="AW18" s="95">
        <f>+AS18/AR18*100</f>
        <v>98.023088675835126</v>
      </c>
      <c r="AX18" s="95">
        <f>+AT18/AR18*100</f>
        <v>98.023088675835126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45" x14ac:dyDescent="0.25">
      <c r="A19" s="2"/>
      <c r="B19" s="2"/>
      <c r="C19" s="2"/>
      <c r="D19" s="2"/>
      <c r="E19" s="2"/>
      <c r="F19" s="2"/>
      <c r="G19" s="2"/>
      <c r="H19" s="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3"/>
      <c r="AF19" s="125"/>
      <c r="AG19" s="123">
        <v>26</v>
      </c>
      <c r="AH19" s="164" t="s">
        <v>352</v>
      </c>
      <c r="AI19" s="123"/>
      <c r="AJ19" s="123"/>
      <c r="AK19" s="123"/>
      <c r="AL19" s="123"/>
      <c r="AM19" s="123"/>
      <c r="AN19" s="95">
        <v>0</v>
      </c>
      <c r="AO19" s="95">
        <v>400000000</v>
      </c>
      <c r="AP19" s="95">
        <v>0</v>
      </c>
      <c r="AQ19" s="95">
        <v>302351200</v>
      </c>
      <c r="AR19" s="95">
        <f>+AN19+AO19+AP19-AQ19</f>
        <v>97648800</v>
      </c>
      <c r="AS19" s="95">
        <v>97648800</v>
      </c>
      <c r="AT19" s="95">
        <v>0</v>
      </c>
      <c r="AU19" s="7">
        <f>+AR19-AS19</f>
        <v>0</v>
      </c>
      <c r="AV19" s="7">
        <f>+AR19-AT19</f>
        <v>97648800</v>
      </c>
      <c r="AW19" s="95">
        <f>+AS19/AR19*100</f>
        <v>100</v>
      </c>
      <c r="AX19" s="95">
        <f>+AT19/AR19*100</f>
        <v>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30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148</v>
      </c>
      <c r="H20" s="152" t="s">
        <v>149</v>
      </c>
      <c r="I20" s="30" t="s">
        <v>84</v>
      </c>
      <c r="J20" s="30" t="s">
        <v>153</v>
      </c>
      <c r="K20" s="30" t="s">
        <v>150</v>
      </c>
      <c r="L20" s="147">
        <v>67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383</v>
      </c>
      <c r="AE20" s="30">
        <v>0</v>
      </c>
      <c r="AF20" s="32"/>
      <c r="AG20" s="30"/>
      <c r="AH20" s="100"/>
      <c r="AI20" s="30" t="s">
        <v>151</v>
      </c>
      <c r="AJ20" s="30" t="s">
        <v>66</v>
      </c>
      <c r="AK20" s="30" t="s">
        <v>66</v>
      </c>
      <c r="AL20" s="30" t="s">
        <v>66</v>
      </c>
      <c r="AM20" s="30" t="s">
        <v>152</v>
      </c>
      <c r="AN20" s="34">
        <f>+AN21</f>
        <v>100000000</v>
      </c>
      <c r="AO20" s="34">
        <f>+AO21</f>
        <v>0</v>
      </c>
      <c r="AP20" s="34">
        <f>+AP21</f>
        <v>67105405</v>
      </c>
      <c r="AQ20" s="34">
        <f>+AQ21</f>
        <v>8290878</v>
      </c>
      <c r="AR20" s="34">
        <f t="shared" ref="AR20:AR63" si="12">+AN20+AO20+AP20-AQ20</f>
        <v>158814527</v>
      </c>
      <c r="AS20" s="34">
        <f>+AS21</f>
        <v>158814526.69999999</v>
      </c>
      <c r="AT20" s="34">
        <f>+AT21</f>
        <v>158814526.69999999</v>
      </c>
      <c r="AU20" s="34">
        <f>+AU21</f>
        <v>0.30000001192092896</v>
      </c>
      <c r="AV20" s="34">
        <f>+AV21</f>
        <v>0.30000001192092896</v>
      </c>
      <c r="AW20" s="34">
        <f t="shared" ref="AW20:AW28" si="13">+AS20/AR20*100</f>
        <v>99.999999811100395</v>
      </c>
      <c r="AX20" s="34">
        <f t="shared" ref="AX20:AX28" si="14">+AT20/AR20*100</f>
        <v>99.999999811100395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148</v>
      </c>
      <c r="H21" s="2" t="s">
        <v>149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17</v>
      </c>
      <c r="AH21" s="10" t="s">
        <v>97</v>
      </c>
      <c r="AI21" s="6" t="s">
        <v>151</v>
      </c>
      <c r="AJ21" s="6" t="s">
        <v>66</v>
      </c>
      <c r="AK21" s="6" t="s">
        <v>66</v>
      </c>
      <c r="AL21" s="6" t="s">
        <v>66</v>
      </c>
      <c r="AM21" s="6" t="s">
        <v>152</v>
      </c>
      <c r="AN21" s="7">
        <v>100000000</v>
      </c>
      <c r="AO21" s="7">
        <v>0</v>
      </c>
      <c r="AP21" s="7">
        <v>67105405</v>
      </c>
      <c r="AQ21" s="7">
        <v>8290878</v>
      </c>
      <c r="AR21" s="95">
        <f t="shared" si="12"/>
        <v>158814527</v>
      </c>
      <c r="AS21" s="7">
        <v>158814526.69999999</v>
      </c>
      <c r="AT21" s="7">
        <v>158814526.69999999</v>
      </c>
      <c r="AU21" s="7">
        <f>+AR21-AS21</f>
        <v>0.30000001192092896</v>
      </c>
      <c r="AV21" s="7">
        <f>+AR21-AT21</f>
        <v>0.30000001192092896</v>
      </c>
      <c r="AW21" s="95">
        <f t="shared" si="13"/>
        <v>99.999999811100395</v>
      </c>
      <c r="AX21" s="95">
        <f t="shared" si="14"/>
        <v>99.999999811100395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s="150" customFormat="1" ht="30" x14ac:dyDescent="0.25">
      <c r="A22" s="152">
        <v>1</v>
      </c>
      <c r="B22" s="152">
        <v>800103913</v>
      </c>
      <c r="C22" s="152">
        <v>4</v>
      </c>
      <c r="D22" s="152" t="s">
        <v>64</v>
      </c>
      <c r="E22" s="152">
        <v>2014</v>
      </c>
      <c r="F22" s="152" t="s">
        <v>65</v>
      </c>
      <c r="G22" s="152" t="s">
        <v>148</v>
      </c>
      <c r="H22" s="152" t="s">
        <v>149</v>
      </c>
      <c r="I22" s="30" t="s">
        <v>84</v>
      </c>
      <c r="J22" s="30" t="s">
        <v>153</v>
      </c>
      <c r="K22" s="30" t="s">
        <v>150</v>
      </c>
      <c r="L22" s="147">
        <v>72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8" t="s">
        <v>384</v>
      </c>
      <c r="AE22" s="30">
        <v>0</v>
      </c>
      <c r="AF22" s="32"/>
      <c r="AG22" s="30"/>
      <c r="AH22" s="100"/>
      <c r="AI22" s="30" t="s">
        <v>140</v>
      </c>
      <c r="AJ22" s="30" t="s">
        <v>66</v>
      </c>
      <c r="AK22" s="30" t="s">
        <v>66</v>
      </c>
      <c r="AL22" s="30" t="s">
        <v>66</v>
      </c>
      <c r="AM22" s="30" t="s">
        <v>141</v>
      </c>
      <c r="AN22" s="34">
        <f>SUM(AN23:AN26)</f>
        <v>100000000</v>
      </c>
      <c r="AO22" s="34">
        <f>SUM(AO23:AO26)</f>
        <v>62371443722.779999</v>
      </c>
      <c r="AP22" s="34">
        <f>SUM(AP23:AP26)</f>
        <v>0</v>
      </c>
      <c r="AQ22" s="34">
        <f t="shared" ref="AQ22" si="15">SUM(AQ23:AQ26)</f>
        <v>16363333</v>
      </c>
      <c r="AR22" s="34">
        <f t="shared" si="12"/>
        <v>62455080389.779999</v>
      </c>
      <c r="AS22" s="34">
        <f>SUM(AS23:AS26)</f>
        <v>38713084348.769997</v>
      </c>
      <c r="AT22" s="34">
        <f t="shared" ref="AT22" si="16">SUM(AT23:AT26)</f>
        <v>37496806638.769997</v>
      </c>
      <c r="AU22" s="34">
        <f>SUM(AU23:AU26)</f>
        <v>23741996041.009998</v>
      </c>
      <c r="AV22" s="34">
        <f>SUM(AV23:AV26)</f>
        <v>24958273751.009998</v>
      </c>
      <c r="AW22" s="34">
        <f t="shared" si="13"/>
        <v>61.985484779081176</v>
      </c>
      <c r="AX22" s="34">
        <f t="shared" si="14"/>
        <v>60.038040788281307</v>
      </c>
      <c r="AY22" s="152">
        <v>0</v>
      </c>
      <c r="AZ22" s="152">
        <v>0</v>
      </c>
      <c r="BA22" s="152">
        <v>0</v>
      </c>
      <c r="BB22" s="152">
        <v>0</v>
      </c>
      <c r="BC22" s="152">
        <v>0</v>
      </c>
      <c r="BD22" s="152">
        <v>0</v>
      </c>
      <c r="BE22" s="152">
        <v>0</v>
      </c>
      <c r="BF22" s="152">
        <v>0</v>
      </c>
      <c r="BG22" s="152">
        <v>0</v>
      </c>
      <c r="BH22" s="152" t="s">
        <v>68</v>
      </c>
      <c r="BI22" s="152" t="s">
        <v>69</v>
      </c>
      <c r="BJ22" s="152" t="s">
        <v>70</v>
      </c>
      <c r="BK22" s="152" t="s">
        <v>71</v>
      </c>
      <c r="BL22" s="152" t="s">
        <v>68</v>
      </c>
      <c r="BM22" s="152" t="s">
        <v>72</v>
      </c>
      <c r="BN22" s="152" t="s">
        <v>73</v>
      </c>
      <c r="BO22" s="152" t="s">
        <v>74</v>
      </c>
      <c r="BP22" s="152" t="s">
        <v>75</v>
      </c>
      <c r="BQ22" s="152" t="s">
        <v>76</v>
      </c>
      <c r="BR22" s="152" t="s">
        <v>77</v>
      </c>
      <c r="CB22" s="152" t="s">
        <v>78</v>
      </c>
      <c r="CC22" s="152" t="s">
        <v>79</v>
      </c>
      <c r="CD22" s="152" t="s">
        <v>79</v>
      </c>
      <c r="CE22" s="152" t="s">
        <v>79</v>
      </c>
      <c r="CF22" s="152" t="s">
        <v>80</v>
      </c>
      <c r="CG22" s="152" t="s">
        <v>79</v>
      </c>
      <c r="CH22" s="152" t="s">
        <v>79</v>
      </c>
      <c r="CI22" s="152" t="s">
        <v>81</v>
      </c>
      <c r="CJ22" s="152" t="s">
        <v>81</v>
      </c>
      <c r="CK22" s="152" t="s">
        <v>81</v>
      </c>
      <c r="CL22" s="152" t="s">
        <v>81</v>
      </c>
    </row>
    <row r="23" spans="1:90" ht="30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148</v>
      </c>
      <c r="H23" s="2" t="s">
        <v>149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6">
        <v>2</v>
      </c>
      <c r="AH23" s="105" t="s">
        <v>385</v>
      </c>
      <c r="AI23" s="6" t="s">
        <v>140</v>
      </c>
      <c r="AJ23" s="6" t="s">
        <v>66</v>
      </c>
      <c r="AK23" s="6" t="s">
        <v>66</v>
      </c>
      <c r="AL23" s="6" t="s">
        <v>66</v>
      </c>
      <c r="AM23" s="6" t="s">
        <v>141</v>
      </c>
      <c r="AN23" s="7">
        <v>0</v>
      </c>
      <c r="AO23" s="7">
        <v>5612551516</v>
      </c>
      <c r="AP23" s="7">
        <v>0</v>
      </c>
      <c r="AQ23" s="7">
        <v>0</v>
      </c>
      <c r="AR23" s="95">
        <f t="shared" si="12"/>
        <v>5612551516</v>
      </c>
      <c r="AS23" s="7">
        <v>5357185623</v>
      </c>
      <c r="AT23" s="7">
        <v>5357185623</v>
      </c>
      <c r="AU23" s="7">
        <f>+AR23-AS23</f>
        <v>255365893</v>
      </c>
      <c r="AV23" s="7">
        <f>+AR23-AT23</f>
        <v>255365893</v>
      </c>
      <c r="AW23" s="95">
        <f t="shared" si="13"/>
        <v>95.450092666908887</v>
      </c>
      <c r="AX23" s="95">
        <f t="shared" si="14"/>
        <v>95.450092666908887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17</v>
      </c>
      <c r="AH24" s="10" t="s">
        <v>97</v>
      </c>
      <c r="AI24" s="6"/>
      <c r="AJ24" s="6"/>
      <c r="AK24" s="6"/>
      <c r="AL24" s="6"/>
      <c r="AM24" s="6"/>
      <c r="AN24" s="7">
        <v>100000000</v>
      </c>
      <c r="AO24" s="7">
        <v>0</v>
      </c>
      <c r="AP24" s="7">
        <v>0</v>
      </c>
      <c r="AQ24" s="7">
        <v>16363333</v>
      </c>
      <c r="AR24" s="95">
        <f t="shared" si="12"/>
        <v>83636667</v>
      </c>
      <c r="AS24" s="7">
        <v>83636666.659999996</v>
      </c>
      <c r="AT24" s="7">
        <v>58036666.659999996</v>
      </c>
      <c r="AU24" s="7">
        <f>+AR24-AS24</f>
        <v>0.34000000357627869</v>
      </c>
      <c r="AV24" s="7">
        <f>+AR24-AT24</f>
        <v>25600000.340000004</v>
      </c>
      <c r="AW24" s="95">
        <f t="shared" ref="AW24:AW25" si="17">+AS24/AR24*100</f>
        <v>99.999999593479728</v>
      </c>
      <c r="AX24" s="95">
        <f t="shared" ref="AX24" si="18">+AT24/AR24*100</f>
        <v>69.391414963965502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165</v>
      </c>
      <c r="AH25" s="10" t="s">
        <v>509</v>
      </c>
      <c r="AI25" s="6"/>
      <c r="AJ25" s="6"/>
      <c r="AK25" s="6"/>
      <c r="AL25" s="6"/>
      <c r="AM25" s="6"/>
      <c r="AN25" s="7">
        <v>0</v>
      </c>
      <c r="AO25" s="7">
        <v>27633228278</v>
      </c>
      <c r="AP25" s="7">
        <v>0</v>
      </c>
      <c r="AQ25" s="7">
        <v>0</v>
      </c>
      <c r="AR25" s="95">
        <f t="shared" si="12"/>
        <v>27633228278</v>
      </c>
      <c r="AS25" s="7">
        <v>4203191017.2600002</v>
      </c>
      <c r="AT25" s="7">
        <v>4203191017.2600002</v>
      </c>
      <c r="AU25" s="7">
        <f>+AR25-AS25</f>
        <v>23430037260.739998</v>
      </c>
      <c r="AV25" s="7">
        <f>+AR25-AT25</f>
        <v>23430037260.739998</v>
      </c>
      <c r="AW25" s="95">
        <f t="shared" si="17"/>
        <v>15.210640519357419</v>
      </c>
      <c r="AX25" s="95">
        <f>+AT25/AR25*100</f>
        <v>15.210640519357419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45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312</v>
      </c>
      <c r="AH26" s="105" t="s">
        <v>386</v>
      </c>
      <c r="AI26" s="6"/>
      <c r="AJ26" s="6"/>
      <c r="AK26" s="6"/>
      <c r="AL26" s="6"/>
      <c r="AM26" s="6"/>
      <c r="AN26" s="7">
        <v>0</v>
      </c>
      <c r="AO26" s="7">
        <v>29125663928.779999</v>
      </c>
      <c r="AP26" s="7">
        <v>0</v>
      </c>
      <c r="AQ26" s="7"/>
      <c r="AR26" s="95">
        <f t="shared" si="12"/>
        <v>29125663928.779999</v>
      </c>
      <c r="AS26" s="7">
        <v>29069071041.849998</v>
      </c>
      <c r="AT26" s="7">
        <v>27878393331.849998</v>
      </c>
      <c r="AU26" s="7">
        <f>+AR26-AS26</f>
        <v>56592886.930000305</v>
      </c>
      <c r="AV26" s="7">
        <f>+AR26-AT26</f>
        <v>1247270596.9300003</v>
      </c>
      <c r="AW26" s="95">
        <f t="shared" ref="AW26" si="19">+AS26/AR26*100</f>
        <v>99.805694087975525</v>
      </c>
      <c r="AX26" s="95">
        <f t="shared" ref="AX26" si="20">+AT26/AR26*100</f>
        <v>95.717623467812061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50" customFormat="1" ht="45" x14ac:dyDescent="0.25">
      <c r="A27" s="152">
        <v>1</v>
      </c>
      <c r="B27" s="152">
        <v>800103913</v>
      </c>
      <c r="C27" s="152">
        <v>4</v>
      </c>
      <c r="D27" s="152" t="s">
        <v>64</v>
      </c>
      <c r="E27" s="152">
        <v>2014</v>
      </c>
      <c r="F27" s="152" t="s">
        <v>65</v>
      </c>
      <c r="G27" s="152" t="s">
        <v>148</v>
      </c>
      <c r="H27" s="152" t="s">
        <v>149</v>
      </c>
      <c r="I27" s="30" t="s">
        <v>84</v>
      </c>
      <c r="J27" s="30" t="s">
        <v>153</v>
      </c>
      <c r="K27" s="30" t="s">
        <v>150</v>
      </c>
      <c r="L27" s="147">
        <v>182</v>
      </c>
      <c r="M27" s="30" t="s">
        <v>66</v>
      </c>
      <c r="N27" s="30" t="s">
        <v>66</v>
      </c>
      <c r="O27" s="30" t="s">
        <v>66</v>
      </c>
      <c r="P27" s="30" t="s">
        <v>66</v>
      </c>
      <c r="Q27" s="30" t="s">
        <v>66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66</v>
      </c>
      <c r="X27" s="30" t="s">
        <v>66</v>
      </c>
      <c r="Y27" s="30" t="s">
        <v>66</v>
      </c>
      <c r="Z27" s="30" t="s">
        <v>66</v>
      </c>
      <c r="AA27" s="30" t="s">
        <v>66</v>
      </c>
      <c r="AB27" s="30" t="s">
        <v>66</v>
      </c>
      <c r="AC27" s="30" t="s">
        <v>67</v>
      </c>
      <c r="AD27" s="148" t="s">
        <v>387</v>
      </c>
      <c r="AE27" s="30">
        <v>0</v>
      </c>
      <c r="AF27" s="32"/>
      <c r="AG27" s="30"/>
      <c r="AH27" s="100"/>
      <c r="AI27" s="30" t="s">
        <v>151</v>
      </c>
      <c r="AJ27" s="30" t="s">
        <v>66</v>
      </c>
      <c r="AK27" s="30" t="s">
        <v>66</v>
      </c>
      <c r="AL27" s="30" t="s">
        <v>66</v>
      </c>
      <c r="AM27" s="30" t="s">
        <v>152</v>
      </c>
      <c r="AN27" s="34">
        <f>SUM(AN28:AN28)</f>
        <v>0</v>
      </c>
      <c r="AO27" s="34">
        <f>SUM(AO28:AO28)</f>
        <v>7224579210</v>
      </c>
      <c r="AP27" s="34">
        <f>SUM(AP28:AP28)</f>
        <v>0</v>
      </c>
      <c r="AQ27" s="34">
        <f>SUM(AQ28:AQ28)</f>
        <v>0</v>
      </c>
      <c r="AR27" s="34">
        <f t="shared" si="12"/>
        <v>7224579210</v>
      </c>
      <c r="AS27" s="34">
        <f>SUM(AS28:AS28)</f>
        <v>7224559210</v>
      </c>
      <c r="AT27" s="34">
        <f>SUM(AT28:AT28)</f>
        <v>7224559210</v>
      </c>
      <c r="AU27" s="34">
        <f>SUM(AU28:AU28)</f>
        <v>20000</v>
      </c>
      <c r="AV27" s="34">
        <f>SUM(AV28:AV28)</f>
        <v>20000</v>
      </c>
      <c r="AW27" s="34">
        <f t="shared" si="13"/>
        <v>99.999723167268044</v>
      </c>
      <c r="AX27" s="34">
        <f t="shared" si="14"/>
        <v>99.999723167268044</v>
      </c>
      <c r="AY27" s="152">
        <v>0</v>
      </c>
      <c r="AZ27" s="152">
        <v>0</v>
      </c>
      <c r="BA27" s="152">
        <v>0</v>
      </c>
      <c r="BB27" s="152">
        <v>0</v>
      </c>
      <c r="BC27" s="152">
        <v>0</v>
      </c>
      <c r="BD27" s="152">
        <v>0</v>
      </c>
      <c r="BE27" s="152">
        <v>0</v>
      </c>
      <c r="BF27" s="152">
        <v>0</v>
      </c>
      <c r="BG27" s="152">
        <v>0</v>
      </c>
      <c r="BH27" s="152" t="s">
        <v>68</v>
      </c>
      <c r="BI27" s="152" t="s">
        <v>69</v>
      </c>
      <c r="BJ27" s="152" t="s">
        <v>70</v>
      </c>
      <c r="BK27" s="152" t="s">
        <v>71</v>
      </c>
      <c r="BL27" s="152" t="s">
        <v>68</v>
      </c>
      <c r="BM27" s="152" t="s">
        <v>72</v>
      </c>
      <c r="BN27" s="152" t="s">
        <v>73</v>
      </c>
      <c r="BO27" s="152" t="s">
        <v>74</v>
      </c>
      <c r="BP27" s="152" t="s">
        <v>75</v>
      </c>
      <c r="BQ27" s="152" t="s">
        <v>76</v>
      </c>
      <c r="BR27" s="152" t="s">
        <v>77</v>
      </c>
      <c r="CB27" s="152" t="s">
        <v>78</v>
      </c>
      <c r="CC27" s="152" t="s">
        <v>79</v>
      </c>
      <c r="CD27" s="152" t="s">
        <v>79</v>
      </c>
      <c r="CE27" s="152" t="s">
        <v>79</v>
      </c>
      <c r="CF27" s="152" t="s">
        <v>80</v>
      </c>
      <c r="CG27" s="152" t="s">
        <v>79</v>
      </c>
      <c r="CH27" s="152" t="s">
        <v>79</v>
      </c>
      <c r="CI27" s="152" t="s">
        <v>81</v>
      </c>
      <c r="CJ27" s="152" t="s">
        <v>81</v>
      </c>
      <c r="CK27" s="152" t="s">
        <v>81</v>
      </c>
      <c r="CL27" s="152" t="s">
        <v>81</v>
      </c>
    </row>
    <row r="28" spans="1:90" ht="30" x14ac:dyDescent="0.25">
      <c r="A28" s="2">
        <v>1</v>
      </c>
      <c r="B28" s="2">
        <v>800103913</v>
      </c>
      <c r="C28" s="2">
        <v>4</v>
      </c>
      <c r="D28" s="2" t="s">
        <v>64</v>
      </c>
      <c r="E28" s="2">
        <v>2014</v>
      </c>
      <c r="F28" s="2" t="s">
        <v>65</v>
      </c>
      <c r="G28" s="2" t="s">
        <v>148</v>
      </c>
      <c r="H28" s="2" t="s">
        <v>149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6">
        <v>379</v>
      </c>
      <c r="AH28" s="105" t="s">
        <v>477</v>
      </c>
      <c r="AI28" s="6" t="s">
        <v>151</v>
      </c>
      <c r="AJ28" s="6" t="s">
        <v>66</v>
      </c>
      <c r="AK28" s="6" t="s">
        <v>66</v>
      </c>
      <c r="AL28" s="6" t="s">
        <v>66</v>
      </c>
      <c r="AM28" s="6" t="s">
        <v>152</v>
      </c>
      <c r="AN28" s="7">
        <v>0</v>
      </c>
      <c r="AO28" s="7">
        <v>7224579210</v>
      </c>
      <c r="AP28" s="7">
        <v>0</v>
      </c>
      <c r="AQ28" s="7">
        <v>0</v>
      </c>
      <c r="AR28" s="95">
        <f t="shared" si="12"/>
        <v>7224579210</v>
      </c>
      <c r="AS28" s="7">
        <v>7224559210</v>
      </c>
      <c r="AT28" s="7">
        <v>7224559210</v>
      </c>
      <c r="AU28" s="7">
        <f>+AR28-AS28</f>
        <v>20000</v>
      </c>
      <c r="AV28" s="7">
        <f>+AR28-AT28</f>
        <v>20000</v>
      </c>
      <c r="AW28" s="95">
        <f t="shared" si="13"/>
        <v>99.999723167268044</v>
      </c>
      <c r="AX28" s="95">
        <f t="shared" si="14"/>
        <v>99.999723167268044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 t="s">
        <v>68</v>
      </c>
      <c r="BI28" s="2" t="s">
        <v>69</v>
      </c>
      <c r="BJ28" s="2" t="s">
        <v>70</v>
      </c>
      <c r="BK28" s="2" t="s">
        <v>71</v>
      </c>
      <c r="BL28" s="2" t="s">
        <v>68</v>
      </c>
      <c r="BM28" s="2" t="s">
        <v>72</v>
      </c>
      <c r="BN28" s="2" t="s">
        <v>73</v>
      </c>
      <c r="BO28" s="2" t="s">
        <v>74</v>
      </c>
      <c r="BP28" s="2" t="s">
        <v>75</v>
      </c>
      <c r="BQ28" s="2" t="s">
        <v>76</v>
      </c>
      <c r="BR28" s="2" t="s">
        <v>77</v>
      </c>
      <c r="CB28" s="2" t="s">
        <v>78</v>
      </c>
      <c r="CC28" s="2" t="s">
        <v>79</v>
      </c>
      <c r="CD28" s="2" t="s">
        <v>79</v>
      </c>
      <c r="CE28" s="2" t="s">
        <v>79</v>
      </c>
      <c r="CF28" s="2" t="s">
        <v>80</v>
      </c>
      <c r="CG28" s="2" t="s">
        <v>79</v>
      </c>
      <c r="CH28" s="2" t="s">
        <v>79</v>
      </c>
      <c r="CI28" s="2" t="s">
        <v>81</v>
      </c>
      <c r="CJ28" s="2" t="s">
        <v>81</v>
      </c>
      <c r="CK28" s="2" t="s">
        <v>81</v>
      </c>
      <c r="CL28" s="2" t="s">
        <v>81</v>
      </c>
    </row>
    <row r="29" spans="1:90" s="150" customFormat="1" ht="30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148</v>
      </c>
      <c r="H29" s="152" t="s">
        <v>149</v>
      </c>
      <c r="I29" s="143">
        <v>5</v>
      </c>
      <c r="J29" s="30" t="s">
        <v>154</v>
      </c>
      <c r="K29" s="30" t="s">
        <v>150</v>
      </c>
      <c r="L29" s="147">
        <v>1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388</v>
      </c>
      <c r="AE29" s="30">
        <v>0</v>
      </c>
      <c r="AF29" s="32"/>
      <c r="AG29" s="30"/>
      <c r="AH29" s="100"/>
      <c r="AI29" s="30" t="s">
        <v>155</v>
      </c>
      <c r="AJ29" s="30" t="s">
        <v>66</v>
      </c>
      <c r="AK29" s="30" t="s">
        <v>66</v>
      </c>
      <c r="AL29" s="30" t="s">
        <v>66</v>
      </c>
      <c r="AM29" s="30" t="s">
        <v>156</v>
      </c>
      <c r="AN29" s="34">
        <f>+AN30+AN31</f>
        <v>0</v>
      </c>
      <c r="AO29" s="34">
        <f t="shared" ref="AO29:AQ29" si="21">+AO30+AO31</f>
        <v>0</v>
      </c>
      <c r="AP29" s="34">
        <f t="shared" si="21"/>
        <v>96000000</v>
      </c>
      <c r="AQ29" s="34">
        <f t="shared" si="21"/>
        <v>32000000</v>
      </c>
      <c r="AR29" s="34">
        <f>+AN29+AO29+AP29-AQ29</f>
        <v>64000000</v>
      </c>
      <c r="AS29" s="34">
        <f>+AS30+AS31</f>
        <v>64000000</v>
      </c>
      <c r="AT29" s="34">
        <f t="shared" ref="AT29:AV29" si="22">+AT30+AT31</f>
        <v>64000000</v>
      </c>
      <c r="AU29" s="34">
        <f t="shared" si="22"/>
        <v>0</v>
      </c>
      <c r="AV29" s="34">
        <f t="shared" si="22"/>
        <v>0</v>
      </c>
      <c r="AW29" s="34">
        <f>+AS29/AR29*100</f>
        <v>100</v>
      </c>
      <c r="AX29" s="34">
        <f t="shared" ref="AX29:AX61" si="23">+AT29/AR29*100</f>
        <v>100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148</v>
      </c>
      <c r="H30" s="2" t="s">
        <v>149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17</v>
      </c>
      <c r="AH30" s="10" t="s">
        <v>97</v>
      </c>
      <c r="AI30" s="6" t="s">
        <v>155</v>
      </c>
      <c r="AJ30" s="6" t="s">
        <v>66</v>
      </c>
      <c r="AK30" s="6" t="s">
        <v>66</v>
      </c>
      <c r="AL30" s="6" t="s">
        <v>66</v>
      </c>
      <c r="AM30" s="6" t="s">
        <v>156</v>
      </c>
      <c r="AN30" s="7">
        <v>0</v>
      </c>
      <c r="AO30" s="7">
        <v>0</v>
      </c>
      <c r="AP30" s="7">
        <v>64000000</v>
      </c>
      <c r="AQ30" s="7">
        <v>0</v>
      </c>
      <c r="AR30" s="95">
        <f t="shared" si="12"/>
        <v>64000000</v>
      </c>
      <c r="AS30" s="7">
        <v>64000000</v>
      </c>
      <c r="AT30" s="7">
        <v>64000000</v>
      </c>
      <c r="AU30" s="7">
        <f>+AR30-AS30</f>
        <v>0</v>
      </c>
      <c r="AV30" s="7">
        <f>+AR30-AT30</f>
        <v>0</v>
      </c>
      <c r="AW30" s="95">
        <f t="shared" ref="AW30:AW61" si="24">+AS30/AR30*100</f>
        <v>100</v>
      </c>
      <c r="AX30" s="95">
        <f t="shared" si="23"/>
        <v>100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26</v>
      </c>
      <c r="AH31" s="164" t="s">
        <v>352</v>
      </c>
      <c r="AI31" s="6"/>
      <c r="AJ31" s="6"/>
      <c r="AK31" s="6"/>
      <c r="AL31" s="6"/>
      <c r="AM31" s="6"/>
      <c r="AN31" s="7">
        <v>0</v>
      </c>
      <c r="AO31" s="7">
        <v>0</v>
      </c>
      <c r="AP31" s="7">
        <v>32000000</v>
      </c>
      <c r="AQ31" s="7">
        <v>32000000</v>
      </c>
      <c r="AR31" s="95">
        <f t="shared" si="12"/>
        <v>0</v>
      </c>
      <c r="AS31" s="7">
        <v>0</v>
      </c>
      <c r="AT31" s="7">
        <v>0</v>
      </c>
      <c r="AU31" s="7">
        <f>+AR31-AS31</f>
        <v>0</v>
      </c>
      <c r="AV31" s="7">
        <f>+AR31-AT31</f>
        <v>0</v>
      </c>
      <c r="AW31" s="95">
        <v>0</v>
      </c>
      <c r="AX31" s="95">
        <v>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30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148</v>
      </c>
      <c r="H32" s="152" t="s">
        <v>149</v>
      </c>
      <c r="I32" s="30" t="s">
        <v>84</v>
      </c>
      <c r="J32" s="30" t="s">
        <v>154</v>
      </c>
      <c r="K32" s="30" t="s">
        <v>150</v>
      </c>
      <c r="L32" s="147">
        <v>2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389</v>
      </c>
      <c r="AE32" s="30">
        <v>0</v>
      </c>
      <c r="AF32" s="32"/>
      <c r="AG32" s="30"/>
      <c r="AH32" s="100"/>
      <c r="AI32" s="30" t="s">
        <v>140</v>
      </c>
      <c r="AJ32" s="30" t="s">
        <v>66</v>
      </c>
      <c r="AK32" s="30" t="s">
        <v>66</v>
      </c>
      <c r="AL32" s="30" t="s">
        <v>66</v>
      </c>
      <c r="AM32" s="30" t="s">
        <v>141</v>
      </c>
      <c r="AN32" s="34">
        <f>SUM(AN33:AN35)</f>
        <v>0</v>
      </c>
      <c r="AO32" s="34">
        <f t="shared" ref="AO32:AQ32" si="25">SUM(AO33:AO35)</f>
        <v>0</v>
      </c>
      <c r="AP32" s="34">
        <f t="shared" si="25"/>
        <v>201500000</v>
      </c>
      <c r="AQ32" s="34">
        <f t="shared" si="25"/>
        <v>131400000</v>
      </c>
      <c r="AR32" s="34">
        <f>+AN32+AO32+AP32-AQ32</f>
        <v>70100000</v>
      </c>
      <c r="AS32" s="34">
        <f>SUM(AS33:AS35)</f>
        <v>67100000</v>
      </c>
      <c r="AT32" s="34">
        <f t="shared" ref="AT32:AV32" si="26">SUM(AT33:AT35)</f>
        <v>67100000</v>
      </c>
      <c r="AU32" s="34">
        <f t="shared" si="26"/>
        <v>3000000</v>
      </c>
      <c r="AV32" s="34">
        <f t="shared" si="26"/>
        <v>3000000</v>
      </c>
      <c r="AW32" s="34">
        <f>+AS32/AR32*100</f>
        <v>95.720399429386589</v>
      </c>
      <c r="AX32" s="34">
        <f t="shared" si="23"/>
        <v>95.720399429386589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148</v>
      </c>
      <c r="H33" s="2" t="s">
        <v>149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17</v>
      </c>
      <c r="AH33" s="10" t="s">
        <v>97</v>
      </c>
      <c r="AI33" s="6" t="s">
        <v>140</v>
      </c>
      <c r="AJ33" s="6" t="s">
        <v>66</v>
      </c>
      <c r="AK33" s="6" t="s">
        <v>66</v>
      </c>
      <c r="AL33" s="6" t="s">
        <v>66</v>
      </c>
      <c r="AM33" s="6" t="s">
        <v>141</v>
      </c>
      <c r="AN33" s="7">
        <v>0</v>
      </c>
      <c r="AO33" s="7">
        <v>0</v>
      </c>
      <c r="AP33" s="7">
        <v>128500000</v>
      </c>
      <c r="AQ33" s="7">
        <v>62900000</v>
      </c>
      <c r="AR33" s="95">
        <f t="shared" si="12"/>
        <v>65600000</v>
      </c>
      <c r="AS33" s="7">
        <v>62600000</v>
      </c>
      <c r="AT33" s="7">
        <v>62600000</v>
      </c>
      <c r="AU33" s="7">
        <f>+AR33-AS33</f>
        <v>3000000</v>
      </c>
      <c r="AV33" s="7">
        <f>+AR33-AT33</f>
        <v>3000000</v>
      </c>
      <c r="AW33" s="95">
        <f t="shared" si="24"/>
        <v>95.426829268292678</v>
      </c>
      <c r="AX33" s="95">
        <f t="shared" si="23"/>
        <v>95.426829268292678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ht="45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26</v>
      </c>
      <c r="AH34" s="164" t="s">
        <v>352</v>
      </c>
      <c r="AI34" s="6"/>
      <c r="AJ34" s="6"/>
      <c r="AK34" s="6"/>
      <c r="AL34" s="6"/>
      <c r="AM34" s="6"/>
      <c r="AN34" s="7">
        <v>0</v>
      </c>
      <c r="AO34" s="7">
        <v>0</v>
      </c>
      <c r="AP34" s="7">
        <v>9000000</v>
      </c>
      <c r="AQ34" s="7">
        <v>4500000</v>
      </c>
      <c r="AR34" s="95">
        <f t="shared" si="12"/>
        <v>4500000</v>
      </c>
      <c r="AS34" s="7">
        <v>4500000</v>
      </c>
      <c r="AT34" s="7">
        <v>4500000</v>
      </c>
      <c r="AU34" s="7">
        <f>+AR34-AS34</f>
        <v>0</v>
      </c>
      <c r="AV34" s="7">
        <f>+AR34-AT34</f>
        <v>0</v>
      </c>
      <c r="AW34" s="95">
        <f t="shared" ref="AW34" si="27">+AS34/AR34*100</f>
        <v>100</v>
      </c>
      <c r="AX34" s="95">
        <f t="shared" ref="AX34" si="28">+AT34/AR34*100</f>
        <v>100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ht="45" x14ac:dyDescent="0.25">
      <c r="A35" s="2"/>
      <c r="B35" s="2"/>
      <c r="C35" s="2"/>
      <c r="D35" s="2"/>
      <c r="E35" s="2"/>
      <c r="F35" s="2"/>
      <c r="G35" s="2"/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/>
      <c r="AF35" s="6"/>
      <c r="AG35" s="6">
        <v>230</v>
      </c>
      <c r="AH35" s="105" t="s">
        <v>353</v>
      </c>
      <c r="AI35" s="6"/>
      <c r="AJ35" s="6"/>
      <c r="AK35" s="6"/>
      <c r="AL35" s="6"/>
      <c r="AM35" s="6"/>
      <c r="AN35" s="7">
        <v>0</v>
      </c>
      <c r="AO35" s="7">
        <v>0</v>
      </c>
      <c r="AP35" s="7">
        <v>64000000</v>
      </c>
      <c r="AQ35" s="7">
        <v>64000000</v>
      </c>
      <c r="AR35" s="95">
        <f t="shared" si="12"/>
        <v>0</v>
      </c>
      <c r="AS35" s="7">
        <v>0</v>
      </c>
      <c r="AT35" s="7">
        <v>0</v>
      </c>
      <c r="AU35" s="7">
        <f>+AR35-AS35</f>
        <v>0</v>
      </c>
      <c r="AV35" s="7">
        <f>+AR35-AT35</f>
        <v>0</v>
      </c>
      <c r="AW35" s="95">
        <v>0</v>
      </c>
      <c r="AX35" s="95">
        <v>0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50" customFormat="1" ht="30" x14ac:dyDescent="0.25">
      <c r="A36" s="152">
        <v>1</v>
      </c>
      <c r="B36" s="152">
        <v>800103913</v>
      </c>
      <c r="C36" s="152">
        <v>4</v>
      </c>
      <c r="D36" s="152" t="s">
        <v>64</v>
      </c>
      <c r="E36" s="152">
        <v>2014</v>
      </c>
      <c r="F36" s="152" t="s">
        <v>65</v>
      </c>
      <c r="G36" s="152" t="s">
        <v>148</v>
      </c>
      <c r="H36" s="152" t="s">
        <v>149</v>
      </c>
      <c r="I36" s="30" t="s">
        <v>84</v>
      </c>
      <c r="J36" s="30" t="s">
        <v>154</v>
      </c>
      <c r="K36" s="30" t="s">
        <v>150</v>
      </c>
      <c r="L36" s="147">
        <v>3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66</v>
      </c>
      <c r="X36" s="30" t="s">
        <v>66</v>
      </c>
      <c r="Y36" s="30" t="s">
        <v>66</v>
      </c>
      <c r="Z36" s="30" t="s">
        <v>66</v>
      </c>
      <c r="AA36" s="30" t="s">
        <v>66</v>
      </c>
      <c r="AB36" s="30" t="s">
        <v>66</v>
      </c>
      <c r="AC36" s="30" t="s">
        <v>67</v>
      </c>
      <c r="AD36" s="148" t="s">
        <v>390</v>
      </c>
      <c r="AE36" s="30">
        <v>0</v>
      </c>
      <c r="AF36" s="32"/>
      <c r="AG36" s="30"/>
      <c r="AH36" s="100"/>
      <c r="AI36" s="30" t="s">
        <v>151</v>
      </c>
      <c r="AJ36" s="30" t="s">
        <v>66</v>
      </c>
      <c r="AK36" s="30" t="s">
        <v>66</v>
      </c>
      <c r="AL36" s="30" t="s">
        <v>66</v>
      </c>
      <c r="AM36" s="30" t="s">
        <v>152</v>
      </c>
      <c r="AN36" s="34">
        <f>+AN37</f>
        <v>0</v>
      </c>
      <c r="AO36" s="34">
        <f>+AO37</f>
        <v>300000000</v>
      </c>
      <c r="AP36" s="34">
        <f>+AP37</f>
        <v>0</v>
      </c>
      <c r="AQ36" s="34">
        <f>+AQ37</f>
        <v>0</v>
      </c>
      <c r="AR36" s="34">
        <f t="shared" si="12"/>
        <v>300000000</v>
      </c>
      <c r="AS36" s="34">
        <f>+AS37</f>
        <v>8000000</v>
      </c>
      <c r="AT36" s="34">
        <f>+AT37</f>
        <v>8000000</v>
      </c>
      <c r="AU36" s="34">
        <f>+AU37</f>
        <v>292000000</v>
      </c>
      <c r="AV36" s="34">
        <f>+AV37</f>
        <v>292000000</v>
      </c>
      <c r="AW36" s="34">
        <v>0</v>
      </c>
      <c r="AX36" s="34">
        <v>0</v>
      </c>
      <c r="AY36" s="152">
        <v>0</v>
      </c>
      <c r="AZ36" s="152">
        <v>0</v>
      </c>
      <c r="BA36" s="152">
        <v>0</v>
      </c>
      <c r="BB36" s="152">
        <v>0</v>
      </c>
      <c r="BC36" s="152">
        <v>0</v>
      </c>
      <c r="BD36" s="152">
        <v>0</v>
      </c>
      <c r="BE36" s="152">
        <v>0</v>
      </c>
      <c r="BF36" s="152">
        <v>0</v>
      </c>
      <c r="BG36" s="152">
        <v>0</v>
      </c>
      <c r="BH36" s="152" t="s">
        <v>68</v>
      </c>
      <c r="BI36" s="152" t="s">
        <v>69</v>
      </c>
      <c r="BJ36" s="152" t="s">
        <v>70</v>
      </c>
      <c r="BK36" s="152" t="s">
        <v>71</v>
      </c>
      <c r="BL36" s="152" t="s">
        <v>68</v>
      </c>
      <c r="BM36" s="152" t="s">
        <v>72</v>
      </c>
      <c r="BN36" s="152" t="s">
        <v>73</v>
      </c>
      <c r="BO36" s="152" t="s">
        <v>74</v>
      </c>
      <c r="BP36" s="152" t="s">
        <v>75</v>
      </c>
      <c r="BQ36" s="152" t="s">
        <v>76</v>
      </c>
      <c r="BR36" s="152" t="s">
        <v>77</v>
      </c>
      <c r="CB36" s="152" t="s">
        <v>78</v>
      </c>
      <c r="CC36" s="152" t="s">
        <v>79</v>
      </c>
      <c r="CD36" s="152" t="s">
        <v>79</v>
      </c>
      <c r="CE36" s="152" t="s">
        <v>79</v>
      </c>
      <c r="CF36" s="152" t="s">
        <v>80</v>
      </c>
      <c r="CG36" s="152" t="s">
        <v>79</v>
      </c>
      <c r="CH36" s="152" t="s">
        <v>79</v>
      </c>
      <c r="CI36" s="152" t="s">
        <v>81</v>
      </c>
      <c r="CJ36" s="152" t="s">
        <v>81</v>
      </c>
      <c r="CK36" s="152" t="s">
        <v>81</v>
      </c>
      <c r="CL36" s="152" t="s">
        <v>81</v>
      </c>
    </row>
    <row r="37" spans="1:90" ht="45" x14ac:dyDescent="0.25">
      <c r="A37" s="2">
        <v>1</v>
      </c>
      <c r="B37" s="2">
        <v>800103913</v>
      </c>
      <c r="C37" s="2">
        <v>4</v>
      </c>
      <c r="D37" s="2" t="s">
        <v>64</v>
      </c>
      <c r="E37" s="2">
        <v>2014</v>
      </c>
      <c r="F37" s="2" t="s">
        <v>65</v>
      </c>
      <c r="G37" s="2" t="s">
        <v>148</v>
      </c>
      <c r="H37" s="2" t="s">
        <v>149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>
        <v>10</v>
      </c>
      <c r="AF37" s="6" t="s">
        <v>85</v>
      </c>
      <c r="AG37" s="6">
        <v>26</v>
      </c>
      <c r="AH37" s="105" t="s">
        <v>352</v>
      </c>
      <c r="AI37" s="6" t="s">
        <v>151</v>
      </c>
      <c r="AJ37" s="6" t="s">
        <v>66</v>
      </c>
      <c r="AK37" s="6" t="s">
        <v>66</v>
      </c>
      <c r="AL37" s="6" t="s">
        <v>66</v>
      </c>
      <c r="AM37" s="6" t="s">
        <v>152</v>
      </c>
      <c r="AN37" s="7">
        <v>0</v>
      </c>
      <c r="AO37" s="7">
        <v>300000000</v>
      </c>
      <c r="AP37" s="7">
        <v>0</v>
      </c>
      <c r="AQ37" s="7">
        <v>0</v>
      </c>
      <c r="AR37" s="95">
        <f t="shared" si="12"/>
        <v>300000000</v>
      </c>
      <c r="AS37" s="7">
        <v>8000000</v>
      </c>
      <c r="AT37" s="7">
        <v>8000000</v>
      </c>
      <c r="AU37" s="7">
        <f>+AR37-AS37</f>
        <v>292000000</v>
      </c>
      <c r="AV37" s="7">
        <f>+AR37-AT37</f>
        <v>292000000</v>
      </c>
      <c r="AW37" s="95">
        <f t="shared" ref="AW37" si="29">+AS37/AR37*100</f>
        <v>2.666666666666667</v>
      </c>
      <c r="AX37" s="95">
        <f t="shared" ref="AX37" si="30">+AT37/AR37*100</f>
        <v>2.666666666666667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 t="s">
        <v>68</v>
      </c>
      <c r="BI37" s="2" t="s">
        <v>69</v>
      </c>
      <c r="BJ37" s="2" t="s">
        <v>70</v>
      </c>
      <c r="BK37" s="2" t="s">
        <v>71</v>
      </c>
      <c r="BL37" s="2" t="s">
        <v>68</v>
      </c>
      <c r="BM37" s="2" t="s">
        <v>72</v>
      </c>
      <c r="BN37" s="2" t="s">
        <v>73</v>
      </c>
      <c r="BO37" s="2" t="s">
        <v>74</v>
      </c>
      <c r="BP37" s="2" t="s">
        <v>75</v>
      </c>
      <c r="BQ37" s="2" t="s">
        <v>76</v>
      </c>
      <c r="BR37" s="2" t="s">
        <v>77</v>
      </c>
      <c r="CB37" s="2" t="s">
        <v>78</v>
      </c>
      <c r="CC37" s="2" t="s">
        <v>79</v>
      </c>
      <c r="CD37" s="2" t="s">
        <v>79</v>
      </c>
      <c r="CE37" s="2" t="s">
        <v>79</v>
      </c>
      <c r="CF37" s="2" t="s">
        <v>80</v>
      </c>
      <c r="CG37" s="2" t="s">
        <v>79</v>
      </c>
      <c r="CH37" s="2" t="s">
        <v>79</v>
      </c>
      <c r="CI37" s="2" t="s">
        <v>81</v>
      </c>
      <c r="CJ37" s="2" t="s">
        <v>81</v>
      </c>
      <c r="CK37" s="2" t="s">
        <v>81</v>
      </c>
      <c r="CL37" s="2" t="s">
        <v>81</v>
      </c>
    </row>
    <row r="38" spans="1:90" s="150" customFormat="1" ht="30" x14ac:dyDescent="0.25">
      <c r="A38" s="152">
        <v>1</v>
      </c>
      <c r="B38" s="152">
        <v>800103913</v>
      </c>
      <c r="C38" s="152">
        <v>4</v>
      </c>
      <c r="D38" s="152" t="s">
        <v>64</v>
      </c>
      <c r="E38" s="152">
        <v>2014</v>
      </c>
      <c r="F38" s="152" t="s">
        <v>65</v>
      </c>
      <c r="G38" s="152" t="s">
        <v>148</v>
      </c>
      <c r="H38" s="152" t="s">
        <v>149</v>
      </c>
      <c r="I38" s="30" t="s">
        <v>84</v>
      </c>
      <c r="J38" s="30" t="s">
        <v>154</v>
      </c>
      <c r="K38" s="30" t="s">
        <v>150</v>
      </c>
      <c r="L38" s="147">
        <v>53</v>
      </c>
      <c r="M38" s="30" t="s">
        <v>66</v>
      </c>
      <c r="N38" s="30" t="s">
        <v>66</v>
      </c>
      <c r="O38" s="30" t="s">
        <v>66</v>
      </c>
      <c r="P38" s="30" t="s">
        <v>66</v>
      </c>
      <c r="Q38" s="30" t="s">
        <v>66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66</v>
      </c>
      <c r="X38" s="30" t="s">
        <v>66</v>
      </c>
      <c r="Y38" s="30" t="s">
        <v>66</v>
      </c>
      <c r="Z38" s="30" t="s">
        <v>66</v>
      </c>
      <c r="AA38" s="30" t="s">
        <v>66</v>
      </c>
      <c r="AB38" s="30" t="s">
        <v>66</v>
      </c>
      <c r="AC38" s="30" t="s">
        <v>67</v>
      </c>
      <c r="AD38" s="148" t="s">
        <v>391</v>
      </c>
      <c r="AE38" s="30">
        <v>0</v>
      </c>
      <c r="AF38" s="32"/>
      <c r="AG38" s="30"/>
      <c r="AH38" s="100"/>
      <c r="AI38" s="30" t="s">
        <v>151</v>
      </c>
      <c r="AJ38" s="30" t="s">
        <v>66</v>
      </c>
      <c r="AK38" s="30" t="s">
        <v>66</v>
      </c>
      <c r="AL38" s="30" t="s">
        <v>66</v>
      </c>
      <c r="AM38" s="30" t="s">
        <v>152</v>
      </c>
      <c r="AN38" s="34">
        <f>+AN39+AN40</f>
        <v>400000000</v>
      </c>
      <c r="AO38" s="34">
        <f>+AO39+AO40</f>
        <v>100000000</v>
      </c>
      <c r="AP38" s="34">
        <f t="shared" ref="AO38:AQ38" si="31">+AP39+AP40</f>
        <v>0</v>
      </c>
      <c r="AQ38" s="34">
        <f t="shared" si="31"/>
        <v>80910400</v>
      </c>
      <c r="AR38" s="34">
        <f t="shared" si="12"/>
        <v>419089600</v>
      </c>
      <c r="AS38" s="34">
        <f t="shared" ref="AS38:AV38" si="32">+AS39+AS40</f>
        <v>419089600</v>
      </c>
      <c r="AT38" s="34">
        <f t="shared" si="32"/>
        <v>419089600</v>
      </c>
      <c r="AU38" s="34">
        <f t="shared" si="32"/>
        <v>0</v>
      </c>
      <c r="AV38" s="34">
        <f t="shared" si="32"/>
        <v>0</v>
      </c>
      <c r="AW38" s="34">
        <f t="shared" si="24"/>
        <v>100</v>
      </c>
      <c r="AX38" s="34">
        <f t="shared" si="23"/>
        <v>100</v>
      </c>
      <c r="AY38" s="152">
        <v>0</v>
      </c>
      <c r="AZ38" s="152">
        <v>0</v>
      </c>
      <c r="BA38" s="152">
        <v>0</v>
      </c>
      <c r="BB38" s="152">
        <v>0</v>
      </c>
      <c r="BC38" s="152">
        <v>0</v>
      </c>
      <c r="BD38" s="152">
        <v>0</v>
      </c>
      <c r="BE38" s="152">
        <v>0</v>
      </c>
      <c r="BF38" s="152">
        <v>0</v>
      </c>
      <c r="BG38" s="152">
        <v>0</v>
      </c>
      <c r="BH38" s="152" t="s">
        <v>68</v>
      </c>
      <c r="BI38" s="152" t="s">
        <v>69</v>
      </c>
      <c r="BJ38" s="152" t="s">
        <v>70</v>
      </c>
      <c r="BK38" s="152" t="s">
        <v>71</v>
      </c>
      <c r="BL38" s="152" t="s">
        <v>68</v>
      </c>
      <c r="BM38" s="152" t="s">
        <v>72</v>
      </c>
      <c r="BN38" s="152" t="s">
        <v>73</v>
      </c>
      <c r="BO38" s="152" t="s">
        <v>74</v>
      </c>
      <c r="BP38" s="152" t="s">
        <v>75</v>
      </c>
      <c r="BQ38" s="152" t="s">
        <v>76</v>
      </c>
      <c r="BR38" s="152" t="s">
        <v>77</v>
      </c>
      <c r="CB38" s="152" t="s">
        <v>78</v>
      </c>
      <c r="CC38" s="152" t="s">
        <v>79</v>
      </c>
      <c r="CD38" s="152" t="s">
        <v>79</v>
      </c>
      <c r="CE38" s="152" t="s">
        <v>79</v>
      </c>
      <c r="CF38" s="152" t="s">
        <v>80</v>
      </c>
      <c r="CG38" s="152" t="s">
        <v>79</v>
      </c>
      <c r="CH38" s="152" t="s">
        <v>79</v>
      </c>
      <c r="CI38" s="152" t="s">
        <v>81</v>
      </c>
      <c r="CJ38" s="152" t="s">
        <v>81</v>
      </c>
      <c r="CK38" s="152" t="s">
        <v>81</v>
      </c>
      <c r="CL38" s="152" t="s">
        <v>81</v>
      </c>
    </row>
    <row r="39" spans="1:90" x14ac:dyDescent="0.25">
      <c r="A39" s="2">
        <v>1</v>
      </c>
      <c r="B39" s="2">
        <v>800103913</v>
      </c>
      <c r="C39" s="2">
        <v>4</v>
      </c>
      <c r="D39" s="2" t="s">
        <v>64</v>
      </c>
      <c r="E39" s="2">
        <v>2014</v>
      </c>
      <c r="F39" s="2" t="s">
        <v>65</v>
      </c>
      <c r="G39" s="2" t="s">
        <v>148</v>
      </c>
      <c r="H39" s="2" t="s">
        <v>149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>
        <v>10</v>
      </c>
      <c r="AF39" s="6" t="s">
        <v>85</v>
      </c>
      <c r="AG39" s="6">
        <v>17</v>
      </c>
      <c r="AH39" s="10" t="s">
        <v>97</v>
      </c>
      <c r="AI39" s="6" t="s">
        <v>151</v>
      </c>
      <c r="AJ39" s="6" t="s">
        <v>66</v>
      </c>
      <c r="AK39" s="6" t="s">
        <v>66</v>
      </c>
      <c r="AL39" s="6" t="s">
        <v>66</v>
      </c>
      <c r="AM39" s="6" t="s">
        <v>152</v>
      </c>
      <c r="AN39" s="7">
        <v>400000000</v>
      </c>
      <c r="AO39" s="7">
        <v>0</v>
      </c>
      <c r="AP39" s="7">
        <v>0</v>
      </c>
      <c r="AQ39" s="7">
        <v>0</v>
      </c>
      <c r="AR39" s="95">
        <f t="shared" si="12"/>
        <v>400000000</v>
      </c>
      <c r="AS39" s="7">
        <v>400000000</v>
      </c>
      <c r="AT39" s="7">
        <f>+AS39</f>
        <v>400000000</v>
      </c>
      <c r="AU39" s="7">
        <f>+AR39-AS39</f>
        <v>0</v>
      </c>
      <c r="AV39" s="7">
        <f>+AR39-AT39</f>
        <v>0</v>
      </c>
      <c r="AW39" s="95">
        <f t="shared" si="24"/>
        <v>100</v>
      </c>
      <c r="AX39" s="95">
        <f t="shared" si="23"/>
        <v>100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 t="s">
        <v>68</v>
      </c>
      <c r="BI39" s="2" t="s">
        <v>69</v>
      </c>
      <c r="BJ39" s="2" t="s">
        <v>70</v>
      </c>
      <c r="BK39" s="2" t="s">
        <v>71</v>
      </c>
      <c r="BL39" s="2" t="s">
        <v>68</v>
      </c>
      <c r="BM39" s="2" t="s">
        <v>72</v>
      </c>
      <c r="BN39" s="2" t="s">
        <v>73</v>
      </c>
      <c r="BO39" s="2" t="s">
        <v>74</v>
      </c>
      <c r="BP39" s="2" t="s">
        <v>75</v>
      </c>
      <c r="BQ39" s="2" t="s">
        <v>76</v>
      </c>
      <c r="BR39" s="2" t="s">
        <v>77</v>
      </c>
      <c r="CB39" s="2" t="s">
        <v>78</v>
      </c>
      <c r="CC39" s="2" t="s">
        <v>79</v>
      </c>
      <c r="CD39" s="2" t="s">
        <v>79</v>
      </c>
      <c r="CE39" s="2" t="s">
        <v>79</v>
      </c>
      <c r="CF39" s="2" t="s">
        <v>80</v>
      </c>
      <c r="CG39" s="2" t="s">
        <v>79</v>
      </c>
      <c r="CH39" s="2" t="s">
        <v>79</v>
      </c>
      <c r="CI39" s="2" t="s">
        <v>81</v>
      </c>
      <c r="CJ39" s="2" t="s">
        <v>81</v>
      </c>
      <c r="CK39" s="2" t="s">
        <v>81</v>
      </c>
      <c r="CL39" s="2" t="s">
        <v>81</v>
      </c>
    </row>
    <row r="40" spans="1:90" ht="45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26</v>
      </c>
      <c r="AH40" s="105" t="s">
        <v>352</v>
      </c>
      <c r="AI40" s="6"/>
      <c r="AJ40" s="6"/>
      <c r="AK40" s="6"/>
      <c r="AL40" s="6"/>
      <c r="AM40" s="6"/>
      <c r="AN40" s="7">
        <v>0</v>
      </c>
      <c r="AO40" s="7">
        <v>100000000</v>
      </c>
      <c r="AP40" s="7">
        <v>0</v>
      </c>
      <c r="AQ40" s="7">
        <v>80910400</v>
      </c>
      <c r="AR40" s="95">
        <f t="shared" si="12"/>
        <v>19089600</v>
      </c>
      <c r="AS40" s="7">
        <v>19089600</v>
      </c>
      <c r="AT40" s="7">
        <v>19089600</v>
      </c>
      <c r="AU40" s="7">
        <f>+AR40-AS40</f>
        <v>0</v>
      </c>
      <c r="AV40" s="7">
        <f>+AR40-AT40</f>
        <v>0</v>
      </c>
      <c r="AW40" s="95">
        <f t="shared" ref="AW40" si="33">+AS40/AR40*100</f>
        <v>100</v>
      </c>
      <c r="AX40" s="95">
        <f t="shared" ref="AX40" si="34">+AT40/AR40*100</f>
        <v>100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150" customFormat="1" ht="45" x14ac:dyDescent="0.25">
      <c r="A41" s="152">
        <v>1</v>
      </c>
      <c r="B41" s="152">
        <v>800103913</v>
      </c>
      <c r="C41" s="152">
        <v>4</v>
      </c>
      <c r="D41" s="152" t="s">
        <v>64</v>
      </c>
      <c r="E41" s="152">
        <v>2014</v>
      </c>
      <c r="F41" s="152" t="s">
        <v>65</v>
      </c>
      <c r="G41" s="152" t="s">
        <v>148</v>
      </c>
      <c r="H41" s="152" t="s">
        <v>149</v>
      </c>
      <c r="I41" s="30" t="s">
        <v>84</v>
      </c>
      <c r="J41" s="30" t="s">
        <v>154</v>
      </c>
      <c r="K41" s="30" t="s">
        <v>150</v>
      </c>
      <c r="L41" s="147">
        <v>55</v>
      </c>
      <c r="M41" s="30" t="s">
        <v>66</v>
      </c>
      <c r="N41" s="30" t="s">
        <v>66</v>
      </c>
      <c r="O41" s="30" t="s">
        <v>66</v>
      </c>
      <c r="P41" s="30" t="s">
        <v>66</v>
      </c>
      <c r="Q41" s="30" t="s">
        <v>66</v>
      </c>
      <c r="R41" s="30" t="s">
        <v>66</v>
      </c>
      <c r="S41" s="30" t="s">
        <v>66</v>
      </c>
      <c r="T41" s="30" t="s">
        <v>66</v>
      </c>
      <c r="U41" s="30" t="s">
        <v>66</v>
      </c>
      <c r="V41" s="30" t="s">
        <v>66</v>
      </c>
      <c r="W41" s="30" t="s">
        <v>66</v>
      </c>
      <c r="X41" s="30" t="s">
        <v>66</v>
      </c>
      <c r="Y41" s="30" t="s">
        <v>66</v>
      </c>
      <c r="Z41" s="30" t="s">
        <v>66</v>
      </c>
      <c r="AA41" s="30" t="s">
        <v>66</v>
      </c>
      <c r="AB41" s="30" t="s">
        <v>66</v>
      </c>
      <c r="AC41" s="30" t="s">
        <v>67</v>
      </c>
      <c r="AD41" s="148" t="s">
        <v>392</v>
      </c>
      <c r="AE41" s="30">
        <v>0</v>
      </c>
      <c r="AF41" s="32"/>
      <c r="AG41" s="30"/>
      <c r="AH41" s="100"/>
      <c r="AI41" s="30" t="s">
        <v>155</v>
      </c>
      <c r="AJ41" s="30" t="s">
        <v>66</v>
      </c>
      <c r="AK41" s="30" t="s">
        <v>66</v>
      </c>
      <c r="AL41" s="30" t="s">
        <v>66</v>
      </c>
      <c r="AM41" s="30" t="s">
        <v>156</v>
      </c>
      <c r="AN41" s="34">
        <f>+AN42+AN43</f>
        <v>400000000</v>
      </c>
      <c r="AO41" s="34">
        <f>+AO42+AO43</f>
        <v>300000000</v>
      </c>
      <c r="AP41" s="34">
        <f>+AP42+AP43</f>
        <v>109990506</v>
      </c>
      <c r="AQ41" s="34">
        <f>+AQ42+AQ43</f>
        <v>0</v>
      </c>
      <c r="AR41" s="34">
        <f>+AN41+AO41+AP41-AQ41</f>
        <v>809990506</v>
      </c>
      <c r="AS41" s="34">
        <f>+AS42+AS43</f>
        <v>399513333</v>
      </c>
      <c r="AT41" s="34">
        <f>+AT42+AT43</f>
        <v>399513333</v>
      </c>
      <c r="AU41" s="34">
        <f>+AU42+AU43</f>
        <v>410477173</v>
      </c>
      <c r="AV41" s="34">
        <f>+AV42+AV43</f>
        <v>410477173</v>
      </c>
      <c r="AW41" s="34">
        <f>+AS41/AR41*100</f>
        <v>49.323211820460521</v>
      </c>
      <c r="AX41" s="34">
        <f t="shared" si="23"/>
        <v>49.323211820460521</v>
      </c>
      <c r="AY41" s="152">
        <v>0</v>
      </c>
      <c r="AZ41" s="152">
        <v>0</v>
      </c>
      <c r="BA41" s="152">
        <v>0</v>
      </c>
      <c r="BB41" s="152">
        <v>0</v>
      </c>
      <c r="BC41" s="152">
        <v>0</v>
      </c>
      <c r="BD41" s="152">
        <v>0</v>
      </c>
      <c r="BE41" s="152">
        <v>0</v>
      </c>
      <c r="BF41" s="152">
        <v>0</v>
      </c>
      <c r="BG41" s="152">
        <v>0</v>
      </c>
      <c r="BH41" s="152" t="s">
        <v>68</v>
      </c>
      <c r="BI41" s="152" t="s">
        <v>69</v>
      </c>
      <c r="BJ41" s="152" t="s">
        <v>70</v>
      </c>
      <c r="BK41" s="152" t="s">
        <v>71</v>
      </c>
      <c r="BL41" s="152" t="s">
        <v>68</v>
      </c>
      <c r="BM41" s="152" t="s">
        <v>72</v>
      </c>
      <c r="BN41" s="152" t="s">
        <v>73</v>
      </c>
      <c r="BO41" s="152" t="s">
        <v>74</v>
      </c>
      <c r="BP41" s="152" t="s">
        <v>75</v>
      </c>
      <c r="BQ41" s="152" t="s">
        <v>76</v>
      </c>
      <c r="BR41" s="152" t="s">
        <v>77</v>
      </c>
      <c r="CB41" s="152" t="s">
        <v>78</v>
      </c>
      <c r="CC41" s="152" t="s">
        <v>79</v>
      </c>
      <c r="CD41" s="152" t="s">
        <v>79</v>
      </c>
      <c r="CE41" s="152" t="s">
        <v>79</v>
      </c>
      <c r="CF41" s="152" t="s">
        <v>80</v>
      </c>
      <c r="CG41" s="152" t="s">
        <v>79</v>
      </c>
      <c r="CH41" s="152" t="s">
        <v>79</v>
      </c>
      <c r="CI41" s="152" t="s">
        <v>81</v>
      </c>
      <c r="CJ41" s="152" t="s">
        <v>81</v>
      </c>
      <c r="CK41" s="152" t="s">
        <v>81</v>
      </c>
      <c r="CL41" s="152" t="s">
        <v>81</v>
      </c>
    </row>
    <row r="42" spans="1:90" x14ac:dyDescent="0.25">
      <c r="A42" s="2">
        <v>1</v>
      </c>
      <c r="B42" s="2">
        <v>800103913</v>
      </c>
      <c r="C42" s="2">
        <v>4</v>
      </c>
      <c r="D42" s="2" t="s">
        <v>64</v>
      </c>
      <c r="E42" s="2">
        <v>2014</v>
      </c>
      <c r="F42" s="2" t="s">
        <v>65</v>
      </c>
      <c r="G42" s="2" t="s">
        <v>148</v>
      </c>
      <c r="H42" s="2" t="s">
        <v>149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>
        <v>10</v>
      </c>
      <c r="AF42" s="6" t="s">
        <v>85</v>
      </c>
      <c r="AG42" s="6">
        <v>17</v>
      </c>
      <c r="AH42" s="10" t="s">
        <v>97</v>
      </c>
      <c r="AI42" s="6" t="s">
        <v>155</v>
      </c>
      <c r="AJ42" s="6" t="s">
        <v>66</v>
      </c>
      <c r="AK42" s="6" t="s">
        <v>66</v>
      </c>
      <c r="AL42" s="6" t="s">
        <v>66</v>
      </c>
      <c r="AM42" s="6" t="s">
        <v>156</v>
      </c>
      <c r="AN42" s="7">
        <v>400000000</v>
      </c>
      <c r="AO42" s="7">
        <v>0</v>
      </c>
      <c r="AP42" s="7">
        <v>14380106</v>
      </c>
      <c r="AQ42" s="7">
        <v>0</v>
      </c>
      <c r="AR42" s="95">
        <f t="shared" si="12"/>
        <v>414380106</v>
      </c>
      <c r="AS42" s="7">
        <v>366813333</v>
      </c>
      <c r="AT42" s="7">
        <v>366813333</v>
      </c>
      <c r="AU42" s="7">
        <f>+AR42-AS42</f>
        <v>47566773</v>
      </c>
      <c r="AV42" s="7">
        <f>+AR42-AT42</f>
        <v>47566773</v>
      </c>
      <c r="AW42" s="95">
        <f t="shared" si="24"/>
        <v>88.52098054147416</v>
      </c>
      <c r="AX42" s="95">
        <f t="shared" si="23"/>
        <v>88.52098054147416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 t="s">
        <v>68</v>
      </c>
      <c r="BI42" s="2" t="s">
        <v>69</v>
      </c>
      <c r="BJ42" s="2" t="s">
        <v>70</v>
      </c>
      <c r="BK42" s="2" t="s">
        <v>71</v>
      </c>
      <c r="BL42" s="2" t="s">
        <v>68</v>
      </c>
      <c r="BM42" s="2" t="s">
        <v>72</v>
      </c>
      <c r="BN42" s="2" t="s">
        <v>73</v>
      </c>
      <c r="BO42" s="2" t="s">
        <v>74</v>
      </c>
      <c r="BP42" s="2" t="s">
        <v>75</v>
      </c>
      <c r="BQ42" s="2" t="s">
        <v>76</v>
      </c>
      <c r="BR42" s="2" t="s">
        <v>77</v>
      </c>
      <c r="CB42" s="2" t="s">
        <v>78</v>
      </c>
      <c r="CC42" s="2" t="s">
        <v>79</v>
      </c>
      <c r="CD42" s="2" t="s">
        <v>79</v>
      </c>
      <c r="CE42" s="2" t="s">
        <v>79</v>
      </c>
      <c r="CF42" s="2" t="s">
        <v>80</v>
      </c>
      <c r="CG42" s="2" t="s">
        <v>79</v>
      </c>
      <c r="CH42" s="2" t="s">
        <v>79</v>
      </c>
      <c r="CI42" s="2" t="s">
        <v>81</v>
      </c>
      <c r="CJ42" s="2" t="s">
        <v>81</v>
      </c>
      <c r="CK42" s="2" t="s">
        <v>81</v>
      </c>
      <c r="CL42" s="2" t="s">
        <v>81</v>
      </c>
    </row>
    <row r="43" spans="1:90" ht="45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6">
        <v>26</v>
      </c>
      <c r="AH43" s="105" t="s">
        <v>352</v>
      </c>
      <c r="AI43" s="6"/>
      <c r="AJ43" s="6"/>
      <c r="AK43" s="6"/>
      <c r="AL43" s="6"/>
      <c r="AM43" s="6"/>
      <c r="AN43" s="7">
        <v>0</v>
      </c>
      <c r="AO43" s="7">
        <v>300000000</v>
      </c>
      <c r="AP43" s="7">
        <v>95610400</v>
      </c>
      <c r="AQ43" s="7">
        <v>0</v>
      </c>
      <c r="AR43" s="95">
        <f>+AN43+AO43+AP43-AQ43</f>
        <v>395610400</v>
      </c>
      <c r="AS43" s="7">
        <v>32700000</v>
      </c>
      <c r="AT43" s="7">
        <v>32700000</v>
      </c>
      <c r="AU43" s="7">
        <f>+AR43-AS43</f>
        <v>362910400</v>
      </c>
      <c r="AV43" s="7">
        <f>+AR43-AT43</f>
        <v>362910400</v>
      </c>
      <c r="AW43" s="95">
        <f t="shared" ref="AW43" si="35">+AS43/AR43*100</f>
        <v>8.2657078782559825</v>
      </c>
      <c r="AX43" s="95">
        <f t="shared" ref="AX43" si="36">+AT43/AR43*100</f>
        <v>8.2657078782559825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50" customFormat="1" ht="45" x14ac:dyDescent="0.25">
      <c r="A44" s="152">
        <v>1</v>
      </c>
      <c r="B44" s="152">
        <v>800103913</v>
      </c>
      <c r="C44" s="152">
        <v>4</v>
      </c>
      <c r="D44" s="152" t="s">
        <v>64</v>
      </c>
      <c r="E44" s="152">
        <v>2014</v>
      </c>
      <c r="F44" s="152" t="s">
        <v>65</v>
      </c>
      <c r="G44" s="152" t="s">
        <v>148</v>
      </c>
      <c r="H44" s="152" t="s">
        <v>149</v>
      </c>
      <c r="I44" s="30" t="s">
        <v>84</v>
      </c>
      <c r="J44" s="30" t="s">
        <v>154</v>
      </c>
      <c r="K44" s="30" t="s">
        <v>150</v>
      </c>
      <c r="L44" s="147">
        <v>56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 t="s">
        <v>66</v>
      </c>
      <c r="Z44" s="30" t="s">
        <v>66</v>
      </c>
      <c r="AA44" s="30" t="s">
        <v>66</v>
      </c>
      <c r="AB44" s="30" t="s">
        <v>66</v>
      </c>
      <c r="AC44" s="30" t="s">
        <v>67</v>
      </c>
      <c r="AD44" s="148" t="s">
        <v>393</v>
      </c>
      <c r="AE44" s="30">
        <v>0</v>
      </c>
      <c r="AF44" s="32"/>
      <c r="AG44" s="30"/>
      <c r="AH44" s="100"/>
      <c r="AI44" s="30" t="s">
        <v>140</v>
      </c>
      <c r="AJ44" s="30" t="s">
        <v>66</v>
      </c>
      <c r="AK44" s="30" t="s">
        <v>66</v>
      </c>
      <c r="AL44" s="30" t="s">
        <v>66</v>
      </c>
      <c r="AM44" s="30" t="s">
        <v>141</v>
      </c>
      <c r="AN44" s="34">
        <f>SUM(AN45:AN45)</f>
        <v>28000000</v>
      </c>
      <c r="AO44" s="34">
        <f>SUM(AO45:AO45)</f>
        <v>0</v>
      </c>
      <c r="AP44" s="34">
        <f>SUM(AP45:AP45)</f>
        <v>0</v>
      </c>
      <c r="AQ44" s="34">
        <f>SUM(AQ45:AQ45)</f>
        <v>0</v>
      </c>
      <c r="AR44" s="34">
        <f t="shared" si="12"/>
        <v>28000000</v>
      </c>
      <c r="AS44" s="34">
        <f>SUM(AS45:AS45)</f>
        <v>20580606</v>
      </c>
      <c r="AT44" s="34">
        <f>SUM(AT45:AT45)</f>
        <v>20580606</v>
      </c>
      <c r="AU44" s="34">
        <f>SUM(AU45:AU45)</f>
        <v>7419394</v>
      </c>
      <c r="AV44" s="34">
        <f>SUM(AV45:AV45)</f>
        <v>7419394</v>
      </c>
      <c r="AW44" s="34">
        <f t="shared" si="24"/>
        <v>73.502164285714287</v>
      </c>
      <c r="AX44" s="34">
        <f t="shared" si="23"/>
        <v>73.502164285714287</v>
      </c>
      <c r="AY44" s="152">
        <v>0</v>
      </c>
      <c r="AZ44" s="152">
        <v>0</v>
      </c>
      <c r="BA44" s="152">
        <v>0</v>
      </c>
      <c r="BB44" s="152">
        <v>0</v>
      </c>
      <c r="BC44" s="152">
        <v>0</v>
      </c>
      <c r="BD44" s="152">
        <v>0</v>
      </c>
      <c r="BE44" s="152">
        <v>0</v>
      </c>
      <c r="BF44" s="152">
        <v>0</v>
      </c>
      <c r="BG44" s="152">
        <v>0</v>
      </c>
      <c r="BH44" s="152" t="s">
        <v>68</v>
      </c>
      <c r="BI44" s="152" t="s">
        <v>69</v>
      </c>
      <c r="BJ44" s="152" t="s">
        <v>70</v>
      </c>
      <c r="BK44" s="152" t="s">
        <v>71</v>
      </c>
      <c r="BL44" s="152" t="s">
        <v>68</v>
      </c>
      <c r="BM44" s="152" t="s">
        <v>72</v>
      </c>
      <c r="BN44" s="152" t="s">
        <v>73</v>
      </c>
      <c r="BO44" s="152" t="s">
        <v>74</v>
      </c>
      <c r="BP44" s="152" t="s">
        <v>75</v>
      </c>
      <c r="BQ44" s="152" t="s">
        <v>76</v>
      </c>
      <c r="BR44" s="152" t="s">
        <v>77</v>
      </c>
      <c r="CB44" s="152" t="s">
        <v>78</v>
      </c>
      <c r="CC44" s="152" t="s">
        <v>79</v>
      </c>
      <c r="CD44" s="152" t="s">
        <v>79</v>
      </c>
      <c r="CE44" s="152" t="s">
        <v>79</v>
      </c>
      <c r="CF44" s="152" t="s">
        <v>80</v>
      </c>
      <c r="CG44" s="152" t="s">
        <v>79</v>
      </c>
      <c r="CH44" s="152" t="s">
        <v>79</v>
      </c>
      <c r="CI44" s="152" t="s">
        <v>81</v>
      </c>
      <c r="CJ44" s="152" t="s">
        <v>81</v>
      </c>
      <c r="CK44" s="152" t="s">
        <v>81</v>
      </c>
      <c r="CL44" s="152" t="s">
        <v>81</v>
      </c>
    </row>
    <row r="45" spans="1:90" x14ac:dyDescent="0.25">
      <c r="A45" s="2">
        <v>1</v>
      </c>
      <c r="B45" s="2">
        <v>800103913</v>
      </c>
      <c r="C45" s="2">
        <v>4</v>
      </c>
      <c r="D45" s="2" t="s">
        <v>64</v>
      </c>
      <c r="E45" s="2">
        <v>2014</v>
      </c>
      <c r="F45" s="2" t="s">
        <v>65</v>
      </c>
      <c r="G45" s="2" t="s">
        <v>148</v>
      </c>
      <c r="H45" s="2" t="s">
        <v>149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>
        <v>10</v>
      </c>
      <c r="AF45" s="6" t="s">
        <v>85</v>
      </c>
      <c r="AG45" s="6">
        <v>17</v>
      </c>
      <c r="AH45" s="10" t="s">
        <v>97</v>
      </c>
      <c r="AI45" s="6" t="s">
        <v>140</v>
      </c>
      <c r="AJ45" s="6" t="s">
        <v>66</v>
      </c>
      <c r="AK45" s="6" t="s">
        <v>66</v>
      </c>
      <c r="AL45" s="6" t="s">
        <v>66</v>
      </c>
      <c r="AM45" s="6" t="s">
        <v>141</v>
      </c>
      <c r="AN45" s="7">
        <v>28000000</v>
      </c>
      <c r="AO45" s="7">
        <v>0</v>
      </c>
      <c r="AP45" s="7">
        <v>0</v>
      </c>
      <c r="AQ45" s="7">
        <v>0</v>
      </c>
      <c r="AR45" s="95">
        <f t="shared" si="12"/>
        <v>28000000</v>
      </c>
      <c r="AS45" s="7">
        <v>20580606</v>
      </c>
      <c r="AT45" s="7">
        <v>20580606</v>
      </c>
      <c r="AU45" s="7">
        <f>+AR45-AS45</f>
        <v>7419394</v>
      </c>
      <c r="AV45" s="7">
        <f>+AR45-AT45</f>
        <v>7419394</v>
      </c>
      <c r="AW45" s="95">
        <f t="shared" si="24"/>
        <v>73.502164285714287</v>
      </c>
      <c r="AX45" s="95">
        <f t="shared" si="23"/>
        <v>73.502164285714287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 t="s">
        <v>68</v>
      </c>
      <c r="BI45" s="2" t="s">
        <v>69</v>
      </c>
      <c r="BJ45" s="2" t="s">
        <v>70</v>
      </c>
      <c r="BK45" s="2" t="s">
        <v>71</v>
      </c>
      <c r="BL45" s="2" t="s">
        <v>68</v>
      </c>
      <c r="BM45" s="2" t="s">
        <v>72</v>
      </c>
      <c r="BN45" s="2" t="s">
        <v>73</v>
      </c>
      <c r="BO45" s="2" t="s">
        <v>74</v>
      </c>
      <c r="BP45" s="2" t="s">
        <v>75</v>
      </c>
      <c r="BQ45" s="2" t="s">
        <v>76</v>
      </c>
      <c r="BR45" s="2" t="s">
        <v>77</v>
      </c>
      <c r="CB45" s="2" t="s">
        <v>78</v>
      </c>
      <c r="CC45" s="2" t="s">
        <v>79</v>
      </c>
      <c r="CD45" s="2" t="s">
        <v>79</v>
      </c>
      <c r="CE45" s="2" t="s">
        <v>79</v>
      </c>
      <c r="CF45" s="2" t="s">
        <v>80</v>
      </c>
      <c r="CG45" s="2" t="s">
        <v>79</v>
      </c>
      <c r="CH45" s="2" t="s">
        <v>79</v>
      </c>
      <c r="CI45" s="2" t="s">
        <v>81</v>
      </c>
      <c r="CJ45" s="2" t="s">
        <v>81</v>
      </c>
      <c r="CK45" s="2" t="s">
        <v>81</v>
      </c>
      <c r="CL45" s="2" t="s">
        <v>81</v>
      </c>
    </row>
    <row r="46" spans="1:90" s="150" customFormat="1" ht="30" x14ac:dyDescent="0.25">
      <c r="A46" s="152">
        <v>1</v>
      </c>
      <c r="B46" s="152">
        <v>800103913</v>
      </c>
      <c r="C46" s="152">
        <v>4</v>
      </c>
      <c r="D46" s="152" t="s">
        <v>64</v>
      </c>
      <c r="E46" s="152">
        <v>2014</v>
      </c>
      <c r="F46" s="152" t="s">
        <v>65</v>
      </c>
      <c r="G46" s="152" t="s">
        <v>148</v>
      </c>
      <c r="H46" s="152" t="s">
        <v>149</v>
      </c>
      <c r="I46" s="30" t="s">
        <v>84</v>
      </c>
      <c r="J46" s="30" t="s">
        <v>154</v>
      </c>
      <c r="K46" s="30" t="s">
        <v>150</v>
      </c>
      <c r="L46" s="147">
        <v>57</v>
      </c>
      <c r="M46" s="30" t="s">
        <v>66</v>
      </c>
      <c r="N46" s="30" t="s">
        <v>66</v>
      </c>
      <c r="O46" s="30" t="s">
        <v>66</v>
      </c>
      <c r="P46" s="30" t="s">
        <v>66</v>
      </c>
      <c r="Q46" s="30" t="s">
        <v>66</v>
      </c>
      <c r="R46" s="30" t="s">
        <v>66</v>
      </c>
      <c r="S46" s="30" t="s">
        <v>66</v>
      </c>
      <c r="T46" s="30" t="s">
        <v>66</v>
      </c>
      <c r="U46" s="30" t="s">
        <v>66</v>
      </c>
      <c r="V46" s="30" t="s">
        <v>66</v>
      </c>
      <c r="W46" s="30" t="s">
        <v>66</v>
      </c>
      <c r="X46" s="30" t="s">
        <v>66</v>
      </c>
      <c r="Y46" s="30" t="s">
        <v>66</v>
      </c>
      <c r="Z46" s="30" t="s">
        <v>66</v>
      </c>
      <c r="AA46" s="30" t="s">
        <v>66</v>
      </c>
      <c r="AB46" s="30" t="s">
        <v>66</v>
      </c>
      <c r="AC46" s="30" t="s">
        <v>67</v>
      </c>
      <c r="AD46" s="148" t="s">
        <v>394</v>
      </c>
      <c r="AE46" s="30">
        <v>0</v>
      </c>
      <c r="AF46" s="32"/>
      <c r="AG46" s="30"/>
      <c r="AH46" s="100"/>
      <c r="AI46" s="30" t="s">
        <v>151</v>
      </c>
      <c r="AJ46" s="30" t="s">
        <v>66</v>
      </c>
      <c r="AK46" s="30" t="s">
        <v>66</v>
      </c>
      <c r="AL46" s="30" t="s">
        <v>66</v>
      </c>
      <c r="AM46" s="30" t="s">
        <v>152</v>
      </c>
      <c r="AN46" s="34">
        <f>+AN47</f>
        <v>475000000</v>
      </c>
      <c r="AO46" s="34">
        <f>+AO47+AO48</f>
        <v>6000000</v>
      </c>
      <c r="AP46" s="34">
        <f>+AP47+AP48</f>
        <v>0</v>
      </c>
      <c r="AQ46" s="34">
        <f>+AQ47+AQ48</f>
        <v>100000000</v>
      </c>
      <c r="AR46" s="34">
        <f>+AN46+AO46+AP46-AQ46</f>
        <v>381000000</v>
      </c>
      <c r="AS46" s="34">
        <f>+AS47+AS48</f>
        <v>313000000</v>
      </c>
      <c r="AT46" s="34">
        <f>+AT47+AT48</f>
        <v>313000000</v>
      </c>
      <c r="AU46" s="34">
        <f>+AU47+AU48</f>
        <v>68000000</v>
      </c>
      <c r="AV46" s="34">
        <f>+AV47+AV48</f>
        <v>68000000</v>
      </c>
      <c r="AW46" s="34">
        <f t="shared" si="24"/>
        <v>82.152230971128603</v>
      </c>
      <c r="AX46" s="34">
        <f t="shared" si="23"/>
        <v>82.152230971128603</v>
      </c>
      <c r="AY46" s="152">
        <v>0</v>
      </c>
      <c r="AZ46" s="152">
        <v>0</v>
      </c>
      <c r="BA46" s="152">
        <v>0</v>
      </c>
      <c r="BB46" s="152">
        <v>0</v>
      </c>
      <c r="BC46" s="152">
        <v>0</v>
      </c>
      <c r="BD46" s="152">
        <v>0</v>
      </c>
      <c r="BE46" s="152">
        <v>0</v>
      </c>
      <c r="BF46" s="152">
        <v>0</v>
      </c>
      <c r="BG46" s="152">
        <v>0</v>
      </c>
      <c r="BH46" s="152" t="s">
        <v>68</v>
      </c>
      <c r="BI46" s="152" t="s">
        <v>69</v>
      </c>
      <c r="BJ46" s="152" t="s">
        <v>70</v>
      </c>
      <c r="BK46" s="152" t="s">
        <v>71</v>
      </c>
      <c r="BL46" s="152" t="s">
        <v>68</v>
      </c>
      <c r="BM46" s="152" t="s">
        <v>72</v>
      </c>
      <c r="BN46" s="152" t="s">
        <v>73</v>
      </c>
      <c r="BO46" s="152" t="s">
        <v>74</v>
      </c>
      <c r="BP46" s="152" t="s">
        <v>75</v>
      </c>
      <c r="BQ46" s="152" t="s">
        <v>76</v>
      </c>
      <c r="BR46" s="152" t="s">
        <v>77</v>
      </c>
      <c r="CB46" s="152" t="s">
        <v>78</v>
      </c>
      <c r="CC46" s="152" t="s">
        <v>79</v>
      </c>
      <c r="CD46" s="152" t="s">
        <v>79</v>
      </c>
      <c r="CE46" s="152" t="s">
        <v>79</v>
      </c>
      <c r="CF46" s="152" t="s">
        <v>80</v>
      </c>
      <c r="CG46" s="152" t="s">
        <v>79</v>
      </c>
      <c r="CH46" s="152" t="s">
        <v>79</v>
      </c>
      <c r="CI46" s="152" t="s">
        <v>81</v>
      </c>
      <c r="CJ46" s="152" t="s">
        <v>81</v>
      </c>
      <c r="CK46" s="152" t="s">
        <v>81</v>
      </c>
      <c r="CL46" s="152" t="s">
        <v>81</v>
      </c>
    </row>
    <row r="47" spans="1:90" x14ac:dyDescent="0.25">
      <c r="A47" s="2">
        <v>1</v>
      </c>
      <c r="B47" s="2">
        <v>800103913</v>
      </c>
      <c r="C47" s="2">
        <v>4</v>
      </c>
      <c r="D47" s="2" t="s">
        <v>64</v>
      </c>
      <c r="E47" s="2">
        <v>2014</v>
      </c>
      <c r="F47" s="2" t="s">
        <v>65</v>
      </c>
      <c r="G47" s="2" t="s">
        <v>148</v>
      </c>
      <c r="H47" s="2" t="s">
        <v>149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>
        <v>10</v>
      </c>
      <c r="AF47" s="6" t="s">
        <v>85</v>
      </c>
      <c r="AG47" s="6">
        <v>17</v>
      </c>
      <c r="AH47" s="10" t="s">
        <v>97</v>
      </c>
      <c r="AI47" s="6" t="s">
        <v>151</v>
      </c>
      <c r="AJ47" s="6" t="s">
        <v>66</v>
      </c>
      <c r="AK47" s="6" t="s">
        <v>66</v>
      </c>
      <c r="AL47" s="6" t="s">
        <v>66</v>
      </c>
      <c r="AM47" s="6" t="s">
        <v>152</v>
      </c>
      <c r="AN47" s="7">
        <v>475000000</v>
      </c>
      <c r="AO47" s="7">
        <v>0</v>
      </c>
      <c r="AP47" s="7">
        <v>0</v>
      </c>
      <c r="AQ47" s="7">
        <v>100000000</v>
      </c>
      <c r="AR47" s="95">
        <f t="shared" si="12"/>
        <v>375000000</v>
      </c>
      <c r="AS47" s="7">
        <v>307000000</v>
      </c>
      <c r="AT47" s="7">
        <v>307000000</v>
      </c>
      <c r="AU47" s="7">
        <f>+AR47-AS47</f>
        <v>68000000</v>
      </c>
      <c r="AV47" s="7">
        <f>+AR47-AT47</f>
        <v>68000000</v>
      </c>
      <c r="AW47" s="95">
        <f t="shared" si="24"/>
        <v>81.86666666666666</v>
      </c>
      <c r="AX47" s="95">
        <f t="shared" si="23"/>
        <v>81.86666666666666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 t="s">
        <v>68</v>
      </c>
      <c r="BI47" s="2" t="s">
        <v>69</v>
      </c>
      <c r="BJ47" s="2" t="s">
        <v>70</v>
      </c>
      <c r="BK47" s="2" t="s">
        <v>71</v>
      </c>
      <c r="BL47" s="2" t="s">
        <v>68</v>
      </c>
      <c r="BM47" s="2" t="s">
        <v>72</v>
      </c>
      <c r="BN47" s="2" t="s">
        <v>73</v>
      </c>
      <c r="BO47" s="2" t="s">
        <v>74</v>
      </c>
      <c r="BP47" s="2" t="s">
        <v>75</v>
      </c>
      <c r="BQ47" s="2" t="s">
        <v>76</v>
      </c>
      <c r="BR47" s="2" t="s">
        <v>77</v>
      </c>
      <c r="CB47" s="2" t="s">
        <v>78</v>
      </c>
      <c r="CC47" s="2" t="s">
        <v>79</v>
      </c>
      <c r="CD47" s="2" t="s">
        <v>79</v>
      </c>
      <c r="CE47" s="2" t="s">
        <v>79</v>
      </c>
      <c r="CF47" s="2" t="s">
        <v>80</v>
      </c>
      <c r="CG47" s="2" t="s">
        <v>79</v>
      </c>
      <c r="CH47" s="2" t="s">
        <v>79</v>
      </c>
      <c r="CI47" s="2" t="s">
        <v>81</v>
      </c>
      <c r="CJ47" s="2" t="s">
        <v>81</v>
      </c>
      <c r="CK47" s="2" t="s">
        <v>81</v>
      </c>
      <c r="CL47" s="2" t="s">
        <v>81</v>
      </c>
    </row>
    <row r="48" spans="1:90" ht="45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/>
      <c r="AF48" s="6"/>
      <c r="AG48" s="6">
        <v>26</v>
      </c>
      <c r="AH48" s="105" t="s">
        <v>352</v>
      </c>
      <c r="AI48" s="6"/>
      <c r="AJ48" s="6"/>
      <c r="AK48" s="6"/>
      <c r="AL48" s="6"/>
      <c r="AM48" s="6"/>
      <c r="AN48" s="7">
        <v>0</v>
      </c>
      <c r="AO48" s="7">
        <v>6000000</v>
      </c>
      <c r="AP48" s="7">
        <v>0</v>
      </c>
      <c r="AQ48" s="7">
        <v>0</v>
      </c>
      <c r="AR48" s="95">
        <f t="shared" si="12"/>
        <v>6000000</v>
      </c>
      <c r="AS48" s="7">
        <v>6000000</v>
      </c>
      <c r="AT48" s="7">
        <v>6000000</v>
      </c>
      <c r="AU48" s="7">
        <f>+AR48-AS48</f>
        <v>0</v>
      </c>
      <c r="AV48" s="7">
        <f>+AR48-AT48</f>
        <v>0</v>
      </c>
      <c r="AW48" s="95">
        <f t="shared" ref="AW48" si="37">+AS48/AR48*100</f>
        <v>100</v>
      </c>
      <c r="AX48" s="95">
        <f t="shared" ref="AX48" si="38">+AT48/AR48*100</f>
        <v>100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50" customFormat="1" ht="45" x14ac:dyDescent="0.25">
      <c r="A49" s="152">
        <v>1</v>
      </c>
      <c r="B49" s="152">
        <v>800103913</v>
      </c>
      <c r="C49" s="152">
        <v>4</v>
      </c>
      <c r="D49" s="152" t="s">
        <v>64</v>
      </c>
      <c r="E49" s="152">
        <v>2014</v>
      </c>
      <c r="F49" s="152" t="s">
        <v>65</v>
      </c>
      <c r="G49" s="152" t="s">
        <v>148</v>
      </c>
      <c r="H49" s="152" t="s">
        <v>149</v>
      </c>
      <c r="I49" s="30" t="s">
        <v>84</v>
      </c>
      <c r="J49" s="30" t="s">
        <v>154</v>
      </c>
      <c r="K49" s="30" t="s">
        <v>150</v>
      </c>
      <c r="L49" s="147">
        <v>59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 t="s">
        <v>66</v>
      </c>
      <c r="Z49" s="30" t="s">
        <v>66</v>
      </c>
      <c r="AA49" s="30" t="s">
        <v>66</v>
      </c>
      <c r="AB49" s="30" t="s">
        <v>66</v>
      </c>
      <c r="AC49" s="30" t="s">
        <v>67</v>
      </c>
      <c r="AD49" s="148" t="s">
        <v>395</v>
      </c>
      <c r="AE49" s="30">
        <v>0</v>
      </c>
      <c r="AF49" s="32"/>
      <c r="AG49" s="30"/>
      <c r="AH49" s="100"/>
      <c r="AI49" s="30" t="s">
        <v>140</v>
      </c>
      <c r="AJ49" s="30" t="s">
        <v>66</v>
      </c>
      <c r="AK49" s="30" t="s">
        <v>66</v>
      </c>
      <c r="AL49" s="30" t="s">
        <v>66</v>
      </c>
      <c r="AM49" s="30" t="s">
        <v>141</v>
      </c>
      <c r="AN49" s="34">
        <f>+AN50</f>
        <v>192500000</v>
      </c>
      <c r="AO49" s="34">
        <f t="shared" ref="AO49:AQ49" si="39">+AO50</f>
        <v>0</v>
      </c>
      <c r="AP49" s="34">
        <f t="shared" si="39"/>
        <v>0</v>
      </c>
      <c r="AQ49" s="34">
        <f t="shared" si="39"/>
        <v>192500000</v>
      </c>
      <c r="AR49" s="34">
        <f>+AN49+AO49+AP49-AQ49</f>
        <v>0</v>
      </c>
      <c r="AS49" s="34">
        <f>+AS50</f>
        <v>0</v>
      </c>
      <c r="AT49" s="34">
        <f>+AT50</f>
        <v>0</v>
      </c>
      <c r="AU49" s="34">
        <f t="shared" ref="AU49:AV49" si="40">+AU50</f>
        <v>0</v>
      </c>
      <c r="AV49" s="34">
        <f t="shared" si="40"/>
        <v>0</v>
      </c>
      <c r="AW49" s="34" t="s">
        <v>472</v>
      </c>
      <c r="AX49" s="34" t="s">
        <v>449</v>
      </c>
      <c r="AY49" s="152">
        <v>0</v>
      </c>
      <c r="AZ49" s="152">
        <v>0</v>
      </c>
      <c r="BA49" s="152">
        <v>0</v>
      </c>
      <c r="BB49" s="152">
        <v>0</v>
      </c>
      <c r="BC49" s="152">
        <v>0</v>
      </c>
      <c r="BD49" s="152">
        <v>0</v>
      </c>
      <c r="BE49" s="152">
        <v>0</v>
      </c>
      <c r="BF49" s="152">
        <v>0</v>
      </c>
      <c r="BG49" s="152">
        <v>0</v>
      </c>
      <c r="BH49" s="152" t="s">
        <v>68</v>
      </c>
      <c r="BI49" s="152" t="s">
        <v>69</v>
      </c>
      <c r="BJ49" s="152" t="s">
        <v>70</v>
      </c>
      <c r="BK49" s="152" t="s">
        <v>71</v>
      </c>
      <c r="BL49" s="152" t="s">
        <v>68</v>
      </c>
      <c r="BM49" s="152" t="s">
        <v>72</v>
      </c>
      <c r="BN49" s="152" t="s">
        <v>73</v>
      </c>
      <c r="BO49" s="152" t="s">
        <v>74</v>
      </c>
      <c r="BP49" s="152" t="s">
        <v>75</v>
      </c>
      <c r="BQ49" s="152" t="s">
        <v>76</v>
      </c>
      <c r="BR49" s="152" t="s">
        <v>77</v>
      </c>
      <c r="CB49" s="152" t="s">
        <v>78</v>
      </c>
      <c r="CC49" s="152" t="s">
        <v>79</v>
      </c>
      <c r="CD49" s="152" t="s">
        <v>79</v>
      </c>
      <c r="CE49" s="152" t="s">
        <v>79</v>
      </c>
      <c r="CF49" s="152" t="s">
        <v>80</v>
      </c>
      <c r="CG49" s="152" t="s">
        <v>79</v>
      </c>
      <c r="CH49" s="152" t="s">
        <v>79</v>
      </c>
      <c r="CI49" s="152" t="s">
        <v>81</v>
      </c>
      <c r="CJ49" s="152" t="s">
        <v>81</v>
      </c>
      <c r="CK49" s="152" t="s">
        <v>81</v>
      </c>
      <c r="CL49" s="152" t="s">
        <v>81</v>
      </c>
    </row>
    <row r="50" spans="1:90" x14ac:dyDescent="0.25">
      <c r="A50" s="2">
        <v>1</v>
      </c>
      <c r="B50" s="2">
        <v>800103913</v>
      </c>
      <c r="C50" s="2">
        <v>4</v>
      </c>
      <c r="D50" s="2" t="s">
        <v>64</v>
      </c>
      <c r="E50" s="2">
        <v>2014</v>
      </c>
      <c r="F50" s="2" t="s">
        <v>65</v>
      </c>
      <c r="G50" s="2" t="s">
        <v>148</v>
      </c>
      <c r="H50" s="2" t="s">
        <v>149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0"/>
      <c r="AE50" s="6">
        <v>10</v>
      </c>
      <c r="AF50" s="6" t="s">
        <v>85</v>
      </c>
      <c r="AG50" s="6">
        <v>17</v>
      </c>
      <c r="AH50" s="10" t="s">
        <v>97</v>
      </c>
      <c r="AI50" s="6" t="s">
        <v>140</v>
      </c>
      <c r="AJ50" s="6" t="s">
        <v>66</v>
      </c>
      <c r="AK50" s="6" t="s">
        <v>66</v>
      </c>
      <c r="AL50" s="6" t="s">
        <v>66</v>
      </c>
      <c r="AM50" s="6" t="s">
        <v>141</v>
      </c>
      <c r="AN50" s="7">
        <v>192500000</v>
      </c>
      <c r="AO50" s="7">
        <v>0</v>
      </c>
      <c r="AP50" s="7">
        <v>0</v>
      </c>
      <c r="AQ50" s="7">
        <v>192500000</v>
      </c>
      <c r="AR50" s="95">
        <f t="shared" si="12"/>
        <v>0</v>
      </c>
      <c r="AS50" s="7">
        <v>0</v>
      </c>
      <c r="AT50" s="7">
        <v>0</v>
      </c>
      <c r="AU50" s="7">
        <f>+AR50-AS50</f>
        <v>0</v>
      </c>
      <c r="AV50" s="7">
        <f>+AR50-AT50</f>
        <v>0</v>
      </c>
      <c r="AW50" s="95" t="s">
        <v>472</v>
      </c>
      <c r="AX50" s="95" t="s">
        <v>449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 t="s">
        <v>68</v>
      </c>
      <c r="BI50" s="2" t="s">
        <v>69</v>
      </c>
      <c r="BJ50" s="2" t="s">
        <v>70</v>
      </c>
      <c r="BK50" s="2" t="s">
        <v>71</v>
      </c>
      <c r="BL50" s="2" t="s">
        <v>68</v>
      </c>
      <c r="BM50" s="2" t="s">
        <v>72</v>
      </c>
      <c r="BN50" s="2" t="s">
        <v>73</v>
      </c>
      <c r="BO50" s="2" t="s">
        <v>74</v>
      </c>
      <c r="BP50" s="2" t="s">
        <v>75</v>
      </c>
      <c r="BQ50" s="2" t="s">
        <v>76</v>
      </c>
      <c r="BR50" s="2" t="s">
        <v>77</v>
      </c>
      <c r="CB50" s="2" t="s">
        <v>78</v>
      </c>
      <c r="CC50" s="2" t="s">
        <v>79</v>
      </c>
      <c r="CD50" s="2" t="s">
        <v>79</v>
      </c>
      <c r="CE50" s="2" t="s">
        <v>79</v>
      </c>
      <c r="CF50" s="2" t="s">
        <v>80</v>
      </c>
      <c r="CG50" s="2" t="s">
        <v>79</v>
      </c>
      <c r="CH50" s="2" t="s">
        <v>79</v>
      </c>
      <c r="CI50" s="2" t="s">
        <v>81</v>
      </c>
      <c r="CJ50" s="2" t="s">
        <v>81</v>
      </c>
      <c r="CK50" s="2" t="s">
        <v>81</v>
      </c>
      <c r="CL50" s="2" t="s">
        <v>81</v>
      </c>
    </row>
    <row r="51" spans="1:90" s="150" customFormat="1" ht="30" x14ac:dyDescent="0.25">
      <c r="A51" s="152">
        <v>1</v>
      </c>
      <c r="B51" s="152">
        <v>800103913</v>
      </c>
      <c r="C51" s="152">
        <v>4</v>
      </c>
      <c r="D51" s="152" t="s">
        <v>64</v>
      </c>
      <c r="E51" s="152">
        <v>2014</v>
      </c>
      <c r="F51" s="152" t="s">
        <v>65</v>
      </c>
      <c r="G51" s="152" t="s">
        <v>148</v>
      </c>
      <c r="H51" s="152" t="s">
        <v>149</v>
      </c>
      <c r="I51" s="30" t="s">
        <v>84</v>
      </c>
      <c r="J51" s="30" t="s">
        <v>154</v>
      </c>
      <c r="K51" s="30" t="s">
        <v>150</v>
      </c>
      <c r="L51" s="147">
        <v>60</v>
      </c>
      <c r="M51" s="30" t="s">
        <v>66</v>
      </c>
      <c r="N51" s="30" t="s">
        <v>66</v>
      </c>
      <c r="O51" s="30" t="s">
        <v>66</v>
      </c>
      <c r="P51" s="30" t="s">
        <v>66</v>
      </c>
      <c r="Q51" s="30" t="s">
        <v>66</v>
      </c>
      <c r="R51" s="30" t="s">
        <v>66</v>
      </c>
      <c r="S51" s="30" t="s">
        <v>66</v>
      </c>
      <c r="T51" s="30" t="s">
        <v>66</v>
      </c>
      <c r="U51" s="30" t="s">
        <v>66</v>
      </c>
      <c r="V51" s="30" t="s">
        <v>66</v>
      </c>
      <c r="W51" s="30" t="s">
        <v>66</v>
      </c>
      <c r="X51" s="30" t="s">
        <v>66</v>
      </c>
      <c r="Y51" s="30" t="s">
        <v>66</v>
      </c>
      <c r="Z51" s="30" t="s">
        <v>66</v>
      </c>
      <c r="AA51" s="30" t="s">
        <v>66</v>
      </c>
      <c r="AB51" s="30" t="s">
        <v>66</v>
      </c>
      <c r="AC51" s="30" t="s">
        <v>67</v>
      </c>
      <c r="AD51" s="148" t="s">
        <v>396</v>
      </c>
      <c r="AE51" s="30">
        <v>0</v>
      </c>
      <c r="AF51" s="32"/>
      <c r="AG51" s="30"/>
      <c r="AH51" s="100"/>
      <c r="AI51" s="30" t="s">
        <v>151</v>
      </c>
      <c r="AJ51" s="30" t="s">
        <v>66</v>
      </c>
      <c r="AK51" s="30" t="s">
        <v>66</v>
      </c>
      <c r="AL51" s="30" t="s">
        <v>66</v>
      </c>
      <c r="AM51" s="30" t="s">
        <v>152</v>
      </c>
      <c r="AN51" s="34">
        <f>SUM(AN52:AN54)</f>
        <v>60000000</v>
      </c>
      <c r="AO51" s="34">
        <f t="shared" ref="AO51:AQ51" si="41">SUM(AO52:AO54)</f>
        <v>50000000</v>
      </c>
      <c r="AP51" s="34">
        <f t="shared" si="41"/>
        <v>33500000</v>
      </c>
      <c r="AQ51" s="34">
        <f t="shared" si="41"/>
        <v>109000000</v>
      </c>
      <c r="AR51" s="34">
        <f t="shared" si="12"/>
        <v>34500000</v>
      </c>
      <c r="AS51" s="34">
        <f>SUM(AS52:AS54)</f>
        <v>34500000</v>
      </c>
      <c r="AT51" s="34">
        <f t="shared" ref="AT51:AV51" si="42">SUM(AT52:AT54)</f>
        <v>34500000</v>
      </c>
      <c r="AU51" s="34">
        <f>SUM(AU52:AU54)</f>
        <v>0</v>
      </c>
      <c r="AV51" s="34">
        <f t="shared" si="42"/>
        <v>0</v>
      </c>
      <c r="AW51" s="34">
        <f t="shared" si="24"/>
        <v>100</v>
      </c>
      <c r="AX51" s="34">
        <f t="shared" si="23"/>
        <v>100</v>
      </c>
      <c r="AY51" s="152">
        <v>0</v>
      </c>
      <c r="AZ51" s="152">
        <v>0</v>
      </c>
      <c r="BA51" s="152">
        <v>0</v>
      </c>
      <c r="BB51" s="152">
        <v>0</v>
      </c>
      <c r="BC51" s="152">
        <v>0</v>
      </c>
      <c r="BD51" s="152">
        <v>0</v>
      </c>
      <c r="BE51" s="152">
        <v>0</v>
      </c>
      <c r="BF51" s="152">
        <v>0</v>
      </c>
      <c r="BG51" s="152">
        <v>0</v>
      </c>
      <c r="BH51" s="152" t="s">
        <v>68</v>
      </c>
      <c r="BI51" s="152" t="s">
        <v>69</v>
      </c>
      <c r="BJ51" s="152" t="s">
        <v>70</v>
      </c>
      <c r="BK51" s="152" t="s">
        <v>71</v>
      </c>
      <c r="BL51" s="152" t="s">
        <v>68</v>
      </c>
      <c r="BM51" s="152" t="s">
        <v>72</v>
      </c>
      <c r="BN51" s="152" t="s">
        <v>73</v>
      </c>
      <c r="BO51" s="152" t="s">
        <v>74</v>
      </c>
      <c r="BP51" s="152" t="s">
        <v>75</v>
      </c>
      <c r="BQ51" s="152" t="s">
        <v>76</v>
      </c>
      <c r="BR51" s="152" t="s">
        <v>77</v>
      </c>
      <c r="CB51" s="152" t="s">
        <v>78</v>
      </c>
      <c r="CC51" s="152" t="s">
        <v>79</v>
      </c>
      <c r="CD51" s="152" t="s">
        <v>79</v>
      </c>
      <c r="CE51" s="152" t="s">
        <v>79</v>
      </c>
      <c r="CF51" s="152" t="s">
        <v>80</v>
      </c>
      <c r="CG51" s="152" t="s">
        <v>79</v>
      </c>
      <c r="CH51" s="152" t="s">
        <v>79</v>
      </c>
      <c r="CI51" s="152" t="s">
        <v>81</v>
      </c>
      <c r="CJ51" s="152" t="s">
        <v>81</v>
      </c>
      <c r="CK51" s="152" t="s">
        <v>81</v>
      </c>
      <c r="CL51" s="152" t="s">
        <v>81</v>
      </c>
    </row>
    <row r="52" spans="1:90" x14ac:dyDescent="0.25">
      <c r="A52" s="2">
        <v>1</v>
      </c>
      <c r="B52" s="2">
        <v>800103913</v>
      </c>
      <c r="C52" s="2">
        <v>4</v>
      </c>
      <c r="D52" s="2" t="s">
        <v>64</v>
      </c>
      <c r="E52" s="2">
        <v>2014</v>
      </c>
      <c r="F52" s="2" t="s">
        <v>65</v>
      </c>
      <c r="G52" s="2" t="s">
        <v>148</v>
      </c>
      <c r="H52" s="2" t="s">
        <v>149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0"/>
      <c r="AE52" s="6">
        <v>10</v>
      </c>
      <c r="AF52" s="6" t="s">
        <v>85</v>
      </c>
      <c r="AG52" s="6">
        <v>17</v>
      </c>
      <c r="AH52" s="10" t="s">
        <v>97</v>
      </c>
      <c r="AI52" s="6" t="s">
        <v>151</v>
      </c>
      <c r="AJ52" s="6" t="s">
        <v>66</v>
      </c>
      <c r="AK52" s="6" t="s">
        <v>66</v>
      </c>
      <c r="AL52" s="6" t="s">
        <v>66</v>
      </c>
      <c r="AM52" s="6" t="s">
        <v>152</v>
      </c>
      <c r="AN52" s="7">
        <v>60000000</v>
      </c>
      <c r="AO52" s="7">
        <v>0</v>
      </c>
      <c r="AP52" s="7">
        <v>0</v>
      </c>
      <c r="AQ52" s="7">
        <v>36000000</v>
      </c>
      <c r="AR52" s="95">
        <f t="shared" si="12"/>
        <v>24000000</v>
      </c>
      <c r="AS52" s="7">
        <v>24000000</v>
      </c>
      <c r="AT52" s="7">
        <v>24000000</v>
      </c>
      <c r="AU52" s="7">
        <f>+AR52-AS52</f>
        <v>0</v>
      </c>
      <c r="AV52" s="7">
        <f>+AR52-AT52</f>
        <v>0</v>
      </c>
      <c r="AW52" s="95">
        <f t="shared" si="24"/>
        <v>100</v>
      </c>
      <c r="AX52" s="95">
        <f t="shared" si="23"/>
        <v>100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 t="s">
        <v>68</v>
      </c>
      <c r="BI52" s="2" t="s">
        <v>69</v>
      </c>
      <c r="BJ52" s="2" t="s">
        <v>70</v>
      </c>
      <c r="BK52" s="2" t="s">
        <v>71</v>
      </c>
      <c r="BL52" s="2" t="s">
        <v>68</v>
      </c>
      <c r="BM52" s="2" t="s">
        <v>72</v>
      </c>
      <c r="BN52" s="2" t="s">
        <v>73</v>
      </c>
      <c r="BO52" s="2" t="s">
        <v>74</v>
      </c>
      <c r="BP52" s="2" t="s">
        <v>75</v>
      </c>
      <c r="BQ52" s="2" t="s">
        <v>76</v>
      </c>
      <c r="BR52" s="2" t="s">
        <v>77</v>
      </c>
      <c r="CB52" s="2" t="s">
        <v>78</v>
      </c>
      <c r="CC52" s="2" t="s">
        <v>79</v>
      </c>
      <c r="CD52" s="2" t="s">
        <v>79</v>
      </c>
      <c r="CE52" s="2" t="s">
        <v>79</v>
      </c>
      <c r="CF52" s="2" t="s">
        <v>80</v>
      </c>
      <c r="CG52" s="2" t="s">
        <v>79</v>
      </c>
      <c r="CH52" s="2" t="s">
        <v>79</v>
      </c>
      <c r="CI52" s="2" t="s">
        <v>81</v>
      </c>
      <c r="CJ52" s="2" t="s">
        <v>81</v>
      </c>
      <c r="CK52" s="2" t="s">
        <v>81</v>
      </c>
      <c r="CL52" s="2" t="s">
        <v>81</v>
      </c>
    </row>
    <row r="53" spans="1:90" ht="30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/>
      <c r="AF53" s="6"/>
      <c r="AG53" s="6">
        <v>26</v>
      </c>
      <c r="AH53" s="10" t="s">
        <v>331</v>
      </c>
      <c r="AI53" s="6"/>
      <c r="AJ53" s="6"/>
      <c r="AK53" s="6"/>
      <c r="AL53" s="6"/>
      <c r="AM53" s="6"/>
      <c r="AN53" s="7">
        <v>0</v>
      </c>
      <c r="AO53" s="7">
        <v>50000000</v>
      </c>
      <c r="AP53" s="7">
        <v>0</v>
      </c>
      <c r="AQ53" s="7">
        <v>41000000</v>
      </c>
      <c r="AR53" s="95">
        <f t="shared" si="12"/>
        <v>9000000</v>
      </c>
      <c r="AS53" s="7">
        <v>9000000</v>
      </c>
      <c r="AT53" s="7">
        <v>9000000</v>
      </c>
      <c r="AU53" s="7">
        <f t="shared" ref="AU53" si="43">+AR53-AS53</f>
        <v>0</v>
      </c>
      <c r="AV53" s="7">
        <f t="shared" ref="AV53" si="44">+AR53-AT53</f>
        <v>0</v>
      </c>
      <c r="AW53" s="95">
        <f t="shared" ref="AW53" si="45">+AS53/AR53*100</f>
        <v>100</v>
      </c>
      <c r="AX53" s="95">
        <f t="shared" ref="AX53" si="46">+AT53/AR53*100</f>
        <v>100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ht="45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0"/>
      <c r="AE54" s="6"/>
      <c r="AF54" s="6"/>
      <c r="AG54" s="6">
        <v>230</v>
      </c>
      <c r="AH54" s="105" t="s">
        <v>353</v>
      </c>
      <c r="AI54" s="6"/>
      <c r="AJ54" s="6"/>
      <c r="AK54" s="6"/>
      <c r="AL54" s="6"/>
      <c r="AM54" s="6"/>
      <c r="AN54" s="7">
        <v>0</v>
      </c>
      <c r="AO54" s="7">
        <v>0</v>
      </c>
      <c r="AP54" s="7">
        <v>33500000</v>
      </c>
      <c r="AQ54" s="7">
        <v>32000000</v>
      </c>
      <c r="AR54" s="95">
        <f t="shared" si="12"/>
        <v>1500000</v>
      </c>
      <c r="AS54" s="7">
        <v>1500000</v>
      </c>
      <c r="AT54" s="7">
        <v>1500000</v>
      </c>
      <c r="AU54" s="7">
        <f t="shared" ref="AU54" si="47">+AR54-AS54</f>
        <v>0</v>
      </c>
      <c r="AV54" s="7">
        <f t="shared" ref="AV54" si="48">+AR54-AT54</f>
        <v>0</v>
      </c>
      <c r="AW54" s="95">
        <f t="shared" ref="AW54" si="49">+AS54/AR54*100</f>
        <v>100</v>
      </c>
      <c r="AX54" s="95">
        <f t="shared" ref="AX54" si="50">+AT54/AR54*100</f>
        <v>100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150" customFormat="1" ht="30" x14ac:dyDescent="0.25">
      <c r="A55" s="152">
        <v>1</v>
      </c>
      <c r="B55" s="152">
        <v>800103913</v>
      </c>
      <c r="C55" s="152">
        <v>4</v>
      </c>
      <c r="D55" s="152" t="s">
        <v>64</v>
      </c>
      <c r="E55" s="152">
        <v>2014</v>
      </c>
      <c r="F55" s="152" t="s">
        <v>65</v>
      </c>
      <c r="G55" s="152" t="s">
        <v>148</v>
      </c>
      <c r="H55" s="152" t="s">
        <v>149</v>
      </c>
      <c r="I55" s="30" t="s">
        <v>84</v>
      </c>
      <c r="J55" s="30" t="s">
        <v>154</v>
      </c>
      <c r="K55" s="30" t="s">
        <v>150</v>
      </c>
      <c r="L55" s="147">
        <v>62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66</v>
      </c>
      <c r="X55" s="30" t="s">
        <v>66</v>
      </c>
      <c r="Y55" s="30" t="s">
        <v>66</v>
      </c>
      <c r="Z55" s="30" t="s">
        <v>66</v>
      </c>
      <c r="AA55" s="30" t="s">
        <v>66</v>
      </c>
      <c r="AB55" s="30" t="s">
        <v>66</v>
      </c>
      <c r="AC55" s="30" t="s">
        <v>67</v>
      </c>
      <c r="AD55" s="148" t="s">
        <v>397</v>
      </c>
      <c r="AE55" s="30">
        <v>0</v>
      </c>
      <c r="AF55" s="32"/>
      <c r="AG55" s="30"/>
      <c r="AH55" s="100"/>
      <c r="AI55" s="30" t="s">
        <v>109</v>
      </c>
      <c r="AJ55" s="30" t="s">
        <v>66</v>
      </c>
      <c r="AK55" s="30" t="s">
        <v>66</v>
      </c>
      <c r="AL55" s="30" t="s">
        <v>66</v>
      </c>
      <c r="AM55" s="30" t="s">
        <v>110</v>
      </c>
      <c r="AN55" s="34">
        <f>SUM(AN56:AN57)</f>
        <v>350000000</v>
      </c>
      <c r="AO55" s="34">
        <f t="shared" ref="AO55:AQ55" si="51">SUM(AO56:AO57)</f>
        <v>0</v>
      </c>
      <c r="AP55" s="34">
        <f t="shared" si="51"/>
        <v>16000000</v>
      </c>
      <c r="AQ55" s="34">
        <f t="shared" si="51"/>
        <v>476648</v>
      </c>
      <c r="AR55" s="34">
        <f>+AN55+AO55+AP55-AQ55</f>
        <v>365523352</v>
      </c>
      <c r="AS55" s="34">
        <f>SUM(AS56:AS57)</f>
        <v>365523352</v>
      </c>
      <c r="AT55" s="34">
        <f>SUM(AT56:AT57)</f>
        <v>365523352</v>
      </c>
      <c r="AU55" s="34">
        <f>SUM(AU56:AU57)</f>
        <v>0</v>
      </c>
      <c r="AV55" s="34">
        <f t="shared" ref="AV55" si="52">SUM(AV56:AV57)</f>
        <v>0</v>
      </c>
      <c r="AW55" s="34">
        <f t="shared" si="24"/>
        <v>100</v>
      </c>
      <c r="AX55" s="34">
        <f t="shared" si="23"/>
        <v>100</v>
      </c>
      <c r="AY55" s="152">
        <v>0</v>
      </c>
      <c r="AZ55" s="152">
        <v>0</v>
      </c>
      <c r="BA55" s="152">
        <v>0</v>
      </c>
      <c r="BB55" s="152">
        <v>0</v>
      </c>
      <c r="BC55" s="152">
        <v>0</v>
      </c>
      <c r="BD55" s="152">
        <v>0</v>
      </c>
      <c r="BE55" s="152">
        <v>0</v>
      </c>
      <c r="BF55" s="152">
        <v>0</v>
      </c>
      <c r="BG55" s="152">
        <v>0</v>
      </c>
      <c r="BH55" s="152" t="s">
        <v>68</v>
      </c>
      <c r="BI55" s="152" t="s">
        <v>69</v>
      </c>
      <c r="BJ55" s="152" t="s">
        <v>70</v>
      </c>
      <c r="BK55" s="152" t="s">
        <v>71</v>
      </c>
      <c r="BL55" s="152" t="s">
        <v>68</v>
      </c>
      <c r="BM55" s="152" t="s">
        <v>72</v>
      </c>
      <c r="BN55" s="152" t="s">
        <v>73</v>
      </c>
      <c r="BO55" s="152" t="s">
        <v>74</v>
      </c>
      <c r="BP55" s="152" t="s">
        <v>75</v>
      </c>
      <c r="BQ55" s="152" t="s">
        <v>76</v>
      </c>
      <c r="BR55" s="152" t="s">
        <v>77</v>
      </c>
      <c r="CB55" s="152" t="s">
        <v>78</v>
      </c>
      <c r="CC55" s="152" t="s">
        <v>79</v>
      </c>
      <c r="CD55" s="152" t="s">
        <v>79</v>
      </c>
      <c r="CE55" s="152" t="s">
        <v>79</v>
      </c>
      <c r="CF55" s="152" t="s">
        <v>80</v>
      </c>
      <c r="CG55" s="152" t="s">
        <v>79</v>
      </c>
      <c r="CH55" s="152" t="s">
        <v>79</v>
      </c>
      <c r="CI55" s="152" t="s">
        <v>81</v>
      </c>
      <c r="CJ55" s="152" t="s">
        <v>81</v>
      </c>
      <c r="CK55" s="152" t="s">
        <v>81</v>
      </c>
      <c r="CL55" s="152" t="s">
        <v>81</v>
      </c>
    </row>
    <row r="56" spans="1:90" x14ac:dyDescent="0.25">
      <c r="A56" s="2">
        <v>1</v>
      </c>
      <c r="B56" s="2">
        <v>800103913</v>
      </c>
      <c r="C56" s="2">
        <v>4</v>
      </c>
      <c r="D56" s="2" t="s">
        <v>64</v>
      </c>
      <c r="E56" s="2">
        <v>2014</v>
      </c>
      <c r="F56" s="2" t="s">
        <v>65</v>
      </c>
      <c r="G56" s="2" t="s">
        <v>148</v>
      </c>
      <c r="H56" s="2" t="s">
        <v>149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0"/>
      <c r="AE56" s="6">
        <v>10</v>
      </c>
      <c r="AF56" s="6" t="s">
        <v>85</v>
      </c>
      <c r="AG56" s="6">
        <v>17</v>
      </c>
      <c r="AH56" s="10" t="s">
        <v>97</v>
      </c>
      <c r="AI56" s="6" t="s">
        <v>109</v>
      </c>
      <c r="AJ56" s="6" t="s">
        <v>66</v>
      </c>
      <c r="AK56" s="6" t="s">
        <v>66</v>
      </c>
      <c r="AL56" s="6" t="s">
        <v>66</v>
      </c>
      <c r="AM56" s="6" t="s">
        <v>110</v>
      </c>
      <c r="AN56" s="7">
        <v>350000000</v>
      </c>
      <c r="AO56" s="7">
        <v>0</v>
      </c>
      <c r="AP56" s="7">
        <v>0</v>
      </c>
      <c r="AQ56" s="7">
        <v>330106</v>
      </c>
      <c r="AR56" s="95">
        <f t="shared" si="12"/>
        <v>349669894</v>
      </c>
      <c r="AS56" s="7">
        <v>349669894</v>
      </c>
      <c r="AT56" s="7">
        <f>+AS56</f>
        <v>349669894</v>
      </c>
      <c r="AU56" s="7">
        <f>+AR56-AS56</f>
        <v>0</v>
      </c>
      <c r="AV56" s="7">
        <f>+AR56-AT56</f>
        <v>0</v>
      </c>
      <c r="AW56" s="95">
        <f t="shared" si="24"/>
        <v>100</v>
      </c>
      <c r="AX56" s="95">
        <f t="shared" si="23"/>
        <v>100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 t="s">
        <v>68</v>
      </c>
      <c r="BI56" s="2" t="s">
        <v>69</v>
      </c>
      <c r="BJ56" s="2" t="s">
        <v>70</v>
      </c>
      <c r="BK56" s="2" t="s">
        <v>71</v>
      </c>
      <c r="BL56" s="2" t="s">
        <v>68</v>
      </c>
      <c r="BM56" s="2" t="s">
        <v>72</v>
      </c>
      <c r="BN56" s="2" t="s">
        <v>73</v>
      </c>
      <c r="BO56" s="2" t="s">
        <v>74</v>
      </c>
      <c r="BP56" s="2" t="s">
        <v>75</v>
      </c>
      <c r="BQ56" s="2" t="s">
        <v>76</v>
      </c>
      <c r="BR56" s="2" t="s">
        <v>77</v>
      </c>
      <c r="CB56" s="2" t="s">
        <v>78</v>
      </c>
      <c r="CC56" s="2" t="s">
        <v>79</v>
      </c>
      <c r="CD56" s="2" t="s">
        <v>79</v>
      </c>
      <c r="CE56" s="2" t="s">
        <v>79</v>
      </c>
      <c r="CF56" s="2" t="s">
        <v>80</v>
      </c>
      <c r="CG56" s="2" t="s">
        <v>79</v>
      </c>
      <c r="CH56" s="2" t="s">
        <v>79</v>
      </c>
      <c r="CI56" s="2" t="s">
        <v>81</v>
      </c>
      <c r="CJ56" s="2" t="s">
        <v>81</v>
      </c>
      <c r="CK56" s="2" t="s">
        <v>81</v>
      </c>
      <c r="CL56" s="2" t="s">
        <v>81</v>
      </c>
    </row>
    <row r="57" spans="1:90" ht="45" x14ac:dyDescent="0.25">
      <c r="A57" s="2"/>
      <c r="B57" s="2"/>
      <c r="C57" s="2"/>
      <c r="D57" s="2"/>
      <c r="E57" s="2"/>
      <c r="F57" s="2"/>
      <c r="G57" s="2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/>
      <c r="AF57" s="6"/>
      <c r="AG57" s="6">
        <v>230</v>
      </c>
      <c r="AH57" s="105" t="s">
        <v>353</v>
      </c>
      <c r="AI57" s="6"/>
      <c r="AJ57" s="6"/>
      <c r="AK57" s="6"/>
      <c r="AL57" s="6"/>
      <c r="AM57" s="6"/>
      <c r="AN57" s="7">
        <v>0</v>
      </c>
      <c r="AO57" s="7">
        <v>0</v>
      </c>
      <c r="AP57" s="7">
        <v>16000000</v>
      </c>
      <c r="AQ57" s="7">
        <v>146542</v>
      </c>
      <c r="AR57" s="95">
        <f t="shared" si="12"/>
        <v>15853458</v>
      </c>
      <c r="AS57" s="7">
        <v>15853458</v>
      </c>
      <c r="AT57" s="7">
        <v>15853458</v>
      </c>
      <c r="AU57" s="7">
        <f>+AR57-AS57</f>
        <v>0</v>
      </c>
      <c r="AV57" s="7">
        <f>+AR57-AT57</f>
        <v>0</v>
      </c>
      <c r="AW57" s="95">
        <f t="shared" ref="AW57" si="53">+AS57/AR57*100</f>
        <v>100</v>
      </c>
      <c r="AX57" s="95">
        <f t="shared" ref="AX57" si="54">+AT57/AR57*100</f>
        <v>100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s="150" customFormat="1" ht="30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148</v>
      </c>
      <c r="H58" s="152" t="s">
        <v>149</v>
      </c>
      <c r="I58" s="30" t="s">
        <v>84</v>
      </c>
      <c r="J58" s="30" t="s">
        <v>154</v>
      </c>
      <c r="K58" s="30" t="s">
        <v>150</v>
      </c>
      <c r="L58" s="147">
        <v>63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 t="s">
        <v>66</v>
      </c>
      <c r="Z58" s="30" t="s">
        <v>66</v>
      </c>
      <c r="AA58" s="30" t="s">
        <v>66</v>
      </c>
      <c r="AB58" s="30" t="s">
        <v>66</v>
      </c>
      <c r="AC58" s="30" t="s">
        <v>67</v>
      </c>
      <c r="AD58" s="148" t="s">
        <v>398</v>
      </c>
      <c r="AE58" s="30">
        <v>0</v>
      </c>
      <c r="AF58" s="32"/>
      <c r="AG58" s="30"/>
      <c r="AH58" s="100"/>
      <c r="AI58" s="30" t="s">
        <v>140</v>
      </c>
      <c r="AJ58" s="30" t="s">
        <v>66</v>
      </c>
      <c r="AK58" s="30" t="s">
        <v>66</v>
      </c>
      <c r="AL58" s="30" t="s">
        <v>66</v>
      </c>
      <c r="AM58" s="30" t="s">
        <v>141</v>
      </c>
      <c r="AN58" s="34">
        <f>SUM(AN59:AN59)</f>
        <v>100000000</v>
      </c>
      <c r="AO58" s="34">
        <f>SUM(AO59:AO59)</f>
        <v>0</v>
      </c>
      <c r="AP58" s="34">
        <f>SUM(AP59:AP59)</f>
        <v>97500000</v>
      </c>
      <c r="AQ58" s="34">
        <f>SUM(AQ59:AQ59)</f>
        <v>0</v>
      </c>
      <c r="AR58" s="34">
        <f t="shared" si="12"/>
        <v>197500000</v>
      </c>
      <c r="AS58" s="34">
        <f>SUM(AS59:AS59)</f>
        <v>197500000</v>
      </c>
      <c r="AT58" s="34">
        <f>SUM(AT59:AT59)</f>
        <v>197500000</v>
      </c>
      <c r="AU58" s="34">
        <f>SUM(AU59:AU59)</f>
        <v>0</v>
      </c>
      <c r="AV58" s="34">
        <f>SUM(AV59:AV59)</f>
        <v>0</v>
      </c>
      <c r="AW58" s="34">
        <f t="shared" si="24"/>
        <v>100</v>
      </c>
      <c r="AX58" s="34">
        <f t="shared" si="23"/>
        <v>100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90" x14ac:dyDescent="0.25">
      <c r="A59" s="2">
        <v>1</v>
      </c>
      <c r="B59" s="2">
        <v>800103913</v>
      </c>
      <c r="C59" s="2">
        <v>4</v>
      </c>
      <c r="D59" s="2" t="s">
        <v>64</v>
      </c>
      <c r="E59" s="2">
        <v>2014</v>
      </c>
      <c r="F59" s="2" t="s">
        <v>65</v>
      </c>
      <c r="G59" s="2" t="s">
        <v>148</v>
      </c>
      <c r="H59" s="2" t="s">
        <v>149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0"/>
      <c r="AE59" s="6">
        <v>10</v>
      </c>
      <c r="AF59" s="6" t="s">
        <v>85</v>
      </c>
      <c r="AG59" s="6">
        <v>17</v>
      </c>
      <c r="AH59" s="10" t="s">
        <v>97</v>
      </c>
      <c r="AI59" s="6" t="s">
        <v>140</v>
      </c>
      <c r="AJ59" s="6" t="s">
        <v>66</v>
      </c>
      <c r="AK59" s="6" t="s">
        <v>66</v>
      </c>
      <c r="AL59" s="6" t="s">
        <v>66</v>
      </c>
      <c r="AM59" s="6" t="s">
        <v>141</v>
      </c>
      <c r="AN59" s="7">
        <v>100000000</v>
      </c>
      <c r="AO59" s="7">
        <v>0</v>
      </c>
      <c r="AP59" s="7">
        <v>97500000</v>
      </c>
      <c r="AQ59" s="7">
        <v>0</v>
      </c>
      <c r="AR59" s="95">
        <f t="shared" si="12"/>
        <v>197500000</v>
      </c>
      <c r="AS59" s="7">
        <v>197500000</v>
      </c>
      <c r="AT59" s="7">
        <v>197500000</v>
      </c>
      <c r="AU59" s="7">
        <f>+AR59-AS59</f>
        <v>0</v>
      </c>
      <c r="AV59" s="7">
        <f>+AR59-AT59</f>
        <v>0</v>
      </c>
      <c r="AW59" s="95">
        <f t="shared" si="24"/>
        <v>100</v>
      </c>
      <c r="AX59" s="95">
        <f t="shared" si="23"/>
        <v>100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 t="s">
        <v>68</v>
      </c>
      <c r="BI59" s="2" t="s">
        <v>69</v>
      </c>
      <c r="BJ59" s="2" t="s">
        <v>70</v>
      </c>
      <c r="BK59" s="2" t="s">
        <v>71</v>
      </c>
      <c r="BL59" s="2" t="s">
        <v>68</v>
      </c>
      <c r="BM59" s="2" t="s">
        <v>72</v>
      </c>
      <c r="BN59" s="2" t="s">
        <v>73</v>
      </c>
      <c r="BO59" s="2" t="s">
        <v>74</v>
      </c>
      <c r="BP59" s="2" t="s">
        <v>75</v>
      </c>
      <c r="BQ59" s="2" t="s">
        <v>76</v>
      </c>
      <c r="BR59" s="2" t="s">
        <v>77</v>
      </c>
      <c r="CB59" s="2" t="s">
        <v>78</v>
      </c>
      <c r="CC59" s="2" t="s">
        <v>79</v>
      </c>
      <c r="CD59" s="2" t="s">
        <v>79</v>
      </c>
      <c r="CE59" s="2" t="s">
        <v>79</v>
      </c>
      <c r="CF59" s="2" t="s">
        <v>80</v>
      </c>
      <c r="CG59" s="2" t="s">
        <v>79</v>
      </c>
      <c r="CH59" s="2" t="s">
        <v>79</v>
      </c>
      <c r="CI59" s="2" t="s">
        <v>81</v>
      </c>
      <c r="CJ59" s="2" t="s">
        <v>81</v>
      </c>
      <c r="CK59" s="2" t="s">
        <v>81</v>
      </c>
      <c r="CL59" s="2" t="s">
        <v>81</v>
      </c>
    </row>
    <row r="60" spans="1:90" s="150" customFormat="1" ht="45" x14ac:dyDescent="0.25">
      <c r="A60" s="152">
        <v>1</v>
      </c>
      <c r="B60" s="152">
        <v>800103913</v>
      </c>
      <c r="C60" s="152">
        <v>4</v>
      </c>
      <c r="D60" s="152" t="s">
        <v>64</v>
      </c>
      <c r="E60" s="152">
        <v>2014</v>
      </c>
      <c r="F60" s="152" t="s">
        <v>65</v>
      </c>
      <c r="G60" s="152" t="s">
        <v>148</v>
      </c>
      <c r="H60" s="152" t="s">
        <v>149</v>
      </c>
      <c r="I60" s="30" t="s">
        <v>84</v>
      </c>
      <c r="J60" s="30" t="s">
        <v>154</v>
      </c>
      <c r="K60" s="30" t="s">
        <v>150</v>
      </c>
      <c r="L60" s="147">
        <v>64</v>
      </c>
      <c r="M60" s="30" t="s">
        <v>66</v>
      </c>
      <c r="N60" s="30" t="s">
        <v>66</v>
      </c>
      <c r="O60" s="30" t="s">
        <v>66</v>
      </c>
      <c r="P60" s="30" t="s">
        <v>66</v>
      </c>
      <c r="Q60" s="30" t="s">
        <v>66</v>
      </c>
      <c r="R60" s="30" t="s">
        <v>66</v>
      </c>
      <c r="S60" s="30" t="s">
        <v>66</v>
      </c>
      <c r="T60" s="30" t="s">
        <v>66</v>
      </c>
      <c r="U60" s="30" t="s">
        <v>66</v>
      </c>
      <c r="V60" s="30" t="s">
        <v>66</v>
      </c>
      <c r="W60" s="30" t="s">
        <v>66</v>
      </c>
      <c r="X60" s="30" t="s">
        <v>66</v>
      </c>
      <c r="Y60" s="30" t="s">
        <v>66</v>
      </c>
      <c r="Z60" s="30" t="s">
        <v>66</v>
      </c>
      <c r="AA60" s="30" t="s">
        <v>66</v>
      </c>
      <c r="AB60" s="30" t="s">
        <v>66</v>
      </c>
      <c r="AC60" s="30" t="s">
        <v>67</v>
      </c>
      <c r="AD60" s="148" t="s">
        <v>399</v>
      </c>
      <c r="AE60" s="30">
        <v>0</v>
      </c>
      <c r="AF60" s="32"/>
      <c r="AG60" s="30"/>
      <c r="AH60" s="100"/>
      <c r="AI60" s="30" t="s">
        <v>151</v>
      </c>
      <c r="AJ60" s="30" t="s">
        <v>66</v>
      </c>
      <c r="AK60" s="30" t="s">
        <v>66</v>
      </c>
      <c r="AL60" s="30" t="s">
        <v>66</v>
      </c>
      <c r="AM60" s="30" t="s">
        <v>152</v>
      </c>
      <c r="AN60" s="34">
        <f>SUM(AN61:AN63)</f>
        <v>450000000</v>
      </c>
      <c r="AO60" s="34">
        <f t="shared" ref="AO60:AQ60" si="55">SUM(AO61:AO63)</f>
        <v>800000000</v>
      </c>
      <c r="AP60" s="34">
        <f t="shared" si="55"/>
        <v>104146542</v>
      </c>
      <c r="AQ60" s="34">
        <f t="shared" si="55"/>
        <v>0</v>
      </c>
      <c r="AR60" s="34">
        <f>+AN60+AO60+AP60-AQ60</f>
        <v>1354146542</v>
      </c>
      <c r="AS60" s="34">
        <f>SUM(AS61:AS63)</f>
        <v>1071706000</v>
      </c>
      <c r="AT60" s="34">
        <f t="shared" ref="AT60:AV60" si="56">SUM(AT61:AT63)</f>
        <v>1071706000</v>
      </c>
      <c r="AU60" s="34">
        <f>SUM(AU61:AU63)</f>
        <v>282440542</v>
      </c>
      <c r="AV60" s="34">
        <f t="shared" si="56"/>
        <v>282440542</v>
      </c>
      <c r="AW60" s="34">
        <f>+AS60/AR60*100</f>
        <v>79.142542314301451</v>
      </c>
      <c r="AX60" s="34">
        <f t="shared" si="23"/>
        <v>79.142542314301451</v>
      </c>
      <c r="AY60" s="152">
        <v>0</v>
      </c>
      <c r="AZ60" s="152">
        <v>0</v>
      </c>
      <c r="BA60" s="152">
        <v>0</v>
      </c>
      <c r="BB60" s="152">
        <v>0</v>
      </c>
      <c r="BC60" s="152">
        <v>0</v>
      </c>
      <c r="BD60" s="152">
        <v>0</v>
      </c>
      <c r="BE60" s="152">
        <v>0</v>
      </c>
      <c r="BF60" s="152">
        <v>0</v>
      </c>
      <c r="BG60" s="152">
        <v>0</v>
      </c>
      <c r="BH60" s="152" t="s">
        <v>68</v>
      </c>
      <c r="BI60" s="152" t="s">
        <v>69</v>
      </c>
      <c r="BJ60" s="152" t="s">
        <v>70</v>
      </c>
      <c r="BK60" s="152" t="s">
        <v>71</v>
      </c>
      <c r="BL60" s="152" t="s">
        <v>68</v>
      </c>
      <c r="BM60" s="152" t="s">
        <v>72</v>
      </c>
      <c r="BN60" s="152" t="s">
        <v>73</v>
      </c>
      <c r="BO60" s="152" t="s">
        <v>74</v>
      </c>
      <c r="BP60" s="152" t="s">
        <v>75</v>
      </c>
      <c r="BQ60" s="152" t="s">
        <v>76</v>
      </c>
      <c r="BR60" s="152" t="s">
        <v>77</v>
      </c>
      <c r="CB60" s="152" t="s">
        <v>78</v>
      </c>
      <c r="CC60" s="152" t="s">
        <v>79</v>
      </c>
      <c r="CD60" s="152" t="s">
        <v>79</v>
      </c>
      <c r="CE60" s="152" t="s">
        <v>79</v>
      </c>
      <c r="CF60" s="152" t="s">
        <v>80</v>
      </c>
      <c r="CG60" s="152" t="s">
        <v>79</v>
      </c>
      <c r="CH60" s="152" t="s">
        <v>79</v>
      </c>
      <c r="CI60" s="152" t="s">
        <v>81</v>
      </c>
      <c r="CJ60" s="152" t="s">
        <v>81</v>
      </c>
      <c r="CK60" s="152" t="s">
        <v>81</v>
      </c>
      <c r="CL60" s="152" t="s">
        <v>81</v>
      </c>
    </row>
    <row r="61" spans="1:90" x14ac:dyDescent="0.25">
      <c r="A61" s="2">
        <v>1</v>
      </c>
      <c r="B61" s="2">
        <v>800103913</v>
      </c>
      <c r="C61" s="2">
        <v>4</v>
      </c>
      <c r="D61" s="2" t="s">
        <v>64</v>
      </c>
      <c r="E61" s="2">
        <v>2014</v>
      </c>
      <c r="F61" s="2" t="s">
        <v>65</v>
      </c>
      <c r="G61" s="2" t="s">
        <v>148</v>
      </c>
      <c r="H61" s="2" t="s">
        <v>149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0"/>
      <c r="AE61" s="6">
        <v>10</v>
      </c>
      <c r="AF61" s="6" t="s">
        <v>85</v>
      </c>
      <c r="AG61" s="6">
        <v>17</v>
      </c>
      <c r="AH61" s="10" t="s">
        <v>97</v>
      </c>
      <c r="AI61" s="6" t="s">
        <v>151</v>
      </c>
      <c r="AJ61" s="6" t="s">
        <v>66</v>
      </c>
      <c r="AK61" s="6" t="s">
        <v>66</v>
      </c>
      <c r="AL61" s="6" t="s">
        <v>66</v>
      </c>
      <c r="AM61" s="6" t="s">
        <v>152</v>
      </c>
      <c r="AN61" s="7">
        <v>450000000</v>
      </c>
      <c r="AO61" s="7">
        <v>0</v>
      </c>
      <c r="AP61" s="7">
        <v>24000000</v>
      </c>
      <c r="AQ61" s="7">
        <v>0</v>
      </c>
      <c r="AR61" s="95">
        <f t="shared" si="12"/>
        <v>474000000</v>
      </c>
      <c r="AS61" s="7">
        <v>450000000</v>
      </c>
      <c r="AT61" s="7">
        <v>450000000</v>
      </c>
      <c r="AU61" s="7">
        <f>+AR61-AS61</f>
        <v>24000000</v>
      </c>
      <c r="AV61" s="7">
        <f>+AR61-AT61</f>
        <v>24000000</v>
      </c>
      <c r="AW61" s="95">
        <f t="shared" si="24"/>
        <v>94.936708860759495</v>
      </c>
      <c r="AX61" s="95">
        <f t="shared" si="23"/>
        <v>94.936708860759495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 t="s">
        <v>68</v>
      </c>
      <c r="BI61" s="2" t="s">
        <v>69</v>
      </c>
      <c r="BJ61" s="2" t="s">
        <v>70</v>
      </c>
      <c r="BK61" s="2" t="s">
        <v>71</v>
      </c>
      <c r="BL61" s="2" t="s">
        <v>68</v>
      </c>
      <c r="BM61" s="2" t="s">
        <v>72</v>
      </c>
      <c r="BN61" s="2" t="s">
        <v>73</v>
      </c>
      <c r="BO61" s="2" t="s">
        <v>74</v>
      </c>
      <c r="BP61" s="2" t="s">
        <v>75</v>
      </c>
      <c r="BQ61" s="2" t="s">
        <v>76</v>
      </c>
      <c r="BR61" s="2" t="s">
        <v>77</v>
      </c>
      <c r="CB61" s="2" t="s">
        <v>78</v>
      </c>
      <c r="CC61" s="2" t="s">
        <v>79</v>
      </c>
      <c r="CD61" s="2" t="s">
        <v>79</v>
      </c>
      <c r="CE61" s="2" t="s">
        <v>79</v>
      </c>
      <c r="CF61" s="2" t="s">
        <v>80</v>
      </c>
      <c r="CG61" s="2" t="s">
        <v>79</v>
      </c>
      <c r="CH61" s="2" t="s">
        <v>79</v>
      </c>
      <c r="CI61" s="2" t="s">
        <v>81</v>
      </c>
      <c r="CJ61" s="2" t="s">
        <v>81</v>
      </c>
      <c r="CK61" s="2" t="s">
        <v>81</v>
      </c>
      <c r="CL61" s="2" t="s">
        <v>81</v>
      </c>
    </row>
    <row r="62" spans="1:90" ht="30" x14ac:dyDescent="0.25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0"/>
      <c r="AE62" s="6"/>
      <c r="AF62" s="6"/>
      <c r="AG62" s="6">
        <v>26</v>
      </c>
      <c r="AH62" s="10" t="s">
        <v>331</v>
      </c>
      <c r="AI62" s="6"/>
      <c r="AJ62" s="6"/>
      <c r="AK62" s="6"/>
      <c r="AL62" s="6"/>
      <c r="AM62" s="6"/>
      <c r="AN62" s="7">
        <v>0</v>
      </c>
      <c r="AO62" s="7">
        <v>800000000</v>
      </c>
      <c r="AP62" s="7">
        <v>0</v>
      </c>
      <c r="AQ62" s="7">
        <v>0</v>
      </c>
      <c r="AR62" s="95">
        <f t="shared" si="12"/>
        <v>800000000</v>
      </c>
      <c r="AS62" s="7">
        <v>621706000</v>
      </c>
      <c r="AT62" s="7">
        <v>621706000</v>
      </c>
      <c r="AU62" s="7">
        <f>+AR62-AS62</f>
        <v>178294000</v>
      </c>
      <c r="AV62" s="7">
        <f>+AR62-AT62</f>
        <v>178294000</v>
      </c>
      <c r="AW62" s="95">
        <f t="shared" ref="AW62:AW63" si="57">+AS62/AR62*100</f>
        <v>77.713250000000002</v>
      </c>
      <c r="AX62" s="95">
        <f t="shared" ref="AX62:AX63" si="58">+AT62/AR62*100</f>
        <v>77.713250000000002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ht="45" x14ac:dyDescent="0.25">
      <c r="A63" s="2"/>
      <c r="B63" s="2"/>
      <c r="C63" s="2"/>
      <c r="D63" s="2"/>
      <c r="E63" s="2"/>
      <c r="F63" s="2"/>
      <c r="G63" s="2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0"/>
      <c r="AE63" s="6"/>
      <c r="AF63" s="6"/>
      <c r="AG63" s="6">
        <v>230</v>
      </c>
      <c r="AH63" s="105" t="s">
        <v>353</v>
      </c>
      <c r="AI63" s="6"/>
      <c r="AJ63" s="6"/>
      <c r="AK63" s="6"/>
      <c r="AL63" s="6"/>
      <c r="AM63" s="6"/>
      <c r="AN63" s="7">
        <v>0</v>
      </c>
      <c r="AO63" s="7">
        <v>0</v>
      </c>
      <c r="AP63" s="7">
        <v>80146542</v>
      </c>
      <c r="AQ63" s="7">
        <v>0</v>
      </c>
      <c r="AR63" s="95">
        <f t="shared" si="12"/>
        <v>80146542</v>
      </c>
      <c r="AS63" s="7">
        <v>0</v>
      </c>
      <c r="AT63" s="7">
        <v>0</v>
      </c>
      <c r="AU63" s="7">
        <f>+AR63-AS63</f>
        <v>80146542</v>
      </c>
      <c r="AV63" s="7">
        <f>+AR63-AT63</f>
        <v>80146542</v>
      </c>
      <c r="AW63" s="95">
        <f t="shared" si="57"/>
        <v>0</v>
      </c>
      <c r="AX63" s="95">
        <f t="shared" si="58"/>
        <v>0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150" customFormat="1" ht="45" x14ac:dyDescent="0.25">
      <c r="A64" s="152"/>
      <c r="B64" s="152"/>
      <c r="C64" s="152"/>
      <c r="D64" s="152"/>
      <c r="E64" s="152"/>
      <c r="F64" s="152"/>
      <c r="G64" s="152"/>
      <c r="H64" s="152"/>
      <c r="I64" s="30" t="s">
        <v>84</v>
      </c>
      <c r="J64" s="30" t="s">
        <v>154</v>
      </c>
      <c r="K64" s="30" t="s">
        <v>150</v>
      </c>
      <c r="L64" s="147">
        <v>65</v>
      </c>
      <c r="M64" s="30" t="s">
        <v>66</v>
      </c>
      <c r="N64" s="30" t="s">
        <v>66</v>
      </c>
      <c r="O64" s="30" t="s">
        <v>66</v>
      </c>
      <c r="P64" s="30" t="s">
        <v>66</v>
      </c>
      <c r="Q64" s="30" t="s">
        <v>66</v>
      </c>
      <c r="R64" s="30" t="s">
        <v>66</v>
      </c>
      <c r="S64" s="30" t="s">
        <v>66</v>
      </c>
      <c r="T64" s="30" t="s">
        <v>66</v>
      </c>
      <c r="U64" s="30" t="s">
        <v>66</v>
      </c>
      <c r="V64" s="30" t="s">
        <v>66</v>
      </c>
      <c r="W64" s="30" t="s">
        <v>66</v>
      </c>
      <c r="X64" s="30" t="s">
        <v>66</v>
      </c>
      <c r="Y64" s="30" t="s">
        <v>66</v>
      </c>
      <c r="Z64" s="30" t="s">
        <v>66</v>
      </c>
      <c r="AA64" s="30" t="s">
        <v>66</v>
      </c>
      <c r="AB64" s="30" t="s">
        <v>66</v>
      </c>
      <c r="AC64" s="30" t="s">
        <v>67</v>
      </c>
      <c r="AD64" s="148" t="s">
        <v>400</v>
      </c>
      <c r="AE64" s="30">
        <v>0</v>
      </c>
      <c r="AF64" s="32"/>
      <c r="AG64" s="30"/>
      <c r="AH64" s="100"/>
      <c r="AI64" s="30" t="s">
        <v>151</v>
      </c>
      <c r="AJ64" s="30" t="s">
        <v>66</v>
      </c>
      <c r="AK64" s="30" t="s">
        <v>66</v>
      </c>
      <c r="AL64" s="30" t="s">
        <v>66</v>
      </c>
      <c r="AM64" s="30" t="s">
        <v>152</v>
      </c>
      <c r="AN64" s="34">
        <f>+AN65</f>
        <v>100000000</v>
      </c>
      <c r="AO64" s="34">
        <f>+AO65</f>
        <v>0</v>
      </c>
      <c r="AP64" s="34">
        <f>+AP65</f>
        <v>0</v>
      </c>
      <c r="AQ64" s="34">
        <f>+AQ65</f>
        <v>0</v>
      </c>
      <c r="AR64" s="34">
        <f t="shared" ref="AR64:AR65" si="59">+AN64+AO64+AP64-AQ64</f>
        <v>100000000</v>
      </c>
      <c r="AS64" s="34">
        <f>+AS65</f>
        <v>100000000</v>
      </c>
      <c r="AT64" s="34">
        <f>+AT65</f>
        <v>100000000</v>
      </c>
      <c r="AU64" s="34">
        <f>+AU65</f>
        <v>0</v>
      </c>
      <c r="AV64" s="34">
        <f>+AV65</f>
        <v>0</v>
      </c>
      <c r="AW64" s="34">
        <f t="shared" ref="AW64:AW65" si="60">+AS64/AR64*100</f>
        <v>100</v>
      </c>
      <c r="AX64" s="34">
        <f t="shared" ref="AX64:AX65" si="61">+AT64/AR64*100</f>
        <v>100</v>
      </c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</row>
    <row r="65" spans="1:90" x14ac:dyDescent="0.25">
      <c r="A65" s="2"/>
      <c r="B65" s="2"/>
      <c r="C65" s="2"/>
      <c r="D65" s="2"/>
      <c r="E65" s="2"/>
      <c r="F65" s="2"/>
      <c r="G65" s="2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0"/>
      <c r="AE65" s="6">
        <v>10</v>
      </c>
      <c r="AF65" s="6" t="s">
        <v>85</v>
      </c>
      <c r="AG65" s="6">
        <v>17</v>
      </c>
      <c r="AH65" s="10" t="s">
        <v>97</v>
      </c>
      <c r="AI65" s="6" t="s">
        <v>151</v>
      </c>
      <c r="AJ65" s="6" t="s">
        <v>66</v>
      </c>
      <c r="AK65" s="6" t="s">
        <v>66</v>
      </c>
      <c r="AL65" s="6" t="s">
        <v>66</v>
      </c>
      <c r="AM65" s="6" t="s">
        <v>152</v>
      </c>
      <c r="AN65" s="7">
        <v>100000000</v>
      </c>
      <c r="AO65" s="7">
        <v>0</v>
      </c>
      <c r="AP65" s="7">
        <v>0</v>
      </c>
      <c r="AQ65" s="7">
        <v>0</v>
      </c>
      <c r="AR65" s="95">
        <f t="shared" si="59"/>
        <v>100000000</v>
      </c>
      <c r="AS65" s="7">
        <v>100000000</v>
      </c>
      <c r="AT65" s="7">
        <v>100000000</v>
      </c>
      <c r="AU65" s="7">
        <f>+AR65-AS65</f>
        <v>0</v>
      </c>
      <c r="AV65" s="7">
        <f>+AR65-AT65</f>
        <v>0</v>
      </c>
      <c r="AW65" s="95">
        <f t="shared" si="60"/>
        <v>100</v>
      </c>
      <c r="AX65" s="95">
        <f t="shared" si="61"/>
        <v>100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s="150" customFormat="1" ht="45" x14ac:dyDescent="0.25">
      <c r="A66" s="152"/>
      <c r="B66" s="152"/>
      <c r="C66" s="152"/>
      <c r="D66" s="152"/>
      <c r="E66" s="152"/>
      <c r="F66" s="152"/>
      <c r="G66" s="152"/>
      <c r="H66" s="152"/>
      <c r="I66" s="30" t="s">
        <v>84</v>
      </c>
      <c r="J66" s="30" t="s">
        <v>154</v>
      </c>
      <c r="K66" s="30" t="s">
        <v>150</v>
      </c>
      <c r="L66" s="147">
        <v>66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401</v>
      </c>
      <c r="AE66" s="30">
        <v>0</v>
      </c>
      <c r="AF66" s="32"/>
      <c r="AG66" s="30"/>
      <c r="AH66" s="100"/>
      <c r="AI66" s="30" t="s">
        <v>151</v>
      </c>
      <c r="AJ66" s="30" t="s">
        <v>66</v>
      </c>
      <c r="AK66" s="30" t="s">
        <v>66</v>
      </c>
      <c r="AL66" s="30" t="s">
        <v>66</v>
      </c>
      <c r="AM66" s="30" t="s">
        <v>152</v>
      </c>
      <c r="AN66" s="34">
        <f>+AN67</f>
        <v>450000000</v>
      </c>
      <c r="AO66" s="34">
        <f>+AO67+AO68</f>
        <v>300000000</v>
      </c>
      <c r="AP66" s="34">
        <f>+AP67+AP68</f>
        <v>0</v>
      </c>
      <c r="AQ66" s="34">
        <f>+AQ67+AQ68</f>
        <v>46850000</v>
      </c>
      <c r="AR66" s="34">
        <f>+AN66+AO66+AP66-AQ66</f>
        <v>703150000</v>
      </c>
      <c r="AS66" s="34">
        <f>+AS67+AS68</f>
        <v>689550000</v>
      </c>
      <c r="AT66" s="34">
        <f>+AT67+AT68</f>
        <v>689550000</v>
      </c>
      <c r="AU66" s="34">
        <f>+AU67+AU68</f>
        <v>13600000</v>
      </c>
      <c r="AV66" s="34">
        <f>+AV67+AV68</f>
        <v>13600000</v>
      </c>
      <c r="AW66" s="34">
        <f t="shared" ref="AW66:AW67" si="62">+AS66/AR66*100</f>
        <v>98.065846547678305</v>
      </c>
      <c r="AX66" s="34">
        <f t="shared" ref="AX66:AX67" si="63">+AT66/AR66*100</f>
        <v>98.065846547678305</v>
      </c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</row>
    <row r="67" spans="1:90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0"/>
      <c r="AE67" s="6">
        <v>10</v>
      </c>
      <c r="AF67" s="6" t="s">
        <v>85</v>
      </c>
      <c r="AG67" s="6">
        <v>17</v>
      </c>
      <c r="AH67" s="10" t="s">
        <v>97</v>
      </c>
      <c r="AI67" s="6" t="s">
        <v>151</v>
      </c>
      <c r="AJ67" s="6" t="s">
        <v>66</v>
      </c>
      <c r="AK67" s="6" t="s">
        <v>66</v>
      </c>
      <c r="AL67" s="6" t="s">
        <v>66</v>
      </c>
      <c r="AM67" s="6" t="s">
        <v>152</v>
      </c>
      <c r="AN67" s="7">
        <v>450000000</v>
      </c>
      <c r="AO67" s="7">
        <v>0</v>
      </c>
      <c r="AP67" s="7">
        <v>0</v>
      </c>
      <c r="AQ67" s="7">
        <v>36650000</v>
      </c>
      <c r="AR67" s="95">
        <f t="shared" ref="AR67:AR68" si="64">+AN67+AO67+AP67-AQ67</f>
        <v>413350000</v>
      </c>
      <c r="AS67" s="7">
        <v>399750000</v>
      </c>
      <c r="AT67" s="7">
        <v>399750000</v>
      </c>
      <c r="AU67" s="7">
        <f>+AR67-AS67</f>
        <v>13600000</v>
      </c>
      <c r="AV67" s="7">
        <f>+AR67-AT67</f>
        <v>13600000</v>
      </c>
      <c r="AW67" s="95">
        <f t="shared" si="62"/>
        <v>96.709810088302888</v>
      </c>
      <c r="AX67" s="95">
        <f t="shared" si="63"/>
        <v>96.709810088302888</v>
      </c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30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/>
      <c r="AF68" s="6"/>
      <c r="AG68" s="6">
        <v>26</v>
      </c>
      <c r="AH68" s="10" t="s">
        <v>331</v>
      </c>
      <c r="AI68" s="6"/>
      <c r="AJ68" s="6"/>
      <c r="AK68" s="6"/>
      <c r="AL68" s="6"/>
      <c r="AM68" s="6"/>
      <c r="AN68" s="7">
        <v>0</v>
      </c>
      <c r="AO68" s="7">
        <v>300000000</v>
      </c>
      <c r="AP68" s="7">
        <v>0</v>
      </c>
      <c r="AQ68" s="7">
        <v>10200000</v>
      </c>
      <c r="AR68" s="95">
        <f t="shared" si="64"/>
        <v>289800000</v>
      </c>
      <c r="AS68" s="7">
        <v>289800000</v>
      </c>
      <c r="AT68" s="7">
        <v>289800000</v>
      </c>
      <c r="AU68" s="7">
        <f>+AR68-AS68</f>
        <v>0</v>
      </c>
      <c r="AV68" s="7">
        <f>+AR68-AT68</f>
        <v>0</v>
      </c>
      <c r="AW68" s="95">
        <f t="shared" ref="AW68" si="65">+AS68/AR68*100</f>
        <v>100</v>
      </c>
      <c r="AX68" s="95">
        <f t="shared" ref="AX68" si="66">+AT68/AR68*100</f>
        <v>100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s="150" customFormat="1" ht="45" x14ac:dyDescent="0.25">
      <c r="A69" s="152"/>
      <c r="B69" s="152"/>
      <c r="C69" s="152"/>
      <c r="D69" s="152"/>
      <c r="E69" s="152"/>
      <c r="F69" s="152"/>
      <c r="G69" s="152"/>
      <c r="H69" s="152"/>
      <c r="I69" s="30" t="s">
        <v>84</v>
      </c>
      <c r="J69" s="30" t="s">
        <v>154</v>
      </c>
      <c r="K69" s="30" t="s">
        <v>150</v>
      </c>
      <c r="L69" s="147">
        <v>69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 t="s">
        <v>66</v>
      </c>
      <c r="Z69" s="30" t="s">
        <v>66</v>
      </c>
      <c r="AA69" s="30" t="s">
        <v>66</v>
      </c>
      <c r="AB69" s="30" t="s">
        <v>66</v>
      </c>
      <c r="AC69" s="30" t="s">
        <v>67</v>
      </c>
      <c r="AD69" s="148" t="s">
        <v>402</v>
      </c>
      <c r="AE69" s="30">
        <v>0</v>
      </c>
      <c r="AF69" s="32"/>
      <c r="AG69" s="30"/>
      <c r="AH69" s="100"/>
      <c r="AI69" s="30" t="s">
        <v>151</v>
      </c>
      <c r="AJ69" s="30" t="s">
        <v>66</v>
      </c>
      <c r="AK69" s="30" t="s">
        <v>66</v>
      </c>
      <c r="AL69" s="30" t="s">
        <v>66</v>
      </c>
      <c r="AM69" s="30" t="s">
        <v>152</v>
      </c>
      <c r="AN69" s="34">
        <f>+AN70</f>
        <v>0</v>
      </c>
      <c r="AO69" s="34">
        <f>+AO70+AO71</f>
        <v>250000000</v>
      </c>
      <c r="AP69" s="34">
        <f>+AP70+AP71</f>
        <v>100000000</v>
      </c>
      <c r="AQ69" s="34">
        <f>+AQ70+AQ71</f>
        <v>0</v>
      </c>
      <c r="AR69" s="34">
        <f>+AN69+AO69+AP69-AQ69</f>
        <v>350000000</v>
      </c>
      <c r="AS69" s="34">
        <f>+AS70+AS71</f>
        <v>349909940</v>
      </c>
      <c r="AT69" s="34">
        <f>+AT70+AT71</f>
        <v>349909940</v>
      </c>
      <c r="AU69" s="34">
        <f>+AU70+AU71</f>
        <v>90060</v>
      </c>
      <c r="AV69" s="34">
        <f>+AV70+AV71</f>
        <v>90060</v>
      </c>
      <c r="AW69" s="34">
        <f t="shared" ref="AW69:AW73" si="67">+AS69/AR69*100</f>
        <v>99.974268571428567</v>
      </c>
      <c r="AX69" s="34">
        <f t="shared" ref="AX69:AX73" si="68">+AT69/AR69*100</f>
        <v>99.974268571428567</v>
      </c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</row>
    <row r="70" spans="1:90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>
        <v>10</v>
      </c>
      <c r="AF70" s="6" t="s">
        <v>85</v>
      </c>
      <c r="AG70" s="6">
        <v>17</v>
      </c>
      <c r="AH70" s="10" t="s">
        <v>97</v>
      </c>
      <c r="AI70" s="6" t="s">
        <v>151</v>
      </c>
      <c r="AJ70" s="6" t="s">
        <v>66</v>
      </c>
      <c r="AK70" s="6" t="s">
        <v>66</v>
      </c>
      <c r="AL70" s="6" t="s">
        <v>66</v>
      </c>
      <c r="AM70" s="6" t="s">
        <v>152</v>
      </c>
      <c r="AN70" s="7">
        <v>0</v>
      </c>
      <c r="AO70" s="7">
        <v>0</v>
      </c>
      <c r="AP70" s="7">
        <v>100000000</v>
      </c>
      <c r="AQ70" s="7">
        <v>0</v>
      </c>
      <c r="AR70" s="95">
        <f t="shared" ref="AR70:AR73" si="69">+AN70+AO70+AP70-AQ70</f>
        <v>100000000</v>
      </c>
      <c r="AS70" s="7">
        <v>99909940</v>
      </c>
      <c r="AT70" s="7">
        <v>99909940</v>
      </c>
      <c r="AU70" s="7">
        <f>+AR70-AS70</f>
        <v>90060</v>
      </c>
      <c r="AV70" s="7">
        <f>+AR70-AT70</f>
        <v>90060</v>
      </c>
      <c r="AW70" s="95">
        <f t="shared" si="67"/>
        <v>99.909939999999992</v>
      </c>
      <c r="AX70" s="95">
        <f t="shared" si="68"/>
        <v>99.909939999999992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ht="30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0"/>
      <c r="AE71" s="6"/>
      <c r="AF71" s="6"/>
      <c r="AG71" s="6">
        <v>26</v>
      </c>
      <c r="AH71" s="10" t="s">
        <v>331</v>
      </c>
      <c r="AI71" s="6"/>
      <c r="AJ71" s="6"/>
      <c r="AK71" s="6"/>
      <c r="AL71" s="6"/>
      <c r="AM71" s="6"/>
      <c r="AN71" s="7">
        <v>0</v>
      </c>
      <c r="AO71" s="7">
        <v>250000000</v>
      </c>
      <c r="AP71" s="7">
        <v>0</v>
      </c>
      <c r="AQ71" s="7">
        <v>0</v>
      </c>
      <c r="AR71" s="95">
        <f t="shared" si="69"/>
        <v>250000000</v>
      </c>
      <c r="AS71" s="7">
        <v>250000000</v>
      </c>
      <c r="AT71" s="7">
        <v>250000000</v>
      </c>
      <c r="AU71" s="7">
        <f>+AR71-AS71</f>
        <v>0</v>
      </c>
      <c r="AV71" s="7">
        <f>+AR71-AT71</f>
        <v>0</v>
      </c>
      <c r="AW71" s="95">
        <f t="shared" ref="AW71" si="70">+AS71/AR71*100</f>
        <v>100</v>
      </c>
      <c r="AX71" s="95">
        <f t="shared" ref="AX71" si="71">+AT71/AR71*100</f>
        <v>100</v>
      </c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s="150" customFormat="1" ht="30" x14ac:dyDescent="0.25">
      <c r="A72" s="152"/>
      <c r="B72" s="152"/>
      <c r="C72" s="152"/>
      <c r="D72" s="152"/>
      <c r="E72" s="152"/>
      <c r="F72" s="152"/>
      <c r="G72" s="152"/>
      <c r="H72" s="152"/>
      <c r="I72" s="30" t="s">
        <v>84</v>
      </c>
      <c r="J72" s="30" t="s">
        <v>154</v>
      </c>
      <c r="K72" s="30" t="s">
        <v>150</v>
      </c>
      <c r="L72" s="147">
        <v>73</v>
      </c>
      <c r="M72" s="30" t="s">
        <v>66</v>
      </c>
      <c r="N72" s="30" t="s">
        <v>66</v>
      </c>
      <c r="O72" s="30" t="s">
        <v>66</v>
      </c>
      <c r="P72" s="30" t="s">
        <v>66</v>
      </c>
      <c r="Q72" s="30" t="s">
        <v>66</v>
      </c>
      <c r="R72" s="30" t="s">
        <v>66</v>
      </c>
      <c r="S72" s="30" t="s">
        <v>66</v>
      </c>
      <c r="T72" s="30" t="s">
        <v>66</v>
      </c>
      <c r="U72" s="30" t="s">
        <v>66</v>
      </c>
      <c r="V72" s="30" t="s">
        <v>66</v>
      </c>
      <c r="W72" s="30" t="s">
        <v>66</v>
      </c>
      <c r="X72" s="30" t="s">
        <v>66</v>
      </c>
      <c r="Y72" s="30" t="s">
        <v>66</v>
      </c>
      <c r="Z72" s="30" t="s">
        <v>66</v>
      </c>
      <c r="AA72" s="30" t="s">
        <v>66</v>
      </c>
      <c r="AB72" s="30" t="s">
        <v>66</v>
      </c>
      <c r="AC72" s="30" t="s">
        <v>67</v>
      </c>
      <c r="AD72" s="148" t="s">
        <v>403</v>
      </c>
      <c r="AE72" s="30">
        <v>0</v>
      </c>
      <c r="AF72" s="32"/>
      <c r="AG72" s="30"/>
      <c r="AH72" s="100"/>
      <c r="AI72" s="30" t="s">
        <v>151</v>
      </c>
      <c r="AJ72" s="30" t="s">
        <v>66</v>
      </c>
      <c r="AK72" s="30" t="s">
        <v>66</v>
      </c>
      <c r="AL72" s="30" t="s">
        <v>66</v>
      </c>
      <c r="AM72" s="30" t="s">
        <v>152</v>
      </c>
      <c r="AN72" s="34">
        <f>+AN73</f>
        <v>375000000</v>
      </c>
      <c r="AO72" s="34">
        <f>+AO73</f>
        <v>0</v>
      </c>
      <c r="AP72" s="34">
        <f>+AP73</f>
        <v>0</v>
      </c>
      <c r="AQ72" s="34">
        <f>+AQ73</f>
        <v>0</v>
      </c>
      <c r="AR72" s="34">
        <f t="shared" si="69"/>
        <v>375000000</v>
      </c>
      <c r="AS72" s="34">
        <f>+AS73</f>
        <v>312600000</v>
      </c>
      <c r="AT72" s="34">
        <f>+AT73</f>
        <v>312600000</v>
      </c>
      <c r="AU72" s="34">
        <f>+AU73</f>
        <v>62400000</v>
      </c>
      <c r="AV72" s="34">
        <f>+AV73</f>
        <v>62400000</v>
      </c>
      <c r="AW72" s="34">
        <f>+AS72/AR72*100</f>
        <v>83.36</v>
      </c>
      <c r="AX72" s="34">
        <f t="shared" si="68"/>
        <v>83.36</v>
      </c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</row>
    <row r="73" spans="1:90" ht="45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0"/>
      <c r="AE73" s="6">
        <v>10</v>
      </c>
      <c r="AF73" s="6" t="s">
        <v>85</v>
      </c>
      <c r="AG73" s="6">
        <v>10</v>
      </c>
      <c r="AH73" s="10" t="s">
        <v>86</v>
      </c>
      <c r="AI73" s="6" t="s">
        <v>151</v>
      </c>
      <c r="AJ73" s="6" t="s">
        <v>66</v>
      </c>
      <c r="AK73" s="6" t="s">
        <v>66</v>
      </c>
      <c r="AL73" s="6" t="s">
        <v>66</v>
      </c>
      <c r="AM73" s="6" t="s">
        <v>152</v>
      </c>
      <c r="AN73" s="7">
        <v>375000000</v>
      </c>
      <c r="AO73" s="7">
        <v>0</v>
      </c>
      <c r="AP73" s="7">
        <v>0</v>
      </c>
      <c r="AQ73" s="7">
        <v>0</v>
      </c>
      <c r="AR73" s="95">
        <f t="shared" si="69"/>
        <v>375000000</v>
      </c>
      <c r="AS73" s="7">
        <v>312600000</v>
      </c>
      <c r="AT73" s="7">
        <v>312600000</v>
      </c>
      <c r="AU73" s="7">
        <f>+AR73-AS73</f>
        <v>62400000</v>
      </c>
      <c r="AV73" s="7">
        <f>+AR73-AT73</f>
        <v>62400000</v>
      </c>
      <c r="AW73" s="95">
        <f t="shared" si="67"/>
        <v>83.36</v>
      </c>
      <c r="AX73" s="95">
        <f t="shared" si="68"/>
        <v>83.36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s="150" customFormat="1" ht="45" x14ac:dyDescent="0.25">
      <c r="A74" s="152"/>
      <c r="B74" s="152"/>
      <c r="C74" s="152"/>
      <c r="D74" s="152"/>
      <c r="E74" s="152"/>
      <c r="F74" s="152"/>
      <c r="G74" s="152"/>
      <c r="H74" s="152"/>
      <c r="I74" s="30" t="s">
        <v>84</v>
      </c>
      <c r="J74" s="30" t="s">
        <v>154</v>
      </c>
      <c r="K74" s="30" t="s">
        <v>150</v>
      </c>
      <c r="L74" s="147">
        <v>142</v>
      </c>
      <c r="M74" s="30" t="s">
        <v>66</v>
      </c>
      <c r="N74" s="30" t="s">
        <v>66</v>
      </c>
      <c r="O74" s="30" t="s">
        <v>66</v>
      </c>
      <c r="P74" s="30" t="s">
        <v>66</v>
      </c>
      <c r="Q74" s="30" t="s">
        <v>66</v>
      </c>
      <c r="R74" s="30" t="s">
        <v>66</v>
      </c>
      <c r="S74" s="30" t="s">
        <v>66</v>
      </c>
      <c r="T74" s="30" t="s">
        <v>66</v>
      </c>
      <c r="U74" s="30" t="s">
        <v>66</v>
      </c>
      <c r="V74" s="30" t="s">
        <v>66</v>
      </c>
      <c r="W74" s="30" t="s">
        <v>66</v>
      </c>
      <c r="X74" s="30" t="s">
        <v>66</v>
      </c>
      <c r="Y74" s="30" t="s">
        <v>66</v>
      </c>
      <c r="Z74" s="30" t="s">
        <v>66</v>
      </c>
      <c r="AA74" s="30" t="s">
        <v>66</v>
      </c>
      <c r="AB74" s="30" t="s">
        <v>66</v>
      </c>
      <c r="AC74" s="30" t="s">
        <v>67</v>
      </c>
      <c r="AD74" s="148" t="s">
        <v>404</v>
      </c>
      <c r="AE74" s="30">
        <v>0</v>
      </c>
      <c r="AF74" s="32"/>
      <c r="AG74" s="30"/>
      <c r="AH74" s="100"/>
      <c r="AI74" s="30" t="s">
        <v>151</v>
      </c>
      <c r="AJ74" s="30" t="s">
        <v>66</v>
      </c>
      <c r="AK74" s="30" t="s">
        <v>66</v>
      </c>
      <c r="AL74" s="30" t="s">
        <v>66</v>
      </c>
      <c r="AM74" s="30" t="s">
        <v>152</v>
      </c>
      <c r="AN74" s="34">
        <f>+AN75</f>
        <v>0</v>
      </c>
      <c r="AO74" s="34">
        <f>+AO75</f>
        <v>400000000</v>
      </c>
      <c r="AP74" s="34">
        <f>+AP75</f>
        <v>0</v>
      </c>
      <c r="AQ74" s="34">
        <f>+AQ75</f>
        <v>0</v>
      </c>
      <c r="AR74" s="34">
        <f t="shared" ref="AR74:AR81" si="72">+AN74+AO74+AP74-AQ74</f>
        <v>400000000</v>
      </c>
      <c r="AS74" s="34">
        <f>+AS75</f>
        <v>400000000</v>
      </c>
      <c r="AT74" s="34">
        <f>+AT75</f>
        <v>400000000</v>
      </c>
      <c r="AU74" s="34">
        <f>+AU75</f>
        <v>0</v>
      </c>
      <c r="AV74" s="34">
        <f>+AV75</f>
        <v>0</v>
      </c>
      <c r="AW74" s="34">
        <f>+AS74/AR74*100</f>
        <v>100</v>
      </c>
      <c r="AX74" s="34">
        <f t="shared" ref="AX74" si="73">+AT74/AR74*100</f>
        <v>100</v>
      </c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</row>
    <row r="75" spans="1:90" ht="30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0"/>
      <c r="AE75" s="6">
        <v>10</v>
      </c>
      <c r="AF75" s="6" t="s">
        <v>85</v>
      </c>
      <c r="AG75" s="6">
        <v>26</v>
      </c>
      <c r="AH75" s="10" t="s">
        <v>331</v>
      </c>
      <c r="AI75" s="6" t="s">
        <v>151</v>
      </c>
      <c r="AJ75" s="6" t="s">
        <v>66</v>
      </c>
      <c r="AK75" s="6" t="s">
        <v>66</v>
      </c>
      <c r="AL75" s="6" t="s">
        <v>66</v>
      </c>
      <c r="AM75" s="6" t="s">
        <v>152</v>
      </c>
      <c r="AN75" s="7">
        <v>0</v>
      </c>
      <c r="AO75" s="7">
        <v>400000000</v>
      </c>
      <c r="AP75" s="7">
        <v>0</v>
      </c>
      <c r="AQ75" s="7">
        <v>0</v>
      </c>
      <c r="AR75" s="95">
        <f t="shared" si="72"/>
        <v>400000000</v>
      </c>
      <c r="AS75" s="7">
        <v>400000000</v>
      </c>
      <c r="AT75" s="7">
        <v>400000000</v>
      </c>
      <c r="AU75" s="7">
        <f>+AR75-AS75</f>
        <v>0</v>
      </c>
      <c r="AV75" s="7">
        <f>+AR75-AT75</f>
        <v>0</v>
      </c>
      <c r="AW75" s="95">
        <f t="shared" ref="AW75" si="74">+AS75/AR75*100</f>
        <v>100</v>
      </c>
      <c r="AX75" s="95">
        <f t="shared" ref="AX75:AX76" si="75">+AT75/AR75*100</f>
        <v>100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s="150" customFormat="1" ht="30" x14ac:dyDescent="0.25">
      <c r="A76" s="152"/>
      <c r="B76" s="152"/>
      <c r="C76" s="152"/>
      <c r="D76" s="152"/>
      <c r="E76" s="152"/>
      <c r="F76" s="152"/>
      <c r="G76" s="152"/>
      <c r="H76" s="152"/>
      <c r="I76" s="30" t="s">
        <v>84</v>
      </c>
      <c r="J76" s="30" t="s">
        <v>154</v>
      </c>
      <c r="K76" s="30" t="s">
        <v>150</v>
      </c>
      <c r="L76" s="147">
        <v>149</v>
      </c>
      <c r="M76" s="30" t="s">
        <v>66</v>
      </c>
      <c r="N76" s="30" t="s">
        <v>66</v>
      </c>
      <c r="O76" s="30" t="s">
        <v>66</v>
      </c>
      <c r="P76" s="30" t="s">
        <v>66</v>
      </c>
      <c r="Q76" s="30" t="s">
        <v>66</v>
      </c>
      <c r="R76" s="30" t="s">
        <v>66</v>
      </c>
      <c r="S76" s="30" t="s">
        <v>66</v>
      </c>
      <c r="T76" s="30" t="s">
        <v>66</v>
      </c>
      <c r="U76" s="30" t="s">
        <v>66</v>
      </c>
      <c r="V76" s="30" t="s">
        <v>66</v>
      </c>
      <c r="W76" s="30" t="s">
        <v>66</v>
      </c>
      <c r="X76" s="30" t="s">
        <v>66</v>
      </c>
      <c r="Y76" s="30" t="s">
        <v>66</v>
      </c>
      <c r="Z76" s="30" t="s">
        <v>66</v>
      </c>
      <c r="AA76" s="30" t="s">
        <v>66</v>
      </c>
      <c r="AB76" s="30" t="s">
        <v>66</v>
      </c>
      <c r="AC76" s="30" t="s">
        <v>67</v>
      </c>
      <c r="AD76" s="148" t="s">
        <v>405</v>
      </c>
      <c r="AE76" s="30">
        <v>0</v>
      </c>
      <c r="AF76" s="32"/>
      <c r="AG76" s="30"/>
      <c r="AH76" s="100"/>
      <c r="AI76" s="30" t="s">
        <v>151</v>
      </c>
      <c r="AJ76" s="30" t="s">
        <v>66</v>
      </c>
      <c r="AK76" s="30" t="s">
        <v>66</v>
      </c>
      <c r="AL76" s="30" t="s">
        <v>66</v>
      </c>
      <c r="AM76" s="30" t="s">
        <v>152</v>
      </c>
      <c r="AN76" s="34">
        <f>+AN77</f>
        <v>0</v>
      </c>
      <c r="AO76" s="34">
        <f>+AO77</f>
        <v>100000000</v>
      </c>
      <c r="AP76" s="34">
        <f>+AP77</f>
        <v>0</v>
      </c>
      <c r="AQ76" s="34">
        <f>+AQ77</f>
        <v>0</v>
      </c>
      <c r="AR76" s="34">
        <f>+AN76+AO76+AP76-AQ76</f>
        <v>100000000</v>
      </c>
      <c r="AS76" s="34">
        <f>+AS77</f>
        <v>100000000</v>
      </c>
      <c r="AT76" s="34">
        <f>+AT77</f>
        <v>100000000</v>
      </c>
      <c r="AU76" s="34">
        <f>+AU77</f>
        <v>0</v>
      </c>
      <c r="AV76" s="34">
        <f>+AV77</f>
        <v>0</v>
      </c>
      <c r="AW76" s="34">
        <f>+AS76/AR76*100</f>
        <v>100</v>
      </c>
      <c r="AX76" s="34">
        <f t="shared" si="75"/>
        <v>100</v>
      </c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</row>
    <row r="77" spans="1:90" ht="45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0"/>
      <c r="AE77" s="6">
        <v>10</v>
      </c>
      <c r="AF77" s="6" t="s">
        <v>85</v>
      </c>
      <c r="AG77" s="6">
        <v>230</v>
      </c>
      <c r="AH77" s="105" t="s">
        <v>353</v>
      </c>
      <c r="AI77" s="6" t="s">
        <v>151</v>
      </c>
      <c r="AJ77" s="6" t="s">
        <v>66</v>
      </c>
      <c r="AK77" s="6" t="s">
        <v>66</v>
      </c>
      <c r="AL77" s="6" t="s">
        <v>66</v>
      </c>
      <c r="AM77" s="6" t="s">
        <v>152</v>
      </c>
      <c r="AN77" s="7">
        <v>0</v>
      </c>
      <c r="AO77" s="7">
        <v>100000000</v>
      </c>
      <c r="AP77" s="7">
        <v>0</v>
      </c>
      <c r="AQ77" s="7">
        <v>0</v>
      </c>
      <c r="AR77" s="95">
        <f t="shared" si="72"/>
        <v>100000000</v>
      </c>
      <c r="AS77" s="7">
        <v>100000000</v>
      </c>
      <c r="AT77" s="7">
        <v>100000000</v>
      </c>
      <c r="AU77" s="7">
        <f>+AR77-AS77</f>
        <v>0</v>
      </c>
      <c r="AV77" s="7">
        <f>+AR77-AT77</f>
        <v>0</v>
      </c>
      <c r="AW77" s="95">
        <f>+AS77/AR77*100</f>
        <v>100</v>
      </c>
      <c r="AX77" s="95">
        <f t="shared" ref="AX77:AX78" si="76">+AT77/AR77*100</f>
        <v>100</v>
      </c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s="150" customFormat="1" ht="30" x14ac:dyDescent="0.25">
      <c r="A78" s="30" t="s">
        <v>84</v>
      </c>
      <c r="B78" s="30" t="s">
        <v>154</v>
      </c>
      <c r="C78" s="30" t="s">
        <v>150</v>
      </c>
      <c r="D78" s="147">
        <v>149</v>
      </c>
      <c r="E78" s="152"/>
      <c r="F78" s="152"/>
      <c r="G78" s="152"/>
      <c r="H78" s="152"/>
      <c r="I78" s="30" t="s">
        <v>84</v>
      </c>
      <c r="J78" s="30" t="s">
        <v>154</v>
      </c>
      <c r="K78" s="30" t="s">
        <v>150</v>
      </c>
      <c r="L78" s="147">
        <v>170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148" t="s">
        <v>510</v>
      </c>
      <c r="AE78" s="30"/>
      <c r="AF78" s="32"/>
      <c r="AG78" s="30"/>
      <c r="AH78" s="100"/>
      <c r="AI78" s="30"/>
      <c r="AJ78" s="30"/>
      <c r="AK78" s="30"/>
      <c r="AL78" s="30"/>
      <c r="AM78" s="30"/>
      <c r="AN78" s="34">
        <f>AN79</f>
        <v>0</v>
      </c>
      <c r="AO78" s="34">
        <f t="shared" ref="AO78:AQ78" si="77">AO79</f>
        <v>0</v>
      </c>
      <c r="AP78" s="34">
        <f t="shared" si="77"/>
        <v>32000000</v>
      </c>
      <c r="AQ78" s="34">
        <f t="shared" si="77"/>
        <v>0</v>
      </c>
      <c r="AR78" s="34">
        <f>+AN78+AO78+AP78-AQ78</f>
        <v>32000000</v>
      </c>
      <c r="AS78" s="34">
        <f t="shared" ref="AS78" si="78">AS79</f>
        <v>32000000</v>
      </c>
      <c r="AT78" s="34">
        <f t="shared" ref="AT78" si="79">AT79</f>
        <v>32000000</v>
      </c>
      <c r="AU78" s="34">
        <f t="shared" ref="AU78" si="80">AU79</f>
        <v>0</v>
      </c>
      <c r="AV78" s="34">
        <f t="shared" ref="AV78" si="81">AV79</f>
        <v>0</v>
      </c>
      <c r="AW78" s="34">
        <f>+AS78/AR78*100</f>
        <v>100</v>
      </c>
      <c r="AX78" s="34">
        <f t="shared" si="76"/>
        <v>100</v>
      </c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</row>
    <row r="79" spans="1:90" ht="30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0"/>
      <c r="AE79" s="6"/>
      <c r="AF79" s="6"/>
      <c r="AG79" s="6">
        <v>26</v>
      </c>
      <c r="AH79" s="10" t="s">
        <v>331</v>
      </c>
      <c r="AI79" s="6"/>
      <c r="AJ79" s="6"/>
      <c r="AK79" s="6"/>
      <c r="AL79" s="6"/>
      <c r="AM79" s="6"/>
      <c r="AN79" s="7">
        <v>0</v>
      </c>
      <c r="AO79" s="7">
        <v>0</v>
      </c>
      <c r="AP79" s="7">
        <v>32000000</v>
      </c>
      <c r="AQ79" s="7"/>
      <c r="AR79" s="95">
        <f t="shared" si="72"/>
        <v>32000000</v>
      </c>
      <c r="AS79" s="7">
        <v>32000000</v>
      </c>
      <c r="AT79" s="7">
        <v>32000000</v>
      </c>
      <c r="AU79" s="7">
        <f>+AR79-AS79</f>
        <v>0</v>
      </c>
      <c r="AV79" s="7">
        <f>+AR79-AT79</f>
        <v>0</v>
      </c>
      <c r="AW79" s="95">
        <f>+AS79/AR79*100</f>
        <v>100</v>
      </c>
      <c r="AX79" s="95">
        <f t="shared" ref="AX79" si="82">+AT79/AR79*100</f>
        <v>100</v>
      </c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s="150" customFormat="1" ht="30" x14ac:dyDescent="0.25">
      <c r="A80" s="30"/>
      <c r="B80" s="30"/>
      <c r="C80" s="30"/>
      <c r="D80" s="147"/>
      <c r="E80" s="152"/>
      <c r="F80" s="152"/>
      <c r="G80" s="152"/>
      <c r="H80" s="152"/>
      <c r="I80" s="30" t="s">
        <v>84</v>
      </c>
      <c r="J80" s="30" t="s">
        <v>154</v>
      </c>
      <c r="K80" s="30" t="s">
        <v>150</v>
      </c>
      <c r="L80" s="147">
        <v>1500053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148" t="s">
        <v>511</v>
      </c>
      <c r="AE80" s="30"/>
      <c r="AF80" s="32"/>
      <c r="AG80" s="30"/>
      <c r="AH80" s="100"/>
      <c r="AI80" s="30"/>
      <c r="AJ80" s="30"/>
      <c r="AK80" s="30"/>
      <c r="AL80" s="30"/>
      <c r="AM80" s="30"/>
      <c r="AN80" s="34">
        <f>AN81</f>
        <v>0</v>
      </c>
      <c r="AO80" s="34">
        <f t="shared" ref="AO80:AQ80" si="83">AO81</f>
        <v>17555060.98</v>
      </c>
      <c r="AP80" s="34">
        <f t="shared" si="83"/>
        <v>0</v>
      </c>
      <c r="AQ80" s="34">
        <f t="shared" si="83"/>
        <v>0</v>
      </c>
      <c r="AR80" s="34">
        <f>+AN80+AO80+AP80-AQ80</f>
        <v>17555060.98</v>
      </c>
      <c r="AS80" s="34">
        <f t="shared" ref="AS80" si="84">AS81</f>
        <v>0</v>
      </c>
      <c r="AT80" s="34">
        <f t="shared" ref="AT80" si="85">AT81</f>
        <v>0</v>
      </c>
      <c r="AU80" s="34">
        <f t="shared" ref="AU80" si="86">AU81</f>
        <v>17555060.98</v>
      </c>
      <c r="AV80" s="34">
        <f t="shared" ref="AV80" si="87">AV81</f>
        <v>17555060.98</v>
      </c>
      <c r="AW80" s="34">
        <f>+AS80/AR80*100</f>
        <v>0</v>
      </c>
      <c r="AX80" s="34">
        <f t="shared" ref="AX80:AX81" si="88">+AT80/AR80*100</f>
        <v>0</v>
      </c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</row>
    <row r="81" spans="1:90" ht="60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0"/>
      <c r="AE81" s="6"/>
      <c r="AF81" s="6"/>
      <c r="AG81" s="6">
        <v>39</v>
      </c>
      <c r="AH81" s="105" t="s">
        <v>512</v>
      </c>
      <c r="AI81" s="6"/>
      <c r="AJ81" s="6"/>
      <c r="AK81" s="6"/>
      <c r="AL81" s="6"/>
      <c r="AM81" s="6"/>
      <c r="AN81" s="7">
        <v>0</v>
      </c>
      <c r="AO81" s="7">
        <v>17555060.98</v>
      </c>
      <c r="AP81" s="7">
        <v>0</v>
      </c>
      <c r="AQ81" s="7">
        <v>0</v>
      </c>
      <c r="AR81" s="95">
        <f t="shared" si="72"/>
        <v>17555060.98</v>
      </c>
      <c r="AS81" s="7">
        <v>0</v>
      </c>
      <c r="AT81" s="7">
        <v>0</v>
      </c>
      <c r="AU81" s="7">
        <f>+AR81-AS81</f>
        <v>17555060.98</v>
      </c>
      <c r="AV81" s="7">
        <f>+AR81-AT81</f>
        <v>17555060.98</v>
      </c>
      <c r="AW81" s="95">
        <f>+AS81/AR81*100</f>
        <v>0</v>
      </c>
      <c r="AX81" s="95">
        <f t="shared" si="88"/>
        <v>0</v>
      </c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x14ac:dyDescent="0.25">
      <c r="A82" s="2"/>
      <c r="B82" s="2"/>
      <c r="C82" s="2"/>
      <c r="D82" s="2"/>
      <c r="E82" s="2"/>
      <c r="F82" s="2"/>
      <c r="G82" s="2"/>
      <c r="H82" s="2"/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1"/>
      <c r="AE82" s="50"/>
      <c r="AF82" s="50"/>
      <c r="AG82" s="50"/>
      <c r="AH82" s="51"/>
      <c r="AI82" s="50"/>
      <c r="AJ82" s="50"/>
      <c r="AK82" s="50"/>
      <c r="AL82" s="50"/>
      <c r="AM82" s="50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x14ac:dyDescent="0.25">
      <c r="A83" s="2"/>
      <c r="B83" s="2"/>
      <c r="C83" s="2"/>
      <c r="D83" s="2"/>
      <c r="E83" s="2"/>
      <c r="F83" s="2"/>
      <c r="G83" s="2"/>
      <c r="H83" s="2"/>
      <c r="I83" s="56" t="s">
        <v>322</v>
      </c>
      <c r="J83" s="56"/>
      <c r="K83" s="56"/>
      <c r="L83" s="56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6"/>
      <c r="AE83" s="35"/>
      <c r="AF83" s="35"/>
      <c r="AG83" s="35"/>
      <c r="AH83" s="36"/>
      <c r="AI83" s="35"/>
      <c r="AJ83" s="35"/>
      <c r="AK83" s="35"/>
      <c r="AL83" s="35"/>
      <c r="AM83" s="35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55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x14ac:dyDescent="0.25">
      <c r="AH84" s="10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</row>
    <row r="85" spans="1:90" x14ac:dyDescent="0.25">
      <c r="AH85" s="10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</row>
    <row r="86" spans="1:90" x14ac:dyDescent="0.25">
      <c r="AH86" s="101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</row>
    <row r="87" spans="1:90" x14ac:dyDescent="0.25">
      <c r="AH87" s="101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</row>
    <row r="88" spans="1:90" x14ac:dyDescent="0.25">
      <c r="AH88" s="101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</row>
    <row r="89" spans="1:90" x14ac:dyDescent="0.25">
      <c r="AH89" s="101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</row>
    <row r="90" spans="1:90" x14ac:dyDescent="0.25">
      <c r="AH90" s="10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</row>
    <row r="91" spans="1:90" x14ac:dyDescent="0.25">
      <c r="AH91" s="101"/>
    </row>
  </sheetData>
  <mergeCells count="7">
    <mergeCell ref="I7:AD7"/>
    <mergeCell ref="AG7:AH7"/>
    <mergeCell ref="I8:AD8"/>
    <mergeCell ref="I9:AD9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6"/>
  <sheetViews>
    <sheetView topLeftCell="I1" workbookViewId="0">
      <pane ySplit="9" topLeftCell="A40" activePane="bottomLeft" state="frozen"/>
      <selection activeCell="L1" sqref="L1"/>
      <selection pane="bottomLeft" activeCell="AS8" sqref="AS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6.7109375" customWidth="1"/>
    <col min="31" max="31" width="11" hidden="1" customWidth="1"/>
    <col min="32" max="32" width="180" hidden="1" customWidth="1"/>
    <col min="33" max="33" width="5.7109375" customWidth="1"/>
    <col min="34" max="34" width="15.7109375" customWidth="1"/>
    <col min="35" max="38" width="9" hidden="1" customWidth="1"/>
    <col min="39" max="39" width="90" hidden="1" customWidth="1"/>
    <col min="40" max="40" width="16.28515625" customWidth="1"/>
    <col min="41" max="41" width="17.28515625" customWidth="1"/>
    <col min="42" max="42" width="16" customWidth="1"/>
    <col min="43" max="43" width="15.7109375" customWidth="1"/>
    <col min="44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5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5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507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54" t="s">
        <v>342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55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32.25" customHeight="1" thickBot="1" x14ac:dyDescent="0.3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157</v>
      </c>
      <c r="H7" s="2" t="s">
        <v>158</v>
      </c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157</v>
      </c>
      <c r="H8" s="2" t="s">
        <v>158</v>
      </c>
      <c r="I8" s="170" t="s">
        <v>158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102"/>
      <c r="AI8" s="28"/>
      <c r="AJ8" s="28"/>
      <c r="AK8" s="28"/>
      <c r="AL8" s="28"/>
      <c r="AM8" s="28"/>
      <c r="AN8" s="29">
        <f>+AN9</f>
        <v>2823926160</v>
      </c>
      <c r="AO8" s="29">
        <f t="shared" ref="AO8:AV8" si="0">+AO9</f>
        <v>16068196920</v>
      </c>
      <c r="AP8" s="29">
        <f t="shared" si="0"/>
        <v>292000000</v>
      </c>
      <c r="AQ8" s="29">
        <f>+AQ9</f>
        <v>292000000</v>
      </c>
      <c r="AR8" s="29">
        <f>+AR9</f>
        <v>18892123080</v>
      </c>
      <c r="AS8" s="29">
        <f t="shared" si="0"/>
        <v>18064066128</v>
      </c>
      <c r="AT8" s="29">
        <f t="shared" si="0"/>
        <v>14144016031</v>
      </c>
      <c r="AU8" s="29">
        <f t="shared" si="0"/>
        <v>828056952</v>
      </c>
      <c r="AV8" s="29">
        <f t="shared" si="0"/>
        <v>4748107049</v>
      </c>
      <c r="AW8" s="29">
        <f t="shared" ref="AW8:AW22" si="1">+AS8/AR8*100</f>
        <v>95.616919556931023</v>
      </c>
      <c r="AX8" s="29">
        <f t="shared" ref="AX8:AX22" si="2">+AT8/AR8*100</f>
        <v>74.867265955796427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157</v>
      </c>
      <c r="H9" s="2" t="s">
        <v>158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103"/>
      <c r="AI9" s="21"/>
      <c r="AJ9" s="21"/>
      <c r="AK9" s="21"/>
      <c r="AL9" s="21"/>
      <c r="AM9" s="21"/>
      <c r="AN9" s="23">
        <f>+AN10+AN13+AN19+AN23+AN28+AN32+AN35+AN39+AN42+AN48+AN52+AN54+AN59</f>
        <v>2823926160</v>
      </c>
      <c r="AO9" s="23">
        <f t="shared" ref="AO9:AQ9" si="3">+AO10+AO13+AO19+AO23+AO28+AO32+AO35+AO39+AO42+AO48+AO52+AO54+AO59</f>
        <v>16068196920</v>
      </c>
      <c r="AP9" s="23">
        <f t="shared" si="3"/>
        <v>292000000</v>
      </c>
      <c r="AQ9" s="23">
        <f t="shared" si="3"/>
        <v>292000000</v>
      </c>
      <c r="AR9" s="23">
        <f>+AR10+AR13+AR19+AR23+AR28+AR32+AR35+AR39+AR42+AR48+AR52+AR54+AR59</f>
        <v>18892123080</v>
      </c>
      <c r="AS9" s="23">
        <f>+AS10+AS13+AS19+AS23+AS28+AS32+AS35+AS39+AS42+AS48+AS52+AS54+AS59</f>
        <v>18064066128</v>
      </c>
      <c r="AT9" s="23">
        <f t="shared" ref="AS9:AV9" si="4">+AT10+AT13+AT19+AT23+AT28+AT32+AT35+AT39+AT42+AT48+AT52+AT54+AT59</f>
        <v>14144016031</v>
      </c>
      <c r="AU9" s="23">
        <f t="shared" si="4"/>
        <v>828056952</v>
      </c>
      <c r="AV9" s="23">
        <f t="shared" si="4"/>
        <v>4748107049</v>
      </c>
      <c r="AW9" s="29">
        <f t="shared" si="1"/>
        <v>95.616919556931023</v>
      </c>
      <c r="AX9" s="29">
        <f t="shared" si="2"/>
        <v>74.867265955796427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s="150" customFormat="1" ht="57.75" customHeight="1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157</v>
      </c>
      <c r="H10" s="152" t="s">
        <v>158</v>
      </c>
      <c r="I10" s="30" t="s">
        <v>84</v>
      </c>
      <c r="J10" s="30" t="s">
        <v>88</v>
      </c>
      <c r="K10" s="30" t="s">
        <v>160</v>
      </c>
      <c r="L10" s="147">
        <v>138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31" t="s">
        <v>406</v>
      </c>
      <c r="AE10" s="30">
        <v>0</v>
      </c>
      <c r="AF10" s="32"/>
      <c r="AG10" s="30"/>
      <c r="AH10" s="104"/>
      <c r="AI10" s="30" t="s">
        <v>162</v>
      </c>
      <c r="AJ10" s="30" t="s">
        <v>66</v>
      </c>
      <c r="AK10" s="30" t="s">
        <v>66</v>
      </c>
      <c r="AL10" s="30" t="s">
        <v>66</v>
      </c>
      <c r="AM10" s="30" t="s">
        <v>163</v>
      </c>
      <c r="AN10" s="34">
        <f>SUM(AN11:AN12)</f>
        <v>50000000</v>
      </c>
      <c r="AO10" s="34">
        <f t="shared" ref="AO10:AQ10" si="5">SUM(AO11:AO12)</f>
        <v>0</v>
      </c>
      <c r="AP10" s="34">
        <f t="shared" si="5"/>
        <v>50000000</v>
      </c>
      <c r="AQ10" s="34">
        <f t="shared" si="5"/>
        <v>100000000</v>
      </c>
      <c r="AR10" s="34">
        <f>+AN10+AO10+AP10-AQ10</f>
        <v>0</v>
      </c>
      <c r="AS10" s="34">
        <f t="shared" ref="AS10" si="6">SUM(AS11:AS12)</f>
        <v>0</v>
      </c>
      <c r="AT10" s="34">
        <f t="shared" ref="AT10" si="7">SUM(AT11:AT12)</f>
        <v>0</v>
      </c>
      <c r="AU10" s="34">
        <f t="shared" ref="AU10" si="8">SUM(AU11:AU12)</f>
        <v>0</v>
      </c>
      <c r="AV10" s="34">
        <f t="shared" ref="AV10" si="9">SUM(AV11:AV12)</f>
        <v>0</v>
      </c>
      <c r="AW10" s="34" t="s">
        <v>450</v>
      </c>
      <c r="AX10" s="34" t="s">
        <v>450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5" ht="45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157</v>
      </c>
      <c r="H11" s="2" t="s">
        <v>158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10</v>
      </c>
      <c r="AH11" s="105" t="s">
        <v>86</v>
      </c>
      <c r="AI11" s="6" t="s">
        <v>162</v>
      </c>
      <c r="AJ11" s="6" t="s">
        <v>66</v>
      </c>
      <c r="AK11" s="6" t="s">
        <v>66</v>
      </c>
      <c r="AL11" s="6" t="s">
        <v>66</v>
      </c>
      <c r="AM11" s="6" t="s">
        <v>163</v>
      </c>
      <c r="AN11" s="7">
        <v>50000000</v>
      </c>
      <c r="AO11" s="7">
        <v>0</v>
      </c>
      <c r="AP11" s="7">
        <v>0</v>
      </c>
      <c r="AQ11" s="7">
        <v>50000000</v>
      </c>
      <c r="AR11" s="95">
        <f>+AN11+AO11+AP11-AQ11</f>
        <v>0</v>
      </c>
      <c r="AS11" s="7">
        <v>0</v>
      </c>
      <c r="AT11" s="7">
        <v>0</v>
      </c>
      <c r="AU11" s="7">
        <f>+AR11-AS11</f>
        <v>0</v>
      </c>
      <c r="AV11" s="7">
        <f>+AR11-AT11</f>
        <v>0</v>
      </c>
      <c r="AW11" s="95" t="s">
        <v>450</v>
      </c>
      <c r="AX11" s="95" t="s">
        <v>450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230</v>
      </c>
      <c r="AH12" s="105" t="s">
        <v>353</v>
      </c>
      <c r="AI12" s="6"/>
      <c r="AJ12" s="6"/>
      <c r="AK12" s="6"/>
      <c r="AL12" s="6"/>
      <c r="AM12" s="6"/>
      <c r="AN12" s="7">
        <v>0</v>
      </c>
      <c r="AO12" s="7">
        <v>0</v>
      </c>
      <c r="AP12" s="7">
        <v>50000000</v>
      </c>
      <c r="AQ12" s="7">
        <v>50000000</v>
      </c>
      <c r="AR12" s="95">
        <f>+AN12+AO12+AP12-AQ12</f>
        <v>0</v>
      </c>
      <c r="AS12" s="7">
        <v>0</v>
      </c>
      <c r="AT12" s="7">
        <v>0</v>
      </c>
      <c r="AU12" s="7">
        <f>+AR12-AS12</f>
        <v>0</v>
      </c>
      <c r="AV12" s="7">
        <f>+AR12-AT12</f>
        <v>0</v>
      </c>
      <c r="AW12" s="95" t="s">
        <v>450</v>
      </c>
      <c r="AX12" s="95" t="s">
        <v>450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s="150" customFormat="1" ht="6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157</v>
      </c>
      <c r="H13" s="152" t="s">
        <v>158</v>
      </c>
      <c r="I13" s="30" t="s">
        <v>84</v>
      </c>
      <c r="J13" s="30" t="s">
        <v>88</v>
      </c>
      <c r="K13" s="30" t="s">
        <v>160</v>
      </c>
      <c r="L13" s="147">
        <v>139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407</v>
      </c>
      <c r="AE13" s="30">
        <v>0</v>
      </c>
      <c r="AF13" s="32"/>
      <c r="AG13" s="30"/>
      <c r="AH13" s="104"/>
      <c r="AI13" s="30" t="s">
        <v>162</v>
      </c>
      <c r="AJ13" s="30" t="s">
        <v>66</v>
      </c>
      <c r="AK13" s="30" t="s">
        <v>66</v>
      </c>
      <c r="AL13" s="30" t="s">
        <v>66</v>
      </c>
      <c r="AM13" s="30" t="s">
        <v>163</v>
      </c>
      <c r="AN13" s="34">
        <f>SUM(AN14:AN18)</f>
        <v>300000000</v>
      </c>
      <c r="AO13" s="34">
        <f t="shared" ref="AO13:AP13" si="10">SUM(AO14:AO18)</f>
        <v>4059998097</v>
      </c>
      <c r="AP13" s="34">
        <f t="shared" si="10"/>
        <v>182000000</v>
      </c>
      <c r="AQ13" s="34">
        <f>SUM(AQ14:AQ18)</f>
        <v>132000000</v>
      </c>
      <c r="AR13" s="34">
        <f>+AN13+AO13+AP13-AQ13</f>
        <v>4409998097</v>
      </c>
      <c r="AS13" s="34">
        <f t="shared" ref="AS13" si="11">SUM(AS14:AS18)</f>
        <v>4409131097</v>
      </c>
      <c r="AT13" s="34">
        <f>SUM(AT14:AT18)</f>
        <v>2229133000</v>
      </c>
      <c r="AU13" s="34">
        <f>SUM(AU14:AU18)</f>
        <v>867000</v>
      </c>
      <c r="AV13" s="34">
        <f>SUM(AV14:AV18)</f>
        <v>2180865097</v>
      </c>
      <c r="AW13" s="34">
        <f t="shared" si="1"/>
        <v>99.980340127570813</v>
      </c>
      <c r="AX13" s="34">
        <f t="shared" si="2"/>
        <v>50.547255372205669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125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157</v>
      </c>
      <c r="H14" s="2" t="s">
        <v>158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5" t="s">
        <v>86</v>
      </c>
      <c r="AI14" s="6" t="s">
        <v>162</v>
      </c>
      <c r="AJ14" s="6" t="s">
        <v>66</v>
      </c>
      <c r="AK14" s="6" t="s">
        <v>66</v>
      </c>
      <c r="AL14" s="6" t="s">
        <v>66</v>
      </c>
      <c r="AM14" s="6" t="s">
        <v>163</v>
      </c>
      <c r="AN14" s="7">
        <v>300000000</v>
      </c>
      <c r="AO14" s="7">
        <v>0</v>
      </c>
      <c r="AP14" s="7">
        <v>0</v>
      </c>
      <c r="AQ14" s="7">
        <v>132000000</v>
      </c>
      <c r="AR14" s="95">
        <f t="shared" ref="AR14:AR58" si="12">+AN14+AO14+AP14-AQ14</f>
        <v>168000000</v>
      </c>
      <c r="AS14" s="7">
        <v>167200000</v>
      </c>
      <c r="AT14" s="7">
        <v>167200000</v>
      </c>
      <c r="AU14" s="7">
        <f>+AR14-AS14</f>
        <v>800000</v>
      </c>
      <c r="AV14" s="7">
        <f>+AR14-AT14</f>
        <v>800000</v>
      </c>
      <c r="AW14" s="95">
        <f t="shared" si="1"/>
        <v>99.523809523809518</v>
      </c>
      <c r="AX14" s="95">
        <f t="shared" si="2"/>
        <v>99.523809523809518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137</v>
      </c>
      <c r="AH15" s="105" t="s">
        <v>408</v>
      </c>
      <c r="AI15" s="6"/>
      <c r="AJ15" s="6"/>
      <c r="AK15" s="6"/>
      <c r="AL15" s="6"/>
      <c r="AM15" s="6"/>
      <c r="AN15" s="7">
        <v>0</v>
      </c>
      <c r="AO15" s="7">
        <v>1999998097</v>
      </c>
      <c r="AP15" s="7">
        <v>0</v>
      </c>
      <c r="AQ15" s="7">
        <v>0</v>
      </c>
      <c r="AR15" s="95">
        <f t="shared" si="12"/>
        <v>1999998097</v>
      </c>
      <c r="AS15" s="7">
        <v>1999998097</v>
      </c>
      <c r="AT15" s="7">
        <v>0</v>
      </c>
      <c r="AU15" s="7">
        <f>+AR15-AS15</f>
        <v>0</v>
      </c>
      <c r="AV15" s="7">
        <f>+AR15-AT15</f>
        <v>1999998097</v>
      </c>
      <c r="AW15" s="95">
        <f t="shared" ref="AW15" si="13">+AS15/AR15*100</f>
        <v>100</v>
      </c>
      <c r="AX15" s="95">
        <f t="shared" ref="AX15" si="14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170</v>
      </c>
      <c r="AH16" s="105" t="s">
        <v>502</v>
      </c>
      <c r="AI16" s="6"/>
      <c r="AJ16" s="6"/>
      <c r="AK16" s="6"/>
      <c r="AL16" s="6"/>
      <c r="AM16" s="6"/>
      <c r="AN16" s="7">
        <v>0</v>
      </c>
      <c r="AO16" s="7">
        <v>2000000000</v>
      </c>
      <c r="AP16" s="7"/>
      <c r="AQ16" s="7"/>
      <c r="AR16" s="95">
        <f t="shared" si="12"/>
        <v>2000000000</v>
      </c>
      <c r="AS16" s="7">
        <v>2000000000</v>
      </c>
      <c r="AT16" s="7">
        <v>2000000000</v>
      </c>
      <c r="AU16" s="7">
        <f t="shared" ref="AU16:AU18" si="15">+AR16-AS16</f>
        <v>0</v>
      </c>
      <c r="AV16" s="7">
        <f t="shared" ref="AV16:AV18" si="16">+AR16-AT16</f>
        <v>0</v>
      </c>
      <c r="AW16" s="95">
        <f t="shared" ref="AW16:AW18" si="17">+AS16/AR16*100</f>
        <v>100</v>
      </c>
      <c r="AX16" s="95">
        <f t="shared" ref="AX16:AX18" si="18">+AT16/AR16*100</f>
        <v>100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45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230</v>
      </c>
      <c r="AH17" s="105" t="s">
        <v>353</v>
      </c>
      <c r="AI17" s="6"/>
      <c r="AJ17" s="6"/>
      <c r="AK17" s="6"/>
      <c r="AL17" s="6"/>
      <c r="AM17" s="6"/>
      <c r="AN17" s="7">
        <v>0</v>
      </c>
      <c r="AO17" s="7">
        <v>0</v>
      </c>
      <c r="AP17" s="7">
        <v>182000000</v>
      </c>
      <c r="AQ17" s="7">
        <v>0</v>
      </c>
      <c r="AR17" s="95">
        <f t="shared" si="12"/>
        <v>182000000</v>
      </c>
      <c r="AS17" s="7">
        <v>181933000</v>
      </c>
      <c r="AT17" s="7">
        <v>61933000</v>
      </c>
      <c r="AU17" s="7">
        <f t="shared" si="15"/>
        <v>67000</v>
      </c>
      <c r="AV17" s="7">
        <f t="shared" si="16"/>
        <v>120067000</v>
      </c>
      <c r="AW17" s="95">
        <f t="shared" si="17"/>
        <v>99.963186813186809</v>
      </c>
      <c r="AX17" s="95">
        <f t="shared" si="18"/>
        <v>34.029120879120875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ht="6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6">
        <v>369</v>
      </c>
      <c r="AH18" s="105" t="s">
        <v>503</v>
      </c>
      <c r="AI18" s="6"/>
      <c r="AJ18" s="6"/>
      <c r="AK18" s="6"/>
      <c r="AL18" s="6"/>
      <c r="AM18" s="6"/>
      <c r="AN18" s="7">
        <v>0</v>
      </c>
      <c r="AO18" s="7">
        <v>60000000</v>
      </c>
      <c r="AP18" s="7">
        <v>0</v>
      </c>
      <c r="AQ18" s="7">
        <v>0</v>
      </c>
      <c r="AR18" s="95">
        <f t="shared" si="12"/>
        <v>60000000</v>
      </c>
      <c r="AS18" s="7">
        <v>60000000</v>
      </c>
      <c r="AT18" s="7">
        <v>0</v>
      </c>
      <c r="AU18" s="7">
        <f t="shared" si="15"/>
        <v>0</v>
      </c>
      <c r="AV18" s="7">
        <f t="shared" si="16"/>
        <v>60000000</v>
      </c>
      <c r="AW18" s="95">
        <f t="shared" si="17"/>
        <v>100</v>
      </c>
      <c r="AX18" s="95">
        <f t="shared" si="18"/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50" customFormat="1" ht="45" x14ac:dyDescent="0.25">
      <c r="A19" s="152">
        <v>1</v>
      </c>
      <c r="B19" s="152">
        <v>800103913</v>
      </c>
      <c r="C19" s="152">
        <v>4</v>
      </c>
      <c r="D19" s="152" t="s">
        <v>64</v>
      </c>
      <c r="E19" s="152">
        <v>2014</v>
      </c>
      <c r="F19" s="152" t="s">
        <v>65</v>
      </c>
      <c r="G19" s="152" t="s">
        <v>157</v>
      </c>
      <c r="H19" s="152" t="s">
        <v>158</v>
      </c>
      <c r="I19" s="30" t="s">
        <v>84</v>
      </c>
      <c r="J19" s="30" t="s">
        <v>88</v>
      </c>
      <c r="K19" s="30">
        <v>1101</v>
      </c>
      <c r="L19" s="147">
        <v>179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67</v>
      </c>
      <c r="AD19" s="148" t="s">
        <v>409</v>
      </c>
      <c r="AE19" s="30">
        <v>0</v>
      </c>
      <c r="AF19" s="32"/>
      <c r="AG19" s="30"/>
      <c r="AH19" s="104"/>
      <c r="AI19" s="30" t="s">
        <v>165</v>
      </c>
      <c r="AJ19" s="30" t="s">
        <v>66</v>
      </c>
      <c r="AK19" s="30" t="s">
        <v>66</v>
      </c>
      <c r="AL19" s="30" t="s">
        <v>66</v>
      </c>
      <c r="AM19" s="30" t="s">
        <v>166</v>
      </c>
      <c r="AN19" s="34">
        <f>SUM(AN20:AN22)</f>
        <v>0</v>
      </c>
      <c r="AO19" s="34">
        <f>SUM(AO20:AO22)</f>
        <v>4200000000</v>
      </c>
      <c r="AP19" s="34">
        <f>SUM(AP20:AP22)</f>
        <v>0</v>
      </c>
      <c r="AQ19" s="34">
        <f>SUM(AQ20:AQ22)</f>
        <v>0</v>
      </c>
      <c r="AR19" s="34">
        <f t="shared" si="12"/>
        <v>4200000000</v>
      </c>
      <c r="AS19" s="34">
        <f>SUM(AS20:AS22)</f>
        <v>4200000000</v>
      </c>
      <c r="AT19" s="34">
        <f>SUM(AT20:AT22)</f>
        <v>4200000000</v>
      </c>
      <c r="AU19" s="34">
        <f>SUM(AU20:AU22)</f>
        <v>0</v>
      </c>
      <c r="AV19" s="34">
        <f>SUM(AV20:AV22)</f>
        <v>0</v>
      </c>
      <c r="AW19" s="34">
        <f t="shared" si="1"/>
        <v>100</v>
      </c>
      <c r="AX19" s="34">
        <f t="shared" si="2"/>
        <v>100</v>
      </c>
      <c r="AY19" s="152">
        <v>0</v>
      </c>
      <c r="AZ19" s="152">
        <v>0</v>
      </c>
      <c r="BA19" s="152">
        <v>0</v>
      </c>
      <c r="BB19" s="152">
        <v>0</v>
      </c>
      <c r="BC19" s="152">
        <v>0</v>
      </c>
      <c r="BD19" s="152">
        <v>0</v>
      </c>
      <c r="BE19" s="152">
        <v>0</v>
      </c>
      <c r="BF19" s="152">
        <v>0</v>
      </c>
      <c r="BG19" s="152">
        <v>0</v>
      </c>
      <c r="BH19" s="152" t="s">
        <v>68</v>
      </c>
      <c r="BI19" s="152" t="s">
        <v>69</v>
      </c>
      <c r="BJ19" s="152" t="s">
        <v>70</v>
      </c>
      <c r="BK19" s="152" t="s">
        <v>71</v>
      </c>
      <c r="BL19" s="152" t="s">
        <v>68</v>
      </c>
      <c r="BM19" s="152" t="s">
        <v>72</v>
      </c>
      <c r="BN19" s="152" t="s">
        <v>73</v>
      </c>
      <c r="BO19" s="152" t="s">
        <v>74</v>
      </c>
      <c r="BP19" s="152" t="s">
        <v>75</v>
      </c>
      <c r="BQ19" s="152" t="s">
        <v>76</v>
      </c>
      <c r="BR19" s="152" t="s">
        <v>77</v>
      </c>
      <c r="CB19" s="152" t="s">
        <v>78</v>
      </c>
      <c r="CC19" s="152" t="s">
        <v>79</v>
      </c>
      <c r="CD19" s="152" t="s">
        <v>79</v>
      </c>
      <c r="CE19" s="152" t="s">
        <v>79</v>
      </c>
      <c r="CF19" s="152" t="s">
        <v>80</v>
      </c>
      <c r="CG19" s="152" t="s">
        <v>79</v>
      </c>
      <c r="CH19" s="152" t="s">
        <v>79</v>
      </c>
      <c r="CI19" s="152" t="s">
        <v>81</v>
      </c>
      <c r="CJ19" s="152" t="s">
        <v>81</v>
      </c>
      <c r="CK19" s="152" t="s">
        <v>81</v>
      </c>
      <c r="CL19" s="152" t="s">
        <v>81</v>
      </c>
    </row>
    <row r="20" spans="1:90" ht="30" x14ac:dyDescent="0.25">
      <c r="A20" s="2">
        <v>1</v>
      </c>
      <c r="B20" s="2">
        <v>800103913</v>
      </c>
      <c r="C20" s="2">
        <v>4</v>
      </c>
      <c r="D20" s="2" t="s">
        <v>64</v>
      </c>
      <c r="E20" s="2">
        <v>2014</v>
      </c>
      <c r="F20" s="2" t="s">
        <v>65</v>
      </c>
      <c r="G20" s="2" t="s">
        <v>157</v>
      </c>
      <c r="H20" s="2" t="s">
        <v>158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>
        <v>10</v>
      </c>
      <c r="AF20" s="6" t="s">
        <v>85</v>
      </c>
      <c r="AG20" s="6">
        <v>137</v>
      </c>
      <c r="AH20" s="105" t="s">
        <v>408</v>
      </c>
      <c r="AI20" s="6" t="s">
        <v>165</v>
      </c>
      <c r="AJ20" s="6" t="s">
        <v>66</v>
      </c>
      <c r="AK20" s="6" t="s">
        <v>66</v>
      </c>
      <c r="AL20" s="6" t="s">
        <v>66</v>
      </c>
      <c r="AM20" s="6" t="s">
        <v>166</v>
      </c>
      <c r="AN20" s="7">
        <v>0</v>
      </c>
      <c r="AO20" s="7">
        <v>4000000000</v>
      </c>
      <c r="AP20" s="7">
        <v>0</v>
      </c>
      <c r="AQ20" s="7">
        <v>0</v>
      </c>
      <c r="AR20" s="95">
        <f t="shared" si="12"/>
        <v>4000000000</v>
      </c>
      <c r="AS20" s="7">
        <v>4000000000</v>
      </c>
      <c r="AT20" s="7">
        <v>4000000000</v>
      </c>
      <c r="AU20" s="7">
        <f>+AR20-AS20</f>
        <v>0</v>
      </c>
      <c r="AV20" s="7">
        <f>+AR20-AT20</f>
        <v>0</v>
      </c>
      <c r="AW20" s="95">
        <f t="shared" si="1"/>
        <v>100</v>
      </c>
      <c r="AX20" s="95">
        <f t="shared" si="2"/>
        <v>100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 t="s">
        <v>68</v>
      </c>
      <c r="BI20" s="2" t="s">
        <v>69</v>
      </c>
      <c r="BJ20" s="2" t="s">
        <v>70</v>
      </c>
      <c r="BK20" s="2" t="s">
        <v>71</v>
      </c>
      <c r="BL20" s="2" t="s">
        <v>68</v>
      </c>
      <c r="BM20" s="2" t="s">
        <v>72</v>
      </c>
      <c r="BN20" s="2" t="s">
        <v>73</v>
      </c>
      <c r="BO20" s="2" t="s">
        <v>74</v>
      </c>
      <c r="BP20" s="2" t="s">
        <v>75</v>
      </c>
      <c r="BQ20" s="2" t="s">
        <v>76</v>
      </c>
      <c r="BR20" s="2" t="s">
        <v>77</v>
      </c>
      <c r="CB20" s="2" t="s">
        <v>78</v>
      </c>
      <c r="CC20" s="2" t="s">
        <v>79</v>
      </c>
      <c r="CD20" s="2" t="s">
        <v>79</v>
      </c>
      <c r="CE20" s="2" t="s">
        <v>79</v>
      </c>
      <c r="CF20" s="2" t="s">
        <v>80</v>
      </c>
      <c r="CG20" s="2" t="s">
        <v>79</v>
      </c>
      <c r="CH20" s="2" t="s">
        <v>79</v>
      </c>
      <c r="CI20" s="2" t="s">
        <v>81</v>
      </c>
      <c r="CJ20" s="2" t="s">
        <v>81</v>
      </c>
      <c r="CK20" s="2" t="s">
        <v>81</v>
      </c>
      <c r="CL20" s="2" t="s">
        <v>81</v>
      </c>
    </row>
    <row r="21" spans="1:90" ht="45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157</v>
      </c>
      <c r="H21" s="2" t="s">
        <v>158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148</v>
      </c>
      <c r="AH21" s="105" t="s">
        <v>410</v>
      </c>
      <c r="AI21" s="6" t="s">
        <v>165</v>
      </c>
      <c r="AJ21" s="6" t="s">
        <v>66</v>
      </c>
      <c r="AK21" s="6" t="s">
        <v>66</v>
      </c>
      <c r="AL21" s="6" t="s">
        <v>66</v>
      </c>
      <c r="AM21" s="6" t="s">
        <v>166</v>
      </c>
      <c r="AN21" s="7">
        <v>0</v>
      </c>
      <c r="AO21" s="7">
        <v>125000000</v>
      </c>
      <c r="AP21" s="7">
        <v>0</v>
      </c>
      <c r="AQ21" s="7">
        <v>0</v>
      </c>
      <c r="AR21" s="95">
        <f t="shared" si="12"/>
        <v>125000000</v>
      </c>
      <c r="AS21" s="7">
        <v>125000000</v>
      </c>
      <c r="AT21" s="7">
        <v>125000000</v>
      </c>
      <c r="AU21" s="7">
        <f>+AR21-AS21</f>
        <v>0</v>
      </c>
      <c r="AV21" s="7">
        <f>+AR21-AT21</f>
        <v>0</v>
      </c>
      <c r="AW21" s="95">
        <f t="shared" si="1"/>
        <v>100</v>
      </c>
      <c r="AX21" s="95">
        <f t="shared" si="2"/>
        <v>100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ht="30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157</v>
      </c>
      <c r="H22" s="2" t="s">
        <v>158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149</v>
      </c>
      <c r="AH22" s="105" t="s">
        <v>411</v>
      </c>
      <c r="AI22" s="6" t="s">
        <v>165</v>
      </c>
      <c r="AJ22" s="6" t="s">
        <v>66</v>
      </c>
      <c r="AK22" s="6" t="s">
        <v>66</v>
      </c>
      <c r="AL22" s="6" t="s">
        <v>66</v>
      </c>
      <c r="AM22" s="6" t="s">
        <v>166</v>
      </c>
      <c r="AN22" s="7">
        <v>0</v>
      </c>
      <c r="AO22" s="7">
        <v>75000000</v>
      </c>
      <c r="AP22" s="7">
        <v>0</v>
      </c>
      <c r="AQ22" s="7">
        <v>0</v>
      </c>
      <c r="AR22" s="95">
        <f t="shared" si="12"/>
        <v>75000000</v>
      </c>
      <c r="AS22" s="7">
        <v>75000000</v>
      </c>
      <c r="AT22" s="7">
        <v>75000000</v>
      </c>
      <c r="AU22" s="7">
        <f>+AR22-AS22</f>
        <v>0</v>
      </c>
      <c r="AV22" s="7">
        <f>+AR22-AT22</f>
        <v>0</v>
      </c>
      <c r="AW22" s="95">
        <f t="shared" si="1"/>
        <v>100</v>
      </c>
      <c r="AX22" s="95">
        <f t="shared" si="2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s="150" customFormat="1" ht="45" x14ac:dyDescent="0.25">
      <c r="A23" s="152">
        <v>1</v>
      </c>
      <c r="B23" s="152">
        <v>800103913</v>
      </c>
      <c r="C23" s="152">
        <v>4</v>
      </c>
      <c r="D23" s="152" t="s">
        <v>64</v>
      </c>
      <c r="E23" s="152">
        <v>2014</v>
      </c>
      <c r="F23" s="152" t="s">
        <v>65</v>
      </c>
      <c r="G23" s="152" t="s">
        <v>157</v>
      </c>
      <c r="H23" s="152" t="s">
        <v>158</v>
      </c>
      <c r="I23" s="30" t="s">
        <v>84</v>
      </c>
      <c r="J23" s="147">
        <v>112</v>
      </c>
      <c r="K23" s="147">
        <v>904</v>
      </c>
      <c r="L23" s="147">
        <v>37</v>
      </c>
      <c r="M23" s="30" t="s">
        <v>66</v>
      </c>
      <c r="N23" s="30" t="s">
        <v>66</v>
      </c>
      <c r="O23" s="30" t="s">
        <v>66</v>
      </c>
      <c r="P23" s="30" t="s">
        <v>66</v>
      </c>
      <c r="Q23" s="30" t="s">
        <v>66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66</v>
      </c>
      <c r="X23" s="30" t="s">
        <v>66</v>
      </c>
      <c r="Y23" s="30" t="s">
        <v>66</v>
      </c>
      <c r="Z23" s="30" t="s">
        <v>66</v>
      </c>
      <c r="AA23" s="30" t="s">
        <v>66</v>
      </c>
      <c r="AB23" s="30" t="s">
        <v>66</v>
      </c>
      <c r="AC23" s="30" t="s">
        <v>67</v>
      </c>
      <c r="AD23" s="148" t="s">
        <v>164</v>
      </c>
      <c r="AE23" s="30">
        <v>0</v>
      </c>
      <c r="AF23" s="32"/>
      <c r="AG23" s="30"/>
      <c r="AH23" s="104"/>
      <c r="AI23" s="30" t="s">
        <v>162</v>
      </c>
      <c r="AJ23" s="30" t="s">
        <v>66</v>
      </c>
      <c r="AK23" s="30" t="s">
        <v>66</v>
      </c>
      <c r="AL23" s="30" t="s">
        <v>66</v>
      </c>
      <c r="AM23" s="30" t="s">
        <v>163</v>
      </c>
      <c r="AN23" s="34">
        <f>SUM(AN24:AN26)</f>
        <v>1043415160</v>
      </c>
      <c r="AO23" s="34">
        <f>SUM(AO24:AO27)</f>
        <v>396574588</v>
      </c>
      <c r="AP23" s="34">
        <f>SUM(AP24:AP27)</f>
        <v>60000000</v>
      </c>
      <c r="AQ23" s="34">
        <f>SUM(AQ24:AQ27)</f>
        <v>60000000</v>
      </c>
      <c r="AR23" s="34">
        <f>+AN23+AO23+AP23-AQ23</f>
        <v>1439989748</v>
      </c>
      <c r="AS23" s="34">
        <f>SUM(AS24:AS27)</f>
        <v>920928500</v>
      </c>
      <c r="AT23" s="34">
        <f>SUM(AT24:AT27)</f>
        <v>920928500</v>
      </c>
      <c r="AU23" s="34">
        <f>SUM(AU24:AU27)</f>
        <v>519061248</v>
      </c>
      <c r="AV23" s="34">
        <f>SUM(AV24:AV27)</f>
        <v>519061248</v>
      </c>
      <c r="AW23" s="34">
        <f>+AS23/AR23*100</f>
        <v>63.953823371248056</v>
      </c>
      <c r="AX23" s="34">
        <f>+AT23/AR23*100</f>
        <v>63.953823371248056</v>
      </c>
      <c r="AY23" s="152">
        <v>0</v>
      </c>
      <c r="AZ23" s="152">
        <v>0</v>
      </c>
      <c r="BA23" s="152">
        <v>0</v>
      </c>
      <c r="BB23" s="152">
        <v>0</v>
      </c>
      <c r="BC23" s="152">
        <v>0</v>
      </c>
      <c r="BD23" s="152">
        <v>0</v>
      </c>
      <c r="BE23" s="152">
        <v>0</v>
      </c>
      <c r="BF23" s="152">
        <v>0</v>
      </c>
      <c r="BG23" s="152">
        <v>0</v>
      </c>
      <c r="BH23" s="152" t="s">
        <v>68</v>
      </c>
      <c r="BI23" s="152" t="s">
        <v>69</v>
      </c>
      <c r="BJ23" s="152" t="s">
        <v>70</v>
      </c>
      <c r="BK23" s="152" t="s">
        <v>71</v>
      </c>
      <c r="BL23" s="152" t="s">
        <v>68</v>
      </c>
      <c r="BM23" s="152" t="s">
        <v>72</v>
      </c>
      <c r="BN23" s="152" t="s">
        <v>73</v>
      </c>
      <c r="BO23" s="152" t="s">
        <v>74</v>
      </c>
      <c r="BP23" s="152" t="s">
        <v>75</v>
      </c>
      <c r="BQ23" s="152" t="s">
        <v>76</v>
      </c>
      <c r="BR23" s="152" t="s">
        <v>77</v>
      </c>
      <c r="CB23" s="152" t="s">
        <v>78</v>
      </c>
      <c r="CC23" s="152" t="s">
        <v>79</v>
      </c>
      <c r="CD23" s="152" t="s">
        <v>79</v>
      </c>
      <c r="CE23" s="152" t="s">
        <v>79</v>
      </c>
      <c r="CF23" s="152" t="s">
        <v>80</v>
      </c>
      <c r="CG23" s="152" t="s">
        <v>79</v>
      </c>
      <c r="CH23" s="152" t="s">
        <v>79</v>
      </c>
      <c r="CI23" s="152" t="s">
        <v>81</v>
      </c>
      <c r="CJ23" s="152" t="s">
        <v>81</v>
      </c>
      <c r="CK23" s="152" t="s">
        <v>81</v>
      </c>
      <c r="CL23" s="152" t="s">
        <v>81</v>
      </c>
    </row>
    <row r="24" spans="1:90" ht="29.25" customHeight="1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157</v>
      </c>
      <c r="H24" s="2" t="s">
        <v>158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>
        <v>10</v>
      </c>
      <c r="AF24" s="6" t="s">
        <v>85</v>
      </c>
      <c r="AG24" s="6">
        <v>10</v>
      </c>
      <c r="AH24" s="105" t="s">
        <v>86</v>
      </c>
      <c r="AI24" s="6" t="s">
        <v>162</v>
      </c>
      <c r="AJ24" s="6" t="s">
        <v>66</v>
      </c>
      <c r="AK24" s="6" t="s">
        <v>66</v>
      </c>
      <c r="AL24" s="6" t="s">
        <v>66</v>
      </c>
      <c r="AM24" s="6" t="s">
        <v>163</v>
      </c>
      <c r="AN24" s="7">
        <v>733313610</v>
      </c>
      <c r="AO24" s="7">
        <v>11825382</v>
      </c>
      <c r="AP24" s="7">
        <v>0</v>
      </c>
      <c r="AQ24" s="7">
        <v>60000000</v>
      </c>
      <c r="AR24" s="95">
        <f t="shared" si="12"/>
        <v>685138992</v>
      </c>
      <c r="AS24" s="7">
        <v>673313610</v>
      </c>
      <c r="AT24" s="7">
        <v>673313610</v>
      </c>
      <c r="AU24" s="7">
        <f>+AR24-AS24</f>
        <v>11825382</v>
      </c>
      <c r="AV24" s="7">
        <f>+AR24-AT24</f>
        <v>11825382</v>
      </c>
      <c r="AW24" s="95">
        <f t="shared" ref="AW24:AW55" si="19">+AS24/AR24*100</f>
        <v>98.274017077107175</v>
      </c>
      <c r="AX24" s="95">
        <f t="shared" ref="AX24:AX55" si="20">+AT24/AR24*100</f>
        <v>98.274017077107175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36" customHeight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17</v>
      </c>
      <c r="AH25" s="105" t="s">
        <v>97</v>
      </c>
      <c r="AI25" s="6"/>
      <c r="AJ25" s="6"/>
      <c r="AK25" s="6"/>
      <c r="AL25" s="6"/>
      <c r="AM25" s="6"/>
      <c r="AN25" s="7">
        <v>198003460</v>
      </c>
      <c r="AO25" s="7">
        <v>0</v>
      </c>
      <c r="AP25" s="7"/>
      <c r="AQ25" s="7"/>
      <c r="AR25" s="95">
        <f t="shared" si="12"/>
        <v>198003460</v>
      </c>
      <c r="AS25" s="7">
        <v>0</v>
      </c>
      <c r="AT25" s="7">
        <v>0</v>
      </c>
      <c r="AU25" s="7">
        <f>+AR25-AS25</f>
        <v>198003460</v>
      </c>
      <c r="AV25" s="7">
        <f>+AR25-AT25</f>
        <v>198003460</v>
      </c>
      <c r="AW25" s="95">
        <f t="shared" si="19"/>
        <v>0</v>
      </c>
      <c r="AX25" s="95">
        <f t="shared" si="20"/>
        <v>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29.25" customHeight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20</v>
      </c>
      <c r="AH26" s="105" t="s">
        <v>159</v>
      </c>
      <c r="AI26" s="6"/>
      <c r="AJ26" s="6"/>
      <c r="AK26" s="6"/>
      <c r="AL26" s="6"/>
      <c r="AM26" s="6"/>
      <c r="AN26" s="7">
        <v>112098090</v>
      </c>
      <c r="AO26" s="7">
        <v>0</v>
      </c>
      <c r="AP26" s="7"/>
      <c r="AQ26" s="7"/>
      <c r="AR26" s="95">
        <f t="shared" si="12"/>
        <v>112098090</v>
      </c>
      <c r="AS26" s="7">
        <v>0</v>
      </c>
      <c r="AT26" s="7">
        <v>0</v>
      </c>
      <c r="AU26" s="7">
        <f>+AR26-AS26</f>
        <v>112098090</v>
      </c>
      <c r="AV26" s="7">
        <f>+AR26-AT26</f>
        <v>112098090</v>
      </c>
      <c r="AW26" s="95">
        <f t="shared" si="19"/>
        <v>0</v>
      </c>
      <c r="AX26" s="95">
        <f t="shared" si="20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ht="52.5" customHeight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230</v>
      </c>
      <c r="AH27" s="105" t="s">
        <v>353</v>
      </c>
      <c r="AI27" s="6"/>
      <c r="AJ27" s="6"/>
      <c r="AK27" s="6"/>
      <c r="AL27" s="6"/>
      <c r="AM27" s="6"/>
      <c r="AN27" s="7">
        <v>0</v>
      </c>
      <c r="AO27" s="7">
        <v>384749206</v>
      </c>
      <c r="AP27" s="7">
        <v>60000000</v>
      </c>
      <c r="AQ27" s="7">
        <v>0</v>
      </c>
      <c r="AR27" s="95">
        <f t="shared" si="12"/>
        <v>444749206</v>
      </c>
      <c r="AS27" s="7">
        <v>247614890</v>
      </c>
      <c r="AT27" s="7">
        <v>247614890</v>
      </c>
      <c r="AU27" s="7">
        <f>+AR27-AS27</f>
        <v>197134316</v>
      </c>
      <c r="AV27" s="7">
        <f>+AR27-AT27</f>
        <v>197134316</v>
      </c>
      <c r="AW27" s="95">
        <f t="shared" si="19"/>
        <v>55.675173032236955</v>
      </c>
      <c r="AX27" s="95">
        <f t="shared" si="20"/>
        <v>55.675173032236955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50" customFormat="1" ht="45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157</v>
      </c>
      <c r="H28" s="152" t="s">
        <v>158</v>
      </c>
      <c r="I28" s="30" t="s">
        <v>84</v>
      </c>
      <c r="J28" s="30" t="s">
        <v>154</v>
      </c>
      <c r="K28" s="30" t="s">
        <v>160</v>
      </c>
      <c r="L28" s="147">
        <v>38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167</v>
      </c>
      <c r="AE28" s="30">
        <v>0</v>
      </c>
      <c r="AF28" s="32"/>
      <c r="AG28" s="30"/>
      <c r="AH28" s="104"/>
      <c r="AI28" s="30" t="s">
        <v>169</v>
      </c>
      <c r="AJ28" s="30" t="s">
        <v>66</v>
      </c>
      <c r="AK28" s="30" t="s">
        <v>66</v>
      </c>
      <c r="AL28" s="30" t="s">
        <v>66</v>
      </c>
      <c r="AM28" s="30" t="s">
        <v>170</v>
      </c>
      <c r="AN28" s="34">
        <f>SUM(AN29:AN31)</f>
        <v>50000000</v>
      </c>
      <c r="AO28" s="34">
        <f>SUM(AO29:AO31)</f>
        <v>500000000</v>
      </c>
      <c r="AP28" s="34">
        <f t="shared" ref="AP28:AQ28" si="21">SUM(AP29:AP31)</f>
        <v>0</v>
      </c>
      <c r="AQ28" s="34">
        <f t="shared" si="21"/>
        <v>0</v>
      </c>
      <c r="AR28" s="34">
        <f t="shared" si="12"/>
        <v>550000000</v>
      </c>
      <c r="AS28" s="34">
        <f>SUM(AS29:AS31)</f>
        <v>477000000</v>
      </c>
      <c r="AT28" s="34">
        <f>SUM(AT29:AT31)</f>
        <v>477000000</v>
      </c>
      <c r="AU28" s="34">
        <f t="shared" ref="AU28" si="22">SUM(AU29:AU31)</f>
        <v>73000000</v>
      </c>
      <c r="AV28" s="34">
        <f t="shared" ref="AV28" si="23">SUM(AV29:AV31)</f>
        <v>73000000</v>
      </c>
      <c r="AW28" s="34">
        <f t="shared" ref="AW28" si="24">+AS28/AR28*100</f>
        <v>86.727272727272734</v>
      </c>
      <c r="AX28" s="34">
        <f t="shared" ref="AX28" si="25">+AT28/AR28*100</f>
        <v>86.727272727272734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ht="45" x14ac:dyDescent="0.25">
      <c r="A29" s="2">
        <v>1</v>
      </c>
      <c r="B29" s="2">
        <v>800103913</v>
      </c>
      <c r="C29" s="2">
        <v>4</v>
      </c>
      <c r="D29" s="2" t="s">
        <v>64</v>
      </c>
      <c r="E29" s="2">
        <v>2014</v>
      </c>
      <c r="F29" s="2" t="s">
        <v>65</v>
      </c>
      <c r="G29" s="2" t="s">
        <v>157</v>
      </c>
      <c r="H29" s="2" t="s">
        <v>158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>
        <v>10</v>
      </c>
      <c r="AF29" s="6" t="s">
        <v>85</v>
      </c>
      <c r="AG29" s="6">
        <v>10</v>
      </c>
      <c r="AH29" s="105" t="s">
        <v>86</v>
      </c>
      <c r="AI29" s="6" t="s">
        <v>169</v>
      </c>
      <c r="AJ29" s="6" t="s">
        <v>66</v>
      </c>
      <c r="AK29" s="6" t="s">
        <v>66</v>
      </c>
      <c r="AL29" s="6" t="s">
        <v>66</v>
      </c>
      <c r="AM29" s="6" t="s">
        <v>170</v>
      </c>
      <c r="AN29" s="7">
        <v>50000000</v>
      </c>
      <c r="AO29" s="7">
        <v>0</v>
      </c>
      <c r="AP29" s="7">
        <v>0</v>
      </c>
      <c r="AQ29" s="7">
        <v>0</v>
      </c>
      <c r="AR29" s="95">
        <f t="shared" si="12"/>
        <v>50000000</v>
      </c>
      <c r="AS29" s="7">
        <v>50000000</v>
      </c>
      <c r="AT29" s="7">
        <v>50000000</v>
      </c>
      <c r="AU29" s="7">
        <f>+AR29-AS29</f>
        <v>0</v>
      </c>
      <c r="AV29" s="7">
        <f>+AR29-AT29</f>
        <v>0</v>
      </c>
      <c r="AW29" s="95">
        <f t="shared" si="19"/>
        <v>100</v>
      </c>
      <c r="AX29" s="95">
        <f t="shared" si="20"/>
        <v>100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 t="s">
        <v>68</v>
      </c>
      <c r="BI29" s="2" t="s">
        <v>69</v>
      </c>
      <c r="BJ29" s="2" t="s">
        <v>70</v>
      </c>
      <c r="BK29" s="2" t="s">
        <v>71</v>
      </c>
      <c r="BL29" s="2" t="s">
        <v>68</v>
      </c>
      <c r="BM29" s="2" t="s">
        <v>72</v>
      </c>
      <c r="BN29" s="2" t="s">
        <v>73</v>
      </c>
      <c r="BO29" s="2" t="s">
        <v>74</v>
      </c>
      <c r="BP29" s="2" t="s">
        <v>75</v>
      </c>
      <c r="BQ29" s="2" t="s">
        <v>76</v>
      </c>
      <c r="BR29" s="2" t="s">
        <v>77</v>
      </c>
      <c r="CB29" s="2" t="s">
        <v>78</v>
      </c>
      <c r="CC29" s="2" t="s">
        <v>79</v>
      </c>
      <c r="CD29" s="2" t="s">
        <v>79</v>
      </c>
      <c r="CE29" s="2" t="s">
        <v>79</v>
      </c>
      <c r="CF29" s="2" t="s">
        <v>80</v>
      </c>
      <c r="CG29" s="2" t="s">
        <v>79</v>
      </c>
      <c r="CH29" s="2" t="s">
        <v>79</v>
      </c>
      <c r="CI29" s="2" t="s">
        <v>81</v>
      </c>
      <c r="CJ29" s="2" t="s">
        <v>81</v>
      </c>
      <c r="CK29" s="2" t="s">
        <v>81</v>
      </c>
      <c r="CL29" s="2" t="s">
        <v>81</v>
      </c>
    </row>
    <row r="30" spans="1:90" ht="3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157</v>
      </c>
      <c r="H30" s="2" t="s">
        <v>158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217</v>
      </c>
      <c r="AH30" s="105" t="s">
        <v>412</v>
      </c>
      <c r="AI30" s="6" t="s">
        <v>169</v>
      </c>
      <c r="AJ30" s="6" t="s">
        <v>66</v>
      </c>
      <c r="AK30" s="6" t="s">
        <v>66</v>
      </c>
      <c r="AL30" s="6" t="s">
        <v>66</v>
      </c>
      <c r="AM30" s="6" t="s">
        <v>170</v>
      </c>
      <c r="AN30" s="7">
        <v>0</v>
      </c>
      <c r="AO30" s="7">
        <v>81342919</v>
      </c>
      <c r="AP30" s="7">
        <v>0</v>
      </c>
      <c r="AQ30" s="7">
        <v>0</v>
      </c>
      <c r="AR30" s="95">
        <f t="shared" ref="AR30" si="26">+AN30+AO30+AP30-AQ30</f>
        <v>81342919</v>
      </c>
      <c r="AS30" s="7">
        <v>9000000</v>
      </c>
      <c r="AT30" s="7">
        <v>9000000</v>
      </c>
      <c r="AU30" s="7">
        <f>+AR30-AS30</f>
        <v>72342919</v>
      </c>
      <c r="AV30" s="7">
        <f>+AR30-AT30</f>
        <v>72342919</v>
      </c>
      <c r="AW30" s="95">
        <f t="shared" ref="AW30:AW31" si="27">+AS30/AR30*100</f>
        <v>11.064269773746378</v>
      </c>
      <c r="AX30" s="95">
        <f t="shared" ref="AX30:AX31" si="28">+AT30/AR30*100</f>
        <v>11.064269773746378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230</v>
      </c>
      <c r="AH31" s="105" t="s">
        <v>353</v>
      </c>
      <c r="AI31" s="6"/>
      <c r="AJ31" s="6"/>
      <c r="AK31" s="6"/>
      <c r="AL31" s="6"/>
      <c r="AM31" s="6"/>
      <c r="AN31" s="7">
        <v>0</v>
      </c>
      <c r="AO31" s="7">
        <v>418657081</v>
      </c>
      <c r="AP31" s="7">
        <v>0</v>
      </c>
      <c r="AQ31" s="7">
        <v>0</v>
      </c>
      <c r="AR31" s="95">
        <f t="shared" si="12"/>
        <v>418657081</v>
      </c>
      <c r="AS31" s="7">
        <v>418000000</v>
      </c>
      <c r="AT31" s="7">
        <v>418000000</v>
      </c>
      <c r="AU31" s="7">
        <f>+AR31-AS31</f>
        <v>657081</v>
      </c>
      <c r="AV31" s="7">
        <f>+AR31-AT31</f>
        <v>657081</v>
      </c>
      <c r="AW31" s="95">
        <f t="shared" si="27"/>
        <v>99.843050307800723</v>
      </c>
      <c r="AX31" s="95">
        <f t="shared" si="28"/>
        <v>99.843050307800723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45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157</v>
      </c>
      <c r="H32" s="152" t="s">
        <v>158</v>
      </c>
      <c r="I32" s="30" t="s">
        <v>84</v>
      </c>
      <c r="J32" s="30" t="s">
        <v>154</v>
      </c>
      <c r="K32" s="30" t="s">
        <v>160</v>
      </c>
      <c r="L32" s="147">
        <v>39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180</v>
      </c>
      <c r="AE32" s="30">
        <v>0</v>
      </c>
      <c r="AF32" s="32"/>
      <c r="AG32" s="30"/>
      <c r="AH32" s="104"/>
      <c r="AI32" s="30" t="s">
        <v>172</v>
      </c>
      <c r="AJ32" s="30" t="s">
        <v>66</v>
      </c>
      <c r="AK32" s="30" t="s">
        <v>66</v>
      </c>
      <c r="AL32" s="30" t="s">
        <v>66</v>
      </c>
      <c r="AM32" s="30" t="s">
        <v>173</v>
      </c>
      <c r="AN32" s="34">
        <f>SUM(AN33:AN34)</f>
        <v>50000000</v>
      </c>
      <c r="AO32" s="34">
        <f>SUM(AO33:AO34)</f>
        <v>75000000</v>
      </c>
      <c r="AP32" s="34">
        <f t="shared" ref="AP32:AQ32" si="29">SUM(AP33:AP34)</f>
        <v>0</v>
      </c>
      <c r="AQ32" s="34">
        <f t="shared" si="29"/>
        <v>0</v>
      </c>
      <c r="AR32" s="34">
        <f t="shared" si="12"/>
        <v>125000000</v>
      </c>
      <c r="AS32" s="34">
        <f>SUM(AS33:AS34)</f>
        <v>96853000</v>
      </c>
      <c r="AT32" s="34">
        <f>SUM(AT33:AT34)</f>
        <v>96853000</v>
      </c>
      <c r="AU32" s="34">
        <f t="shared" ref="AU32" si="30">SUM(AU33:AU34)</f>
        <v>28147000</v>
      </c>
      <c r="AV32" s="34">
        <f t="shared" ref="AV32" si="31">SUM(AV33:AV34)</f>
        <v>28147000</v>
      </c>
      <c r="AW32" s="34">
        <f t="shared" si="19"/>
        <v>77.482399999999998</v>
      </c>
      <c r="AX32" s="34">
        <f t="shared" si="20"/>
        <v>77.482399999999998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ht="45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157</v>
      </c>
      <c r="H33" s="2" t="s">
        <v>158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10</v>
      </c>
      <c r="AH33" s="105" t="s">
        <v>86</v>
      </c>
      <c r="AI33" s="6" t="s">
        <v>172</v>
      </c>
      <c r="AJ33" s="6" t="s">
        <v>66</v>
      </c>
      <c r="AK33" s="6" t="s">
        <v>66</v>
      </c>
      <c r="AL33" s="6" t="s">
        <v>66</v>
      </c>
      <c r="AM33" s="6" t="s">
        <v>173</v>
      </c>
      <c r="AN33" s="7">
        <v>50000000</v>
      </c>
      <c r="AO33" s="7">
        <v>0</v>
      </c>
      <c r="AP33" s="7">
        <v>0</v>
      </c>
      <c r="AQ33" s="7">
        <v>0</v>
      </c>
      <c r="AR33" s="95">
        <f t="shared" si="12"/>
        <v>50000000</v>
      </c>
      <c r="AS33" s="7">
        <v>50000000</v>
      </c>
      <c r="AT33" s="7">
        <v>50000000</v>
      </c>
      <c r="AU33" s="7">
        <f>+AR33-AS33</f>
        <v>0</v>
      </c>
      <c r="AV33" s="7">
        <f>+AR33-AT33</f>
        <v>0</v>
      </c>
      <c r="AW33" s="95">
        <f t="shared" si="19"/>
        <v>100</v>
      </c>
      <c r="AX33" s="95">
        <f t="shared" si="20"/>
        <v>100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26</v>
      </c>
      <c r="AH34" s="105" t="s">
        <v>328</v>
      </c>
      <c r="AI34" s="6"/>
      <c r="AJ34" s="6"/>
      <c r="AK34" s="6"/>
      <c r="AL34" s="6"/>
      <c r="AM34" s="6"/>
      <c r="AN34" s="7">
        <v>0</v>
      </c>
      <c r="AO34" s="7">
        <v>75000000</v>
      </c>
      <c r="AP34" s="7"/>
      <c r="AQ34" s="7"/>
      <c r="AR34" s="95">
        <f t="shared" ref="AR34" si="32">+AN34+AO34+AP34-AQ34</f>
        <v>75000000</v>
      </c>
      <c r="AS34" s="7">
        <v>46853000</v>
      </c>
      <c r="AT34" s="7">
        <v>46853000</v>
      </c>
      <c r="AU34" s="7">
        <f>+AR34-AS34</f>
        <v>28147000</v>
      </c>
      <c r="AV34" s="7">
        <f>+AR34-AT34</f>
        <v>28147000</v>
      </c>
      <c r="AW34" s="95">
        <f t="shared" ref="AW34" si="33">+AS34/AR34*100</f>
        <v>62.470666666666666</v>
      </c>
      <c r="AX34" s="95">
        <f t="shared" ref="AX34" si="34">+AT34/AR34*100</f>
        <v>62.470666666666666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45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157</v>
      </c>
      <c r="H35" s="152" t="s">
        <v>158</v>
      </c>
      <c r="I35" s="30" t="s">
        <v>84</v>
      </c>
      <c r="J35" s="30" t="s">
        <v>154</v>
      </c>
      <c r="K35" s="30" t="s">
        <v>160</v>
      </c>
      <c r="L35" s="147">
        <v>40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413</v>
      </c>
      <c r="AE35" s="30">
        <v>0</v>
      </c>
      <c r="AF35" s="32"/>
      <c r="AG35" s="30"/>
      <c r="AH35" s="104"/>
      <c r="AI35" s="30" t="s">
        <v>169</v>
      </c>
      <c r="AJ35" s="30" t="s">
        <v>66</v>
      </c>
      <c r="AK35" s="30" t="s">
        <v>66</v>
      </c>
      <c r="AL35" s="30" t="s">
        <v>66</v>
      </c>
      <c r="AM35" s="30" t="s">
        <v>170</v>
      </c>
      <c r="AN35" s="34">
        <f>SUM(AN36:AN38)</f>
        <v>10000000</v>
      </c>
      <c r="AO35" s="34">
        <f>SUM(AO36:AO38)</f>
        <v>1318548000</v>
      </c>
      <c r="AP35" s="34">
        <f>SUM(AP36:AP38)</f>
        <v>0</v>
      </c>
      <c r="AQ35" s="34">
        <f>SUM(AQ36:AQ38)</f>
        <v>0</v>
      </c>
      <c r="AR35" s="34">
        <f>+AN35+AO35+AP35-AQ35</f>
        <v>1328548000</v>
      </c>
      <c r="AS35" s="34">
        <f>SUM(AS36:AS38)</f>
        <v>1268548000</v>
      </c>
      <c r="AT35" s="34">
        <f>SUM(AT36:AT38)</f>
        <v>1028496000</v>
      </c>
      <c r="AU35" s="34">
        <f>SUM(AU36:AU38)</f>
        <v>60000000</v>
      </c>
      <c r="AV35" s="34">
        <f>SUM(AV36:AV38)</f>
        <v>300052000</v>
      </c>
      <c r="AW35" s="34">
        <f t="shared" si="19"/>
        <v>95.483791327072865</v>
      </c>
      <c r="AX35" s="34">
        <f t="shared" si="20"/>
        <v>77.415042587847779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157</v>
      </c>
      <c r="H36" s="2" t="s">
        <v>158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5" t="s">
        <v>86</v>
      </c>
      <c r="AI36" s="6" t="s">
        <v>169</v>
      </c>
      <c r="AJ36" s="6" t="s">
        <v>66</v>
      </c>
      <c r="AK36" s="6" t="s">
        <v>66</v>
      </c>
      <c r="AL36" s="6" t="s">
        <v>66</v>
      </c>
      <c r="AM36" s="6" t="s">
        <v>170</v>
      </c>
      <c r="AN36" s="7">
        <v>10000000</v>
      </c>
      <c r="AO36" s="7">
        <v>60000000</v>
      </c>
      <c r="AP36" s="7">
        <v>0</v>
      </c>
      <c r="AQ36" s="7">
        <v>0</v>
      </c>
      <c r="AR36" s="95">
        <f t="shared" si="12"/>
        <v>70000000</v>
      </c>
      <c r="AS36" s="7">
        <v>10000000</v>
      </c>
      <c r="AT36" s="7">
        <v>10000000</v>
      </c>
      <c r="AU36" s="7">
        <f>+AR36-AS36</f>
        <v>60000000</v>
      </c>
      <c r="AV36" s="7">
        <f>+AR36-AT36</f>
        <v>60000000</v>
      </c>
      <c r="AW36" s="95">
        <f t="shared" si="19"/>
        <v>14.285714285714285</v>
      </c>
      <c r="AX36" s="95">
        <f t="shared" si="20"/>
        <v>14.285714285714285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ht="45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214</v>
      </c>
      <c r="AH37" s="105" t="s">
        <v>355</v>
      </c>
      <c r="AI37" s="6"/>
      <c r="AJ37" s="6"/>
      <c r="AK37" s="6"/>
      <c r="AL37" s="6"/>
      <c r="AM37" s="6"/>
      <c r="AN37" s="7">
        <v>0</v>
      </c>
      <c r="AO37" s="7">
        <v>95000000</v>
      </c>
      <c r="AP37" s="7">
        <v>0</v>
      </c>
      <c r="AQ37" s="7">
        <v>0</v>
      </c>
      <c r="AR37" s="95">
        <f t="shared" si="12"/>
        <v>95000000</v>
      </c>
      <c r="AS37" s="7">
        <v>95000000</v>
      </c>
      <c r="AT37" s="7">
        <v>95000000</v>
      </c>
      <c r="AU37" s="7">
        <f>+AR37-AS37</f>
        <v>0</v>
      </c>
      <c r="AV37" s="7">
        <f>+AR37-AT37</f>
        <v>0</v>
      </c>
      <c r="AW37" s="95">
        <f t="shared" ref="AW37" si="35">+AS37/AR37*100</f>
        <v>100</v>
      </c>
      <c r="AX37" s="95">
        <f t="shared" ref="AX37" si="36">+AT37/AR37*100</f>
        <v>100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24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230</v>
      </c>
      <c r="AH38" s="105" t="s">
        <v>332</v>
      </c>
      <c r="AI38" s="6"/>
      <c r="AJ38" s="6"/>
      <c r="AK38" s="6"/>
      <c r="AL38" s="6"/>
      <c r="AM38" s="6"/>
      <c r="AN38" s="7">
        <v>0</v>
      </c>
      <c r="AO38" s="7">
        <v>1163548000</v>
      </c>
      <c r="AP38" s="7">
        <v>0</v>
      </c>
      <c r="AQ38" s="7">
        <v>0</v>
      </c>
      <c r="AR38" s="95">
        <f t="shared" si="12"/>
        <v>1163548000</v>
      </c>
      <c r="AS38" s="7">
        <v>1163548000</v>
      </c>
      <c r="AT38" s="7">
        <v>923496000</v>
      </c>
      <c r="AU38" s="7">
        <f t="shared" ref="AU38" si="37">+AR38-AS38</f>
        <v>0</v>
      </c>
      <c r="AV38" s="7">
        <f t="shared" ref="AV38" si="38">+AR38-AT38</f>
        <v>240052000</v>
      </c>
      <c r="AW38" s="95">
        <f t="shared" ref="AW38" si="39">+AS38/AR38*100</f>
        <v>100</v>
      </c>
      <c r="AX38" s="95">
        <f t="shared" ref="AX38" si="40">+AT38/AR38*100</f>
        <v>79.368964580747843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150" customFormat="1" ht="60" x14ac:dyDescent="0.25">
      <c r="A39" s="152">
        <v>1</v>
      </c>
      <c r="B39" s="152">
        <v>800103913</v>
      </c>
      <c r="C39" s="152">
        <v>4</v>
      </c>
      <c r="D39" s="152" t="s">
        <v>64</v>
      </c>
      <c r="E39" s="152">
        <v>2014</v>
      </c>
      <c r="F39" s="152" t="s">
        <v>65</v>
      </c>
      <c r="G39" s="152" t="s">
        <v>157</v>
      </c>
      <c r="H39" s="152" t="s">
        <v>158</v>
      </c>
      <c r="I39" s="30" t="s">
        <v>84</v>
      </c>
      <c r="J39" s="30" t="s">
        <v>154</v>
      </c>
      <c r="K39" s="30" t="s">
        <v>160</v>
      </c>
      <c r="L39" s="147">
        <v>41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 t="s">
        <v>66</v>
      </c>
      <c r="Z39" s="30" t="s">
        <v>66</v>
      </c>
      <c r="AA39" s="30" t="s">
        <v>66</v>
      </c>
      <c r="AB39" s="30" t="s">
        <v>66</v>
      </c>
      <c r="AC39" s="30" t="s">
        <v>67</v>
      </c>
      <c r="AD39" s="148" t="s">
        <v>177</v>
      </c>
      <c r="AE39" s="30">
        <v>0</v>
      </c>
      <c r="AF39" s="32"/>
      <c r="AG39" s="30"/>
      <c r="AH39" s="104"/>
      <c r="AI39" s="30" t="s">
        <v>175</v>
      </c>
      <c r="AJ39" s="30" t="s">
        <v>66</v>
      </c>
      <c r="AK39" s="30" t="s">
        <v>66</v>
      </c>
      <c r="AL39" s="30" t="s">
        <v>66</v>
      </c>
      <c r="AM39" s="30" t="s">
        <v>176</v>
      </c>
      <c r="AN39" s="34">
        <f>SUM(AN40:AN41)</f>
        <v>50000000</v>
      </c>
      <c r="AO39" s="34">
        <f>SUM(AO40:AO41)</f>
        <v>300000000</v>
      </c>
      <c r="AP39" s="34">
        <f t="shared" ref="AP39:AQ39" si="41">SUM(AP40:AP41)</f>
        <v>0</v>
      </c>
      <c r="AQ39" s="34">
        <f t="shared" si="41"/>
        <v>0</v>
      </c>
      <c r="AR39" s="34">
        <f t="shared" si="12"/>
        <v>350000000</v>
      </c>
      <c r="AS39" s="34">
        <f>SUM(AS40:AS41)</f>
        <v>344000000</v>
      </c>
      <c r="AT39" s="34">
        <f>SUM(AT40:AT41)</f>
        <v>344000000</v>
      </c>
      <c r="AU39" s="34">
        <f t="shared" ref="AU39" si="42">SUM(AU40:AU41)</f>
        <v>6000000</v>
      </c>
      <c r="AV39" s="34">
        <f t="shared" ref="AV39" si="43">SUM(AV40:AV41)</f>
        <v>6000000</v>
      </c>
      <c r="AW39" s="34">
        <f t="shared" si="19"/>
        <v>98.285714285714292</v>
      </c>
      <c r="AX39" s="34">
        <f t="shared" si="20"/>
        <v>98.285714285714292</v>
      </c>
      <c r="AY39" s="152">
        <v>0</v>
      </c>
      <c r="AZ39" s="152">
        <v>0</v>
      </c>
      <c r="BA39" s="152">
        <v>0</v>
      </c>
      <c r="BB39" s="152">
        <v>0</v>
      </c>
      <c r="BC39" s="152">
        <v>0</v>
      </c>
      <c r="BD39" s="152">
        <v>0</v>
      </c>
      <c r="BE39" s="152">
        <v>0</v>
      </c>
      <c r="BF39" s="152">
        <v>0</v>
      </c>
      <c r="BG39" s="152">
        <v>0</v>
      </c>
      <c r="BH39" s="152" t="s">
        <v>68</v>
      </c>
      <c r="BI39" s="152" t="s">
        <v>69</v>
      </c>
      <c r="BJ39" s="152" t="s">
        <v>70</v>
      </c>
      <c r="BK39" s="152" t="s">
        <v>71</v>
      </c>
      <c r="BL39" s="152" t="s">
        <v>68</v>
      </c>
      <c r="BM39" s="152" t="s">
        <v>72</v>
      </c>
      <c r="BN39" s="152" t="s">
        <v>73</v>
      </c>
      <c r="BO39" s="152" t="s">
        <v>74</v>
      </c>
      <c r="BP39" s="152" t="s">
        <v>75</v>
      </c>
      <c r="BQ39" s="152" t="s">
        <v>76</v>
      </c>
      <c r="BR39" s="152" t="s">
        <v>77</v>
      </c>
      <c r="CB39" s="152" t="s">
        <v>78</v>
      </c>
      <c r="CC39" s="152" t="s">
        <v>79</v>
      </c>
      <c r="CD39" s="152" t="s">
        <v>79</v>
      </c>
      <c r="CE39" s="152" t="s">
        <v>79</v>
      </c>
      <c r="CF39" s="152" t="s">
        <v>80</v>
      </c>
      <c r="CG39" s="152" t="s">
        <v>79</v>
      </c>
      <c r="CH39" s="152" t="s">
        <v>79</v>
      </c>
      <c r="CI39" s="152" t="s">
        <v>81</v>
      </c>
      <c r="CJ39" s="152" t="s">
        <v>81</v>
      </c>
      <c r="CK39" s="152" t="s">
        <v>81</v>
      </c>
      <c r="CL39" s="152" t="s">
        <v>81</v>
      </c>
    </row>
    <row r="40" spans="1:90" ht="45" x14ac:dyDescent="0.25">
      <c r="A40" s="2">
        <v>1</v>
      </c>
      <c r="B40" s="2">
        <v>800103913</v>
      </c>
      <c r="C40" s="2">
        <v>4</v>
      </c>
      <c r="D40" s="2" t="s">
        <v>64</v>
      </c>
      <c r="E40" s="2">
        <v>2014</v>
      </c>
      <c r="F40" s="2" t="s">
        <v>65</v>
      </c>
      <c r="G40" s="2" t="s">
        <v>157</v>
      </c>
      <c r="H40" s="2" t="s">
        <v>158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>
        <v>10</v>
      </c>
      <c r="AF40" s="6" t="s">
        <v>85</v>
      </c>
      <c r="AG40" s="6">
        <v>10</v>
      </c>
      <c r="AH40" s="105" t="s">
        <v>86</v>
      </c>
      <c r="AI40" s="6" t="s">
        <v>175</v>
      </c>
      <c r="AJ40" s="6" t="s">
        <v>66</v>
      </c>
      <c r="AK40" s="6" t="s">
        <v>66</v>
      </c>
      <c r="AL40" s="6" t="s">
        <v>66</v>
      </c>
      <c r="AM40" s="6" t="s">
        <v>176</v>
      </c>
      <c r="AN40" s="7">
        <v>50000000</v>
      </c>
      <c r="AO40" s="7">
        <v>0</v>
      </c>
      <c r="AP40" s="7">
        <v>0</v>
      </c>
      <c r="AQ40" s="7">
        <v>0</v>
      </c>
      <c r="AR40" s="95">
        <f t="shared" si="12"/>
        <v>50000000</v>
      </c>
      <c r="AS40" s="7">
        <v>44000000</v>
      </c>
      <c r="AT40" s="7">
        <v>44000000</v>
      </c>
      <c r="AU40" s="7">
        <f>+AR40-AS40</f>
        <v>6000000</v>
      </c>
      <c r="AV40" s="7">
        <f>+AR40-AT40</f>
        <v>6000000</v>
      </c>
      <c r="AW40" s="95">
        <f t="shared" si="19"/>
        <v>88</v>
      </c>
      <c r="AX40" s="95">
        <f t="shared" si="20"/>
        <v>88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 t="s">
        <v>68</v>
      </c>
      <c r="BI40" s="2" t="s">
        <v>69</v>
      </c>
      <c r="BJ40" s="2" t="s">
        <v>70</v>
      </c>
      <c r="BK40" s="2" t="s">
        <v>71</v>
      </c>
      <c r="BL40" s="2" t="s">
        <v>68</v>
      </c>
      <c r="BM40" s="2" t="s">
        <v>72</v>
      </c>
      <c r="BN40" s="2" t="s">
        <v>73</v>
      </c>
      <c r="BO40" s="2" t="s">
        <v>74</v>
      </c>
      <c r="BP40" s="2" t="s">
        <v>75</v>
      </c>
      <c r="BQ40" s="2" t="s">
        <v>76</v>
      </c>
      <c r="BR40" s="2" t="s">
        <v>77</v>
      </c>
      <c r="CB40" s="2" t="s">
        <v>78</v>
      </c>
      <c r="CC40" s="2" t="s">
        <v>79</v>
      </c>
      <c r="CD40" s="2" t="s">
        <v>79</v>
      </c>
      <c r="CE40" s="2" t="s">
        <v>79</v>
      </c>
      <c r="CF40" s="2" t="s">
        <v>80</v>
      </c>
      <c r="CG40" s="2" t="s">
        <v>79</v>
      </c>
      <c r="CH40" s="2" t="s">
        <v>79</v>
      </c>
      <c r="CI40" s="2" t="s">
        <v>81</v>
      </c>
      <c r="CJ40" s="2" t="s">
        <v>81</v>
      </c>
      <c r="CK40" s="2" t="s">
        <v>81</v>
      </c>
      <c r="CL40" s="2" t="s">
        <v>81</v>
      </c>
    </row>
    <row r="41" spans="1:90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26</v>
      </c>
      <c r="AH41" s="105" t="s">
        <v>328</v>
      </c>
      <c r="AI41" s="105" t="s">
        <v>328</v>
      </c>
      <c r="AJ41" s="6"/>
      <c r="AK41" s="6"/>
      <c r="AL41" s="6"/>
      <c r="AM41" s="6"/>
      <c r="AN41" s="7">
        <v>0</v>
      </c>
      <c r="AO41" s="7">
        <v>300000000</v>
      </c>
      <c r="AP41" s="7">
        <v>0</v>
      </c>
      <c r="AQ41" s="7">
        <v>0</v>
      </c>
      <c r="AR41" s="95">
        <f t="shared" ref="AR41" si="44">+AN41+AO41+AP41-AQ41</f>
        <v>300000000</v>
      </c>
      <c r="AS41" s="7">
        <v>300000000</v>
      </c>
      <c r="AT41" s="7">
        <v>300000000</v>
      </c>
      <c r="AU41" s="7">
        <f t="shared" ref="AU41" si="45">+AR41-AS41</f>
        <v>0</v>
      </c>
      <c r="AV41" s="7">
        <f t="shared" ref="AV41" si="46">+AR41-AT41</f>
        <v>0</v>
      </c>
      <c r="AW41" s="95">
        <f t="shared" ref="AW41" si="47">+AS41/AR41*100</f>
        <v>100</v>
      </c>
      <c r="AX41" s="95">
        <f t="shared" ref="AX41" si="48">+AT41/AR41*100</f>
        <v>100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50" customFormat="1" ht="45" x14ac:dyDescent="0.25">
      <c r="A42" s="152">
        <v>1</v>
      </c>
      <c r="B42" s="152">
        <v>800103913</v>
      </c>
      <c r="C42" s="152">
        <v>4</v>
      </c>
      <c r="D42" s="152" t="s">
        <v>64</v>
      </c>
      <c r="E42" s="152">
        <v>2014</v>
      </c>
      <c r="F42" s="152" t="s">
        <v>65</v>
      </c>
      <c r="G42" s="152" t="s">
        <v>157</v>
      </c>
      <c r="H42" s="152" t="s">
        <v>158</v>
      </c>
      <c r="I42" s="30" t="s">
        <v>84</v>
      </c>
      <c r="J42" s="30" t="s">
        <v>154</v>
      </c>
      <c r="K42" s="30" t="s">
        <v>160</v>
      </c>
      <c r="L42" s="147">
        <v>42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148" t="s">
        <v>174</v>
      </c>
      <c r="AE42" s="30">
        <v>0</v>
      </c>
      <c r="AF42" s="32"/>
      <c r="AG42" s="30"/>
      <c r="AH42" s="104"/>
      <c r="AI42" s="30" t="s">
        <v>178</v>
      </c>
      <c r="AJ42" s="30" t="s">
        <v>66</v>
      </c>
      <c r="AK42" s="30" t="s">
        <v>66</v>
      </c>
      <c r="AL42" s="30" t="s">
        <v>66</v>
      </c>
      <c r="AM42" s="30" t="s">
        <v>179</v>
      </c>
      <c r="AN42" s="34">
        <f>+AN43</f>
        <v>70000000</v>
      </c>
      <c r="AO42" s="34">
        <f>SUM(AO43:AO47)</f>
        <v>2449834998</v>
      </c>
      <c r="AP42" s="34">
        <f t="shared" ref="AP42:AQ42" si="49">SUM(AP43:AP47)</f>
        <v>0</v>
      </c>
      <c r="AQ42" s="34">
        <f t="shared" si="49"/>
        <v>0</v>
      </c>
      <c r="AR42" s="34">
        <f>+AN42+AO42+AP42-AQ42</f>
        <v>2519834998</v>
      </c>
      <c r="AS42" s="34">
        <f>SUM(AS43:AS47)</f>
        <v>2518493198</v>
      </c>
      <c r="AT42" s="34">
        <f>SUM(AT43:AT47)</f>
        <v>1018493198</v>
      </c>
      <c r="AU42" s="34">
        <f>SUM(AU43:AU47)</f>
        <v>1341800</v>
      </c>
      <c r="AV42" s="34">
        <f>SUM(AV43:AV47)</f>
        <v>1501341800</v>
      </c>
      <c r="AW42" s="34">
        <f t="shared" si="19"/>
        <v>99.946750481636101</v>
      </c>
      <c r="AX42" s="34">
        <f t="shared" si="20"/>
        <v>40.419043263085911</v>
      </c>
      <c r="AY42" s="152">
        <v>0</v>
      </c>
      <c r="AZ42" s="152">
        <v>0</v>
      </c>
      <c r="BA42" s="152">
        <v>0</v>
      </c>
      <c r="BB42" s="152">
        <v>0</v>
      </c>
      <c r="BC42" s="152">
        <v>0</v>
      </c>
      <c r="BD42" s="152">
        <v>0</v>
      </c>
      <c r="BE42" s="152">
        <v>0</v>
      </c>
      <c r="BF42" s="152">
        <v>0</v>
      </c>
      <c r="BG42" s="152">
        <v>0</v>
      </c>
      <c r="BH42" s="152" t="s">
        <v>68</v>
      </c>
      <c r="BI42" s="152" t="s">
        <v>69</v>
      </c>
      <c r="BJ42" s="152" t="s">
        <v>70</v>
      </c>
      <c r="BK42" s="152" t="s">
        <v>71</v>
      </c>
      <c r="BL42" s="152" t="s">
        <v>68</v>
      </c>
      <c r="BM42" s="152" t="s">
        <v>72</v>
      </c>
      <c r="BN42" s="152" t="s">
        <v>73</v>
      </c>
      <c r="BO42" s="152" t="s">
        <v>74</v>
      </c>
      <c r="BP42" s="152" t="s">
        <v>75</v>
      </c>
      <c r="BQ42" s="152" t="s">
        <v>76</v>
      </c>
      <c r="BR42" s="152" t="s">
        <v>77</v>
      </c>
      <c r="CB42" s="152" t="s">
        <v>78</v>
      </c>
      <c r="CC42" s="152" t="s">
        <v>79</v>
      </c>
      <c r="CD42" s="152" t="s">
        <v>79</v>
      </c>
      <c r="CE42" s="152" t="s">
        <v>79</v>
      </c>
      <c r="CF42" s="152" t="s">
        <v>80</v>
      </c>
      <c r="CG42" s="152" t="s">
        <v>79</v>
      </c>
      <c r="CH42" s="152" t="s">
        <v>79</v>
      </c>
      <c r="CI42" s="152" t="s">
        <v>81</v>
      </c>
      <c r="CJ42" s="152" t="s">
        <v>81</v>
      </c>
      <c r="CK42" s="152" t="s">
        <v>81</v>
      </c>
      <c r="CL42" s="152" t="s">
        <v>81</v>
      </c>
    </row>
    <row r="43" spans="1:90" ht="45" x14ac:dyDescent="0.25">
      <c r="A43" s="2">
        <v>1</v>
      </c>
      <c r="B43" s="2">
        <v>800103913</v>
      </c>
      <c r="C43" s="2">
        <v>4</v>
      </c>
      <c r="D43" s="2" t="s">
        <v>64</v>
      </c>
      <c r="E43" s="2">
        <v>2014</v>
      </c>
      <c r="F43" s="2" t="s">
        <v>65</v>
      </c>
      <c r="G43" s="2" t="s">
        <v>157</v>
      </c>
      <c r="H43" s="2" t="s">
        <v>158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>
        <v>10</v>
      </c>
      <c r="AF43" s="6" t="s">
        <v>85</v>
      </c>
      <c r="AG43" s="6">
        <v>10</v>
      </c>
      <c r="AH43" s="105" t="s">
        <v>86</v>
      </c>
      <c r="AI43" s="6" t="s">
        <v>178</v>
      </c>
      <c r="AJ43" s="6" t="s">
        <v>66</v>
      </c>
      <c r="AK43" s="6" t="s">
        <v>66</v>
      </c>
      <c r="AL43" s="6" t="s">
        <v>66</v>
      </c>
      <c r="AM43" s="6" t="s">
        <v>179</v>
      </c>
      <c r="AN43" s="7">
        <v>70000000</v>
      </c>
      <c r="AO43" s="7">
        <v>0</v>
      </c>
      <c r="AP43" s="7">
        <v>0</v>
      </c>
      <c r="AQ43" s="7">
        <v>0</v>
      </c>
      <c r="AR43" s="95">
        <f t="shared" si="12"/>
        <v>70000000</v>
      </c>
      <c r="AS43" s="7">
        <v>70000000</v>
      </c>
      <c r="AT43" s="7">
        <v>70000000</v>
      </c>
      <c r="AU43" s="7">
        <f>+AR43-AS43</f>
        <v>0</v>
      </c>
      <c r="AV43" s="7">
        <f>+AR43-AT43</f>
        <v>0</v>
      </c>
      <c r="AW43" s="95">
        <f t="shared" si="19"/>
        <v>100</v>
      </c>
      <c r="AX43" s="95">
        <f t="shared" si="20"/>
        <v>100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 t="s">
        <v>68</v>
      </c>
      <c r="BI43" s="2" t="s">
        <v>69</v>
      </c>
      <c r="BJ43" s="2" t="s">
        <v>70</v>
      </c>
      <c r="BK43" s="2" t="s">
        <v>71</v>
      </c>
      <c r="BL43" s="2" t="s">
        <v>68</v>
      </c>
      <c r="BM43" s="2" t="s">
        <v>72</v>
      </c>
      <c r="BN43" s="2" t="s">
        <v>73</v>
      </c>
      <c r="BO43" s="2" t="s">
        <v>74</v>
      </c>
      <c r="BP43" s="2" t="s">
        <v>75</v>
      </c>
      <c r="BQ43" s="2" t="s">
        <v>76</v>
      </c>
      <c r="BR43" s="2" t="s">
        <v>77</v>
      </c>
      <c r="CB43" s="2" t="s">
        <v>78</v>
      </c>
      <c r="CC43" s="2" t="s">
        <v>79</v>
      </c>
      <c r="CD43" s="2" t="s">
        <v>79</v>
      </c>
      <c r="CE43" s="2" t="s">
        <v>79</v>
      </c>
      <c r="CF43" s="2" t="s">
        <v>80</v>
      </c>
      <c r="CG43" s="2" t="s">
        <v>79</v>
      </c>
      <c r="CH43" s="2" t="s">
        <v>79</v>
      </c>
      <c r="CI43" s="2" t="s">
        <v>81</v>
      </c>
      <c r="CJ43" s="2" t="s">
        <v>81</v>
      </c>
      <c r="CK43" s="2" t="s">
        <v>81</v>
      </c>
      <c r="CL43" s="2" t="s">
        <v>81</v>
      </c>
    </row>
    <row r="44" spans="1:90" x14ac:dyDescent="0.25">
      <c r="A44" s="2">
        <v>1</v>
      </c>
      <c r="B44" s="2">
        <v>800103913</v>
      </c>
      <c r="C44" s="2">
        <v>4</v>
      </c>
      <c r="D44" s="2" t="s">
        <v>64</v>
      </c>
      <c r="E44" s="2">
        <v>2014</v>
      </c>
      <c r="F44" s="2" t="s">
        <v>65</v>
      </c>
      <c r="G44" s="2" t="s">
        <v>157</v>
      </c>
      <c r="H44" s="2" t="s">
        <v>158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>
        <v>10</v>
      </c>
      <c r="AF44" s="6" t="s">
        <v>85</v>
      </c>
      <c r="AG44" s="6">
        <v>26</v>
      </c>
      <c r="AH44" s="105" t="s">
        <v>328</v>
      </c>
      <c r="AI44" s="6" t="s">
        <v>178</v>
      </c>
      <c r="AJ44" s="6" t="s">
        <v>66</v>
      </c>
      <c r="AK44" s="6" t="s">
        <v>66</v>
      </c>
      <c r="AL44" s="6" t="s">
        <v>66</v>
      </c>
      <c r="AM44" s="6" t="s">
        <v>179</v>
      </c>
      <c r="AN44" s="7">
        <v>0</v>
      </c>
      <c r="AO44" s="7">
        <v>409600000</v>
      </c>
      <c r="AP44" s="7">
        <v>0</v>
      </c>
      <c r="AQ44" s="7">
        <v>0</v>
      </c>
      <c r="AR44" s="95">
        <f t="shared" ref="AR44:AR47" si="50">+AN44+AO44+AP44-AQ44</f>
        <v>409600000</v>
      </c>
      <c r="AS44" s="7">
        <v>408258200</v>
      </c>
      <c r="AT44" s="7">
        <v>408258200</v>
      </c>
      <c r="AU44" s="7">
        <f>+AR44-AS44</f>
        <v>1341800</v>
      </c>
      <c r="AV44" s="7">
        <f>+AR44-AT44</f>
        <v>1341800</v>
      </c>
      <c r="AW44" s="95">
        <f t="shared" ref="AW44:AW47" si="51">+AS44/AR44*100</f>
        <v>99.672412109375003</v>
      </c>
      <c r="AX44" s="95">
        <f t="shared" ref="AX44:AX47" si="52">+AT44/AR44*100</f>
        <v>99.672412109375003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 t="s">
        <v>68</v>
      </c>
      <c r="BI44" s="2" t="s">
        <v>69</v>
      </c>
      <c r="BJ44" s="2" t="s">
        <v>70</v>
      </c>
      <c r="BK44" s="2" t="s">
        <v>71</v>
      </c>
      <c r="BL44" s="2" t="s">
        <v>68</v>
      </c>
      <c r="BM44" s="2" t="s">
        <v>72</v>
      </c>
      <c r="BN44" s="2" t="s">
        <v>73</v>
      </c>
      <c r="BO44" s="2" t="s">
        <v>74</v>
      </c>
      <c r="BP44" s="2" t="s">
        <v>75</v>
      </c>
      <c r="BQ44" s="2" t="s">
        <v>76</v>
      </c>
      <c r="BR44" s="2" t="s">
        <v>77</v>
      </c>
      <c r="CB44" s="2" t="s">
        <v>78</v>
      </c>
      <c r="CC44" s="2" t="s">
        <v>79</v>
      </c>
      <c r="CD44" s="2" t="s">
        <v>79</v>
      </c>
      <c r="CE44" s="2" t="s">
        <v>79</v>
      </c>
      <c r="CF44" s="2" t="s">
        <v>80</v>
      </c>
      <c r="CG44" s="2" t="s">
        <v>79</v>
      </c>
      <c r="CH44" s="2" t="s">
        <v>79</v>
      </c>
      <c r="CI44" s="2" t="s">
        <v>81</v>
      </c>
      <c r="CJ44" s="2" t="s">
        <v>81</v>
      </c>
      <c r="CK44" s="2" t="s">
        <v>81</v>
      </c>
      <c r="CL44" s="2" t="s">
        <v>81</v>
      </c>
    </row>
    <row r="45" spans="1:90" ht="60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6">
        <v>143</v>
      </c>
      <c r="AH45" s="105" t="s">
        <v>354</v>
      </c>
      <c r="AI45" s="6"/>
      <c r="AJ45" s="6"/>
      <c r="AK45" s="6"/>
      <c r="AL45" s="6"/>
      <c r="AM45" s="6"/>
      <c r="AN45" s="7">
        <v>0</v>
      </c>
      <c r="AO45" s="7">
        <v>210392276</v>
      </c>
      <c r="AP45" s="7">
        <v>0</v>
      </c>
      <c r="AQ45" s="7">
        <v>0</v>
      </c>
      <c r="AR45" s="95">
        <f t="shared" si="50"/>
        <v>210392276</v>
      </c>
      <c r="AS45" s="7">
        <v>210392276</v>
      </c>
      <c r="AT45" s="7">
        <v>210392276</v>
      </c>
      <c r="AU45" s="7">
        <f>+AR45-AS45</f>
        <v>0</v>
      </c>
      <c r="AV45" s="7">
        <f>+AR45-AT45</f>
        <v>0</v>
      </c>
      <c r="AW45" s="95">
        <f t="shared" si="51"/>
        <v>100</v>
      </c>
      <c r="AX45" s="95">
        <f t="shared" si="52"/>
        <v>100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45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6">
        <v>170</v>
      </c>
      <c r="AH46" s="105" t="s">
        <v>502</v>
      </c>
      <c r="AI46" s="6"/>
      <c r="AJ46" s="6"/>
      <c r="AK46" s="6"/>
      <c r="AL46" s="6"/>
      <c r="AM46" s="6"/>
      <c r="AN46" s="7">
        <v>0</v>
      </c>
      <c r="AO46" s="7">
        <v>1500000000</v>
      </c>
      <c r="AP46" s="7">
        <v>0</v>
      </c>
      <c r="AQ46" s="7">
        <v>0</v>
      </c>
      <c r="AR46" s="95">
        <f t="shared" si="50"/>
        <v>1500000000</v>
      </c>
      <c r="AS46" s="7">
        <v>1500000000</v>
      </c>
      <c r="AT46" s="7">
        <v>0</v>
      </c>
      <c r="AU46" s="7">
        <f>+AR46-AS46</f>
        <v>0</v>
      </c>
      <c r="AV46" s="7">
        <f>+AR46-AT46</f>
        <v>1500000000</v>
      </c>
      <c r="AW46" s="95">
        <f t="shared" si="51"/>
        <v>100</v>
      </c>
      <c r="AX46" s="95">
        <f t="shared" si="52"/>
        <v>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45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6">
        <v>230</v>
      </c>
      <c r="AH47" s="105" t="s">
        <v>353</v>
      </c>
      <c r="AI47" s="6"/>
      <c r="AJ47" s="6"/>
      <c r="AK47" s="6"/>
      <c r="AL47" s="6"/>
      <c r="AM47" s="6"/>
      <c r="AN47" s="7">
        <v>0</v>
      </c>
      <c r="AO47" s="7">
        <v>329842722</v>
      </c>
      <c r="AP47" s="7">
        <v>0</v>
      </c>
      <c r="AQ47" s="7">
        <v>0</v>
      </c>
      <c r="AR47" s="95">
        <f t="shared" si="50"/>
        <v>329842722</v>
      </c>
      <c r="AS47" s="7">
        <v>329842722</v>
      </c>
      <c r="AT47" s="7">
        <v>329842722</v>
      </c>
      <c r="AU47" s="7">
        <f>+AR47-AS47</f>
        <v>0</v>
      </c>
      <c r="AV47" s="7">
        <f>+AR47-AT47</f>
        <v>0</v>
      </c>
      <c r="AW47" s="95">
        <f t="shared" si="51"/>
        <v>100</v>
      </c>
      <c r="AX47" s="95">
        <f t="shared" si="52"/>
        <v>100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50" customFormat="1" ht="45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157</v>
      </c>
      <c r="H48" s="152" t="s">
        <v>158</v>
      </c>
      <c r="I48" s="30" t="s">
        <v>84</v>
      </c>
      <c r="J48" s="30" t="s">
        <v>154</v>
      </c>
      <c r="K48" s="30" t="s">
        <v>160</v>
      </c>
      <c r="L48" s="147">
        <v>43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66</v>
      </c>
      <c r="X48" s="30" t="s">
        <v>66</v>
      </c>
      <c r="Y48" s="30" t="s">
        <v>66</v>
      </c>
      <c r="Z48" s="30" t="s">
        <v>66</v>
      </c>
      <c r="AA48" s="30" t="s">
        <v>66</v>
      </c>
      <c r="AB48" s="30" t="s">
        <v>66</v>
      </c>
      <c r="AC48" s="30" t="s">
        <v>67</v>
      </c>
      <c r="AD48" s="148" t="s">
        <v>171</v>
      </c>
      <c r="AE48" s="30">
        <v>0</v>
      </c>
      <c r="AF48" s="32"/>
      <c r="AG48" s="30"/>
      <c r="AH48" s="104"/>
      <c r="AI48" s="30" t="s">
        <v>169</v>
      </c>
      <c r="AJ48" s="30" t="s">
        <v>66</v>
      </c>
      <c r="AK48" s="30" t="s">
        <v>66</v>
      </c>
      <c r="AL48" s="30" t="s">
        <v>66</v>
      </c>
      <c r="AM48" s="30" t="s">
        <v>170</v>
      </c>
      <c r="AN48" s="34">
        <f>+AN49</f>
        <v>80000000</v>
      </c>
      <c r="AO48" s="34">
        <f>+AO49+AO50+AO51</f>
        <v>68000000</v>
      </c>
      <c r="AP48" s="34">
        <f t="shared" ref="AP48:AQ48" si="53">+AP49+AP50+AP51</f>
        <v>0</v>
      </c>
      <c r="AQ48" s="34">
        <f t="shared" si="53"/>
        <v>0</v>
      </c>
      <c r="AR48" s="34">
        <f t="shared" si="12"/>
        <v>148000000</v>
      </c>
      <c r="AS48" s="34">
        <f>+AS49+AS50+AS51</f>
        <v>103255182</v>
      </c>
      <c r="AT48" s="34">
        <f t="shared" ref="AT48:AV48" si="54">+AT49+AT50+AT51</f>
        <v>103255182</v>
      </c>
      <c r="AU48" s="34">
        <f t="shared" si="54"/>
        <v>44744818</v>
      </c>
      <c r="AV48" s="34">
        <f t="shared" si="54"/>
        <v>44744818</v>
      </c>
      <c r="AW48" s="34">
        <f t="shared" si="19"/>
        <v>69.767014864864862</v>
      </c>
      <c r="AX48" s="34">
        <f t="shared" si="20"/>
        <v>69.767014864864862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90" ht="45" x14ac:dyDescent="0.25">
      <c r="A49" s="2">
        <v>1</v>
      </c>
      <c r="B49" s="2">
        <v>800103913</v>
      </c>
      <c r="C49" s="2">
        <v>4</v>
      </c>
      <c r="D49" s="2" t="s">
        <v>64</v>
      </c>
      <c r="E49" s="2">
        <v>2014</v>
      </c>
      <c r="F49" s="2" t="s">
        <v>65</v>
      </c>
      <c r="G49" s="2" t="s">
        <v>157</v>
      </c>
      <c r="H49" s="2" t="s">
        <v>158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0"/>
      <c r="AE49" s="6">
        <v>10</v>
      </c>
      <c r="AF49" s="6" t="s">
        <v>85</v>
      </c>
      <c r="AG49" s="6">
        <v>10</v>
      </c>
      <c r="AH49" s="105" t="s">
        <v>86</v>
      </c>
      <c r="AI49" s="6" t="s">
        <v>169</v>
      </c>
      <c r="AJ49" s="6" t="s">
        <v>66</v>
      </c>
      <c r="AK49" s="6" t="s">
        <v>66</v>
      </c>
      <c r="AL49" s="6" t="s">
        <v>66</v>
      </c>
      <c r="AM49" s="6" t="s">
        <v>170</v>
      </c>
      <c r="AN49" s="7">
        <v>80000000</v>
      </c>
      <c r="AO49" s="7">
        <v>0</v>
      </c>
      <c r="AP49" s="7">
        <v>0</v>
      </c>
      <c r="AQ49" s="7">
        <v>0</v>
      </c>
      <c r="AR49" s="95">
        <f t="shared" si="12"/>
        <v>80000000</v>
      </c>
      <c r="AS49" s="7">
        <v>35255182</v>
      </c>
      <c r="AT49" s="7">
        <v>35255182</v>
      </c>
      <c r="AU49" s="7">
        <f>+AR49-AS49</f>
        <v>44744818</v>
      </c>
      <c r="AV49" s="7">
        <f>+AR49-AT49</f>
        <v>44744818</v>
      </c>
      <c r="AW49" s="95">
        <f t="shared" si="19"/>
        <v>44.068977500000003</v>
      </c>
      <c r="AX49" s="95">
        <f t="shared" si="20"/>
        <v>44.068977500000003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 t="s">
        <v>68</v>
      </c>
      <c r="BI49" s="2" t="s">
        <v>69</v>
      </c>
      <c r="BJ49" s="2" t="s">
        <v>70</v>
      </c>
      <c r="BK49" s="2" t="s">
        <v>71</v>
      </c>
      <c r="BL49" s="2" t="s">
        <v>68</v>
      </c>
      <c r="BM49" s="2" t="s">
        <v>72</v>
      </c>
      <c r="BN49" s="2" t="s">
        <v>73</v>
      </c>
      <c r="BO49" s="2" t="s">
        <v>74</v>
      </c>
      <c r="BP49" s="2" t="s">
        <v>75</v>
      </c>
      <c r="BQ49" s="2" t="s">
        <v>76</v>
      </c>
      <c r="BR49" s="2" t="s">
        <v>77</v>
      </c>
      <c r="CB49" s="2" t="s">
        <v>78</v>
      </c>
      <c r="CC49" s="2" t="s">
        <v>79</v>
      </c>
      <c r="CD49" s="2" t="s">
        <v>79</v>
      </c>
      <c r="CE49" s="2" t="s">
        <v>79</v>
      </c>
      <c r="CF49" s="2" t="s">
        <v>80</v>
      </c>
      <c r="CG49" s="2" t="s">
        <v>79</v>
      </c>
      <c r="CH49" s="2" t="s">
        <v>79</v>
      </c>
      <c r="CI49" s="2" t="s">
        <v>81</v>
      </c>
      <c r="CJ49" s="2" t="s">
        <v>81</v>
      </c>
      <c r="CK49" s="2" t="s">
        <v>81</v>
      </c>
      <c r="CL49" s="2" t="s">
        <v>81</v>
      </c>
    </row>
    <row r="50" spans="1:90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0"/>
      <c r="AE50" s="6"/>
      <c r="AF50" s="6"/>
      <c r="AG50" s="6">
        <v>26</v>
      </c>
      <c r="AH50" s="105" t="s">
        <v>328</v>
      </c>
      <c r="AI50" s="6"/>
      <c r="AJ50" s="6"/>
      <c r="AK50" s="6"/>
      <c r="AL50" s="6"/>
      <c r="AM50" s="6"/>
      <c r="AN50" s="7">
        <v>0</v>
      </c>
      <c r="AO50" s="7">
        <v>60000000</v>
      </c>
      <c r="AP50" s="7">
        <v>0</v>
      </c>
      <c r="AQ50" s="7">
        <v>0</v>
      </c>
      <c r="AR50" s="95">
        <f>+AN50+AO50+AP50-AQ50</f>
        <v>60000000</v>
      </c>
      <c r="AS50" s="7">
        <v>60000000</v>
      </c>
      <c r="AT50" s="7">
        <v>60000000</v>
      </c>
      <c r="AU50" s="7">
        <f>+AR50-AS50</f>
        <v>0</v>
      </c>
      <c r="AV50" s="7">
        <f>+AR50-AT50</f>
        <v>0</v>
      </c>
      <c r="AW50" s="95">
        <f t="shared" ref="AW50:AW51" si="55">+AS50/AR50*100</f>
        <v>100</v>
      </c>
      <c r="AX50" s="95">
        <f t="shared" ref="AX50:AX51" si="56">+AT50/AR50*100</f>
        <v>100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ht="45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0"/>
      <c r="AE51" s="6"/>
      <c r="AF51" s="6"/>
      <c r="AG51" s="6">
        <v>230</v>
      </c>
      <c r="AH51" s="105" t="s">
        <v>353</v>
      </c>
      <c r="AI51" s="6"/>
      <c r="AJ51" s="6"/>
      <c r="AK51" s="6"/>
      <c r="AL51" s="6"/>
      <c r="AM51" s="6"/>
      <c r="AN51" s="7">
        <v>0</v>
      </c>
      <c r="AO51" s="7">
        <v>8000000</v>
      </c>
      <c r="AP51" s="7">
        <v>0</v>
      </c>
      <c r="AQ51" s="7">
        <v>0</v>
      </c>
      <c r="AR51" s="95">
        <f>+AN51+AO51+AP51-AQ51</f>
        <v>8000000</v>
      </c>
      <c r="AS51" s="7">
        <v>8000000</v>
      </c>
      <c r="AT51" s="7">
        <v>8000000</v>
      </c>
      <c r="AU51" s="7">
        <f>+AR51-AS51</f>
        <v>0</v>
      </c>
      <c r="AV51" s="7">
        <f>+AR51-AT51</f>
        <v>0</v>
      </c>
      <c r="AW51" s="95">
        <f t="shared" si="55"/>
        <v>100</v>
      </c>
      <c r="AX51" s="95">
        <f t="shared" si="56"/>
        <v>100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50" customFormat="1" ht="6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157</v>
      </c>
      <c r="H52" s="152" t="s">
        <v>158</v>
      </c>
      <c r="I52" s="30" t="s">
        <v>84</v>
      </c>
      <c r="J52" s="30" t="s">
        <v>154</v>
      </c>
      <c r="K52" s="30" t="s">
        <v>160</v>
      </c>
      <c r="L52" s="147">
        <v>44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414</v>
      </c>
      <c r="AE52" s="30">
        <v>0</v>
      </c>
      <c r="AF52" s="32"/>
      <c r="AG52" s="30"/>
      <c r="AH52" s="104"/>
      <c r="AI52" s="30" t="s">
        <v>169</v>
      </c>
      <c r="AJ52" s="30" t="s">
        <v>66</v>
      </c>
      <c r="AK52" s="30" t="s">
        <v>66</v>
      </c>
      <c r="AL52" s="30" t="s">
        <v>66</v>
      </c>
      <c r="AM52" s="30" t="s">
        <v>170</v>
      </c>
      <c r="AN52" s="34">
        <f>SUM(AN53:AN53)</f>
        <v>150000000</v>
      </c>
      <c r="AO52" s="34">
        <f>SUM(AO53:AO53)</f>
        <v>0</v>
      </c>
      <c r="AP52" s="34">
        <f>SUM(AP53:AP53)</f>
        <v>0</v>
      </c>
      <c r="AQ52" s="34">
        <f>SUM(AQ53:AQ53)</f>
        <v>0</v>
      </c>
      <c r="AR52" s="34">
        <f>+AN52+AO52+AP52-AQ52</f>
        <v>150000000</v>
      </c>
      <c r="AS52" s="34">
        <f>SUM(AS53:AS53)</f>
        <v>150000000</v>
      </c>
      <c r="AT52" s="34">
        <f>SUM(AT53:AT53)</f>
        <v>150000000</v>
      </c>
      <c r="AU52" s="34">
        <f>SUM(AU53:AU53)</f>
        <v>0</v>
      </c>
      <c r="AV52" s="34">
        <f>SUM(AV53:AV53)</f>
        <v>0</v>
      </c>
      <c r="AW52" s="34">
        <f>+AS52/AR52*100</f>
        <v>100</v>
      </c>
      <c r="AX52" s="34">
        <f t="shared" si="20"/>
        <v>100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90" ht="45" x14ac:dyDescent="0.25">
      <c r="A53" s="2">
        <v>1</v>
      </c>
      <c r="B53" s="2">
        <v>800103913</v>
      </c>
      <c r="C53" s="2">
        <v>4</v>
      </c>
      <c r="D53" s="2" t="s">
        <v>64</v>
      </c>
      <c r="E53" s="2">
        <v>2014</v>
      </c>
      <c r="F53" s="2" t="s">
        <v>65</v>
      </c>
      <c r="G53" s="2" t="s">
        <v>157</v>
      </c>
      <c r="H53" s="2" t="s">
        <v>158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>
        <v>10</v>
      </c>
      <c r="AF53" s="6" t="s">
        <v>85</v>
      </c>
      <c r="AG53" s="6">
        <v>10</v>
      </c>
      <c r="AH53" s="105" t="s">
        <v>86</v>
      </c>
      <c r="AI53" s="6" t="s">
        <v>169</v>
      </c>
      <c r="AJ53" s="6" t="s">
        <v>66</v>
      </c>
      <c r="AK53" s="6" t="s">
        <v>66</v>
      </c>
      <c r="AL53" s="6" t="s">
        <v>66</v>
      </c>
      <c r="AM53" s="6" t="s">
        <v>170</v>
      </c>
      <c r="AN53" s="7">
        <v>150000000</v>
      </c>
      <c r="AO53" s="7">
        <v>0</v>
      </c>
      <c r="AP53" s="7">
        <v>0</v>
      </c>
      <c r="AQ53" s="7">
        <v>0</v>
      </c>
      <c r="AR53" s="95">
        <f t="shared" si="12"/>
        <v>150000000</v>
      </c>
      <c r="AS53" s="7">
        <v>150000000</v>
      </c>
      <c r="AT53" s="7">
        <v>150000000</v>
      </c>
      <c r="AU53" s="7">
        <f>+AR53-AS53</f>
        <v>0</v>
      </c>
      <c r="AV53" s="7">
        <f>+AR53-AT53</f>
        <v>0</v>
      </c>
      <c r="AW53" s="95">
        <f t="shared" si="19"/>
        <v>100</v>
      </c>
      <c r="AX53" s="95">
        <f t="shared" si="20"/>
        <v>100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 t="s">
        <v>68</v>
      </c>
      <c r="BI53" s="2" t="s">
        <v>69</v>
      </c>
      <c r="BJ53" s="2" t="s">
        <v>70</v>
      </c>
      <c r="BK53" s="2" t="s">
        <v>71</v>
      </c>
      <c r="BL53" s="2" t="s">
        <v>68</v>
      </c>
      <c r="BM53" s="2" t="s">
        <v>72</v>
      </c>
      <c r="BN53" s="2" t="s">
        <v>73</v>
      </c>
      <c r="BO53" s="2" t="s">
        <v>74</v>
      </c>
      <c r="BP53" s="2" t="s">
        <v>75</v>
      </c>
      <c r="BQ53" s="2" t="s">
        <v>76</v>
      </c>
      <c r="BR53" s="2" t="s">
        <v>77</v>
      </c>
      <c r="CB53" s="2" t="s">
        <v>78</v>
      </c>
      <c r="CC53" s="2" t="s">
        <v>79</v>
      </c>
      <c r="CD53" s="2" t="s">
        <v>79</v>
      </c>
      <c r="CE53" s="2" t="s">
        <v>79</v>
      </c>
      <c r="CF53" s="2" t="s">
        <v>80</v>
      </c>
      <c r="CG53" s="2" t="s">
        <v>79</v>
      </c>
      <c r="CH53" s="2" t="s">
        <v>79</v>
      </c>
      <c r="CI53" s="2" t="s">
        <v>81</v>
      </c>
      <c r="CJ53" s="2" t="s">
        <v>81</v>
      </c>
      <c r="CK53" s="2" t="s">
        <v>81</v>
      </c>
      <c r="CL53" s="2" t="s">
        <v>81</v>
      </c>
    </row>
    <row r="54" spans="1:90" s="150" customFormat="1" ht="45" x14ac:dyDescent="0.25">
      <c r="A54" s="152">
        <v>1</v>
      </c>
      <c r="B54" s="152">
        <v>800103913</v>
      </c>
      <c r="C54" s="152">
        <v>4</v>
      </c>
      <c r="D54" s="152" t="s">
        <v>64</v>
      </c>
      <c r="E54" s="152">
        <v>2014</v>
      </c>
      <c r="F54" s="152" t="s">
        <v>65</v>
      </c>
      <c r="G54" s="152" t="s">
        <v>157</v>
      </c>
      <c r="H54" s="152" t="s">
        <v>158</v>
      </c>
      <c r="I54" s="30" t="s">
        <v>84</v>
      </c>
      <c r="J54" s="30" t="s">
        <v>154</v>
      </c>
      <c r="K54" s="30" t="s">
        <v>160</v>
      </c>
      <c r="L54" s="147">
        <v>45</v>
      </c>
      <c r="M54" s="30" t="s">
        <v>66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66</v>
      </c>
      <c r="X54" s="30" t="s">
        <v>66</v>
      </c>
      <c r="Y54" s="30" t="s">
        <v>66</v>
      </c>
      <c r="Z54" s="30" t="s">
        <v>66</v>
      </c>
      <c r="AA54" s="30" t="s">
        <v>66</v>
      </c>
      <c r="AB54" s="30" t="s">
        <v>66</v>
      </c>
      <c r="AC54" s="30" t="s">
        <v>67</v>
      </c>
      <c r="AD54" s="148" t="s">
        <v>168</v>
      </c>
      <c r="AE54" s="30">
        <v>0</v>
      </c>
      <c r="AF54" s="32"/>
      <c r="AG54" s="30"/>
      <c r="AH54" s="104"/>
      <c r="AI54" s="30" t="s">
        <v>165</v>
      </c>
      <c r="AJ54" s="30" t="s">
        <v>66</v>
      </c>
      <c r="AK54" s="30" t="s">
        <v>66</v>
      </c>
      <c r="AL54" s="30" t="s">
        <v>66</v>
      </c>
      <c r="AM54" s="30" t="s">
        <v>166</v>
      </c>
      <c r="AN54" s="34">
        <f>SUM(AN55:AN58)</f>
        <v>120000000</v>
      </c>
      <c r="AO54" s="34">
        <f t="shared" ref="AO54:AQ54" si="57">SUM(AO55:AO58)</f>
        <v>2676480962</v>
      </c>
      <c r="AP54" s="34">
        <f t="shared" si="57"/>
        <v>0</v>
      </c>
      <c r="AQ54" s="34">
        <f t="shared" si="57"/>
        <v>0</v>
      </c>
      <c r="AR54" s="34">
        <f t="shared" si="12"/>
        <v>2796480962</v>
      </c>
      <c r="AS54" s="34">
        <f>SUM(AS55:AS58)</f>
        <v>2719254295</v>
      </c>
      <c r="AT54" s="34">
        <f t="shared" ref="AT54" si="58">SUM(AT55:AT58)</f>
        <v>2719254295</v>
      </c>
      <c r="AU54" s="34">
        <f t="shared" ref="AU54" si="59">SUM(AU55:AU58)</f>
        <v>77226667</v>
      </c>
      <c r="AV54" s="34">
        <f t="shared" ref="AV54" si="60">SUM(AV55:AV58)</f>
        <v>77226667</v>
      </c>
      <c r="AW54" s="34">
        <f t="shared" si="19"/>
        <v>97.238434015843652</v>
      </c>
      <c r="AX54" s="34">
        <f t="shared" si="20"/>
        <v>97.238434015843652</v>
      </c>
      <c r="AY54" s="152">
        <v>0</v>
      </c>
      <c r="AZ54" s="152">
        <v>0</v>
      </c>
      <c r="BA54" s="152">
        <v>0</v>
      </c>
      <c r="BB54" s="152">
        <v>0</v>
      </c>
      <c r="BC54" s="152">
        <v>0</v>
      </c>
      <c r="BD54" s="152">
        <v>0</v>
      </c>
      <c r="BE54" s="152">
        <v>0</v>
      </c>
      <c r="BF54" s="152">
        <v>0</v>
      </c>
      <c r="BG54" s="152">
        <v>0</v>
      </c>
      <c r="BH54" s="152" t="s">
        <v>68</v>
      </c>
      <c r="BI54" s="152" t="s">
        <v>69</v>
      </c>
      <c r="BJ54" s="152" t="s">
        <v>70</v>
      </c>
      <c r="BK54" s="152" t="s">
        <v>71</v>
      </c>
      <c r="BL54" s="152" t="s">
        <v>68</v>
      </c>
      <c r="BM54" s="152" t="s">
        <v>72</v>
      </c>
      <c r="BN54" s="152" t="s">
        <v>73</v>
      </c>
      <c r="BO54" s="152" t="s">
        <v>74</v>
      </c>
      <c r="BP54" s="152" t="s">
        <v>75</v>
      </c>
      <c r="BQ54" s="152" t="s">
        <v>76</v>
      </c>
      <c r="BR54" s="152" t="s">
        <v>77</v>
      </c>
      <c r="CB54" s="152" t="s">
        <v>78</v>
      </c>
      <c r="CC54" s="152" t="s">
        <v>79</v>
      </c>
      <c r="CD54" s="152" t="s">
        <v>79</v>
      </c>
      <c r="CE54" s="152" t="s">
        <v>79</v>
      </c>
      <c r="CF54" s="152" t="s">
        <v>80</v>
      </c>
      <c r="CG54" s="152" t="s">
        <v>79</v>
      </c>
      <c r="CH54" s="152" t="s">
        <v>79</v>
      </c>
      <c r="CI54" s="152" t="s">
        <v>81</v>
      </c>
      <c r="CJ54" s="152" t="s">
        <v>81</v>
      </c>
      <c r="CK54" s="152" t="s">
        <v>81</v>
      </c>
      <c r="CL54" s="152" t="s">
        <v>81</v>
      </c>
    </row>
    <row r="55" spans="1:90" ht="45" x14ac:dyDescent="0.25">
      <c r="A55" s="2">
        <v>1</v>
      </c>
      <c r="B55" s="2">
        <v>800103913</v>
      </c>
      <c r="C55" s="2">
        <v>4</v>
      </c>
      <c r="D55" s="2" t="s">
        <v>64</v>
      </c>
      <c r="E55" s="2">
        <v>2014</v>
      </c>
      <c r="F55" s="2" t="s">
        <v>65</v>
      </c>
      <c r="G55" s="2" t="s">
        <v>157</v>
      </c>
      <c r="H55" s="2" t="s">
        <v>158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0"/>
      <c r="AE55" s="6">
        <v>10</v>
      </c>
      <c r="AF55" s="6" t="s">
        <v>85</v>
      </c>
      <c r="AG55" s="6">
        <v>10</v>
      </c>
      <c r="AH55" s="105" t="s">
        <v>86</v>
      </c>
      <c r="AI55" s="6" t="s">
        <v>165</v>
      </c>
      <c r="AJ55" s="6" t="s">
        <v>66</v>
      </c>
      <c r="AK55" s="6" t="s">
        <v>66</v>
      </c>
      <c r="AL55" s="6" t="s">
        <v>66</v>
      </c>
      <c r="AM55" s="6" t="s">
        <v>166</v>
      </c>
      <c r="AN55" s="7">
        <v>120000000</v>
      </c>
      <c r="AO55" s="7">
        <v>161171159</v>
      </c>
      <c r="AP55" s="7">
        <v>0</v>
      </c>
      <c r="AQ55" s="7">
        <v>0</v>
      </c>
      <c r="AR55" s="95">
        <f t="shared" si="12"/>
        <v>281171159</v>
      </c>
      <c r="AS55" s="7">
        <v>222773333</v>
      </c>
      <c r="AT55" s="7">
        <v>222773333</v>
      </c>
      <c r="AU55" s="7">
        <f>+AR55-AS55</f>
        <v>58397826</v>
      </c>
      <c r="AV55" s="7">
        <f>+AR55-AT55</f>
        <v>58397826</v>
      </c>
      <c r="AW55" s="95">
        <f t="shared" si="19"/>
        <v>79.230506355027686</v>
      </c>
      <c r="AX55" s="95">
        <f t="shared" si="20"/>
        <v>79.230506355027686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 t="s">
        <v>68</v>
      </c>
      <c r="BI55" s="2" t="s">
        <v>69</v>
      </c>
      <c r="BJ55" s="2" t="s">
        <v>70</v>
      </c>
      <c r="BK55" s="2" t="s">
        <v>71</v>
      </c>
      <c r="BL55" s="2" t="s">
        <v>68</v>
      </c>
      <c r="BM55" s="2" t="s">
        <v>72</v>
      </c>
      <c r="BN55" s="2" t="s">
        <v>73</v>
      </c>
      <c r="BO55" s="2" t="s">
        <v>74</v>
      </c>
      <c r="BP55" s="2" t="s">
        <v>75</v>
      </c>
      <c r="BQ55" s="2" t="s">
        <v>76</v>
      </c>
      <c r="BR55" s="2" t="s">
        <v>77</v>
      </c>
      <c r="CB55" s="2" t="s">
        <v>78</v>
      </c>
      <c r="CC55" s="2" t="s">
        <v>79</v>
      </c>
      <c r="CD55" s="2" t="s">
        <v>79</v>
      </c>
      <c r="CE55" s="2" t="s">
        <v>79</v>
      </c>
      <c r="CF55" s="2" t="s">
        <v>80</v>
      </c>
      <c r="CG55" s="2" t="s">
        <v>79</v>
      </c>
      <c r="CH55" s="2" t="s">
        <v>79</v>
      </c>
      <c r="CI55" s="2" t="s">
        <v>81</v>
      </c>
      <c r="CJ55" s="2" t="s">
        <v>81</v>
      </c>
      <c r="CK55" s="2" t="s">
        <v>81</v>
      </c>
      <c r="CL55" s="2" t="s">
        <v>81</v>
      </c>
    </row>
    <row r="56" spans="1:90" x14ac:dyDescent="0.25">
      <c r="A56" s="2"/>
      <c r="B56" s="2"/>
      <c r="C56" s="2"/>
      <c r="D56" s="2"/>
      <c r="E56" s="2"/>
      <c r="F56" s="2"/>
      <c r="G56" s="2"/>
      <c r="H56" s="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0"/>
      <c r="AE56" s="6"/>
      <c r="AF56" s="6"/>
      <c r="AG56" s="6">
        <v>17</v>
      </c>
      <c r="AH56" s="105" t="s">
        <v>97</v>
      </c>
      <c r="AI56" s="6"/>
      <c r="AJ56" s="6"/>
      <c r="AK56" s="6"/>
      <c r="AL56" s="6"/>
      <c r="AM56" s="6"/>
      <c r="AN56" s="7">
        <v>0</v>
      </c>
      <c r="AO56" s="7">
        <v>18828841</v>
      </c>
      <c r="AP56" s="7">
        <v>0</v>
      </c>
      <c r="AQ56" s="7">
        <v>0</v>
      </c>
      <c r="AR56" s="95">
        <f t="shared" si="12"/>
        <v>18828841</v>
      </c>
      <c r="AS56" s="7">
        <v>0</v>
      </c>
      <c r="AT56" s="7">
        <v>0</v>
      </c>
      <c r="AU56" s="7">
        <f>+AR56-AS56</f>
        <v>18828841</v>
      </c>
      <c r="AV56" s="7">
        <f>+AR56-AT56</f>
        <v>18828841</v>
      </c>
      <c r="AW56" s="95">
        <f t="shared" ref="AW56" si="61">+AS56/AR56*100</f>
        <v>0</v>
      </c>
      <c r="AX56" s="95">
        <f t="shared" ref="AX56" si="62">+AT56/AR56*100</f>
        <v>0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x14ac:dyDescent="0.25">
      <c r="A57" s="2"/>
      <c r="B57" s="2"/>
      <c r="C57" s="2"/>
      <c r="D57" s="2"/>
      <c r="E57" s="2"/>
      <c r="F57" s="2"/>
      <c r="G57" s="2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/>
      <c r="AF57" s="6"/>
      <c r="AG57" s="6">
        <v>26</v>
      </c>
      <c r="AH57" s="105" t="s">
        <v>328</v>
      </c>
      <c r="AI57" s="6"/>
      <c r="AJ57" s="6"/>
      <c r="AK57" s="6"/>
      <c r="AL57" s="6"/>
      <c r="AM57" s="6"/>
      <c r="AN57" s="7">
        <v>0</v>
      </c>
      <c r="AO57" s="7">
        <v>400000000</v>
      </c>
      <c r="AP57" s="7">
        <v>0</v>
      </c>
      <c r="AQ57" s="7">
        <v>0</v>
      </c>
      <c r="AR57" s="95">
        <f t="shared" si="12"/>
        <v>400000000</v>
      </c>
      <c r="AS57" s="7">
        <v>400000000</v>
      </c>
      <c r="AT57" s="7">
        <v>400000000</v>
      </c>
      <c r="AU57" s="7">
        <f>+AR57-AS57</f>
        <v>0</v>
      </c>
      <c r="AV57" s="7">
        <f>+AR57-AT57</f>
        <v>0</v>
      </c>
      <c r="AW57" s="95">
        <f t="shared" ref="AW57:AW58" si="63">+AS57/AR57*100</f>
        <v>100</v>
      </c>
      <c r="AX57" s="95">
        <f t="shared" ref="AX57:AX58" si="64">+AT57/AR57*100</f>
        <v>100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ht="45" x14ac:dyDescent="0.25">
      <c r="A58" s="2"/>
      <c r="B58" s="2"/>
      <c r="C58" s="2"/>
      <c r="D58" s="2"/>
      <c r="E58" s="2"/>
      <c r="F58" s="2"/>
      <c r="G58" s="2"/>
      <c r="H58" s="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0"/>
      <c r="AE58" s="6"/>
      <c r="AF58" s="6"/>
      <c r="AG58" s="6">
        <v>170</v>
      </c>
      <c r="AH58" s="105" t="s">
        <v>502</v>
      </c>
      <c r="AI58" s="6"/>
      <c r="AJ58" s="6"/>
      <c r="AK58" s="6"/>
      <c r="AL58" s="6"/>
      <c r="AM58" s="6"/>
      <c r="AN58" s="7">
        <v>0</v>
      </c>
      <c r="AO58" s="7">
        <v>2096480962</v>
      </c>
      <c r="AP58" s="7">
        <v>0</v>
      </c>
      <c r="AQ58" s="7">
        <v>0</v>
      </c>
      <c r="AR58" s="95">
        <f t="shared" si="12"/>
        <v>2096480962</v>
      </c>
      <c r="AS58" s="7">
        <v>2096480962</v>
      </c>
      <c r="AT58" s="7">
        <v>2096480962</v>
      </c>
      <c r="AU58" s="7">
        <f>+AR58-AS58</f>
        <v>0</v>
      </c>
      <c r="AV58" s="7">
        <f>+AR58-AT58</f>
        <v>0</v>
      </c>
      <c r="AW58" s="95">
        <f t="shared" si="63"/>
        <v>100</v>
      </c>
      <c r="AX58" s="95">
        <f t="shared" si="64"/>
        <v>100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s="150" customFormat="1" ht="30" x14ac:dyDescent="0.25">
      <c r="A59" s="152"/>
      <c r="B59" s="152"/>
      <c r="C59" s="152"/>
      <c r="D59" s="152"/>
      <c r="E59" s="152"/>
      <c r="F59" s="152"/>
      <c r="G59" s="152"/>
      <c r="H59" s="152"/>
      <c r="I59" s="30" t="s">
        <v>84</v>
      </c>
      <c r="J59" s="30" t="s">
        <v>102</v>
      </c>
      <c r="K59" s="30" t="s">
        <v>182</v>
      </c>
      <c r="L59" s="147">
        <v>46</v>
      </c>
      <c r="M59" s="30" t="s">
        <v>66</v>
      </c>
      <c r="N59" s="30" t="s">
        <v>66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66</v>
      </c>
      <c r="X59" s="30" t="s">
        <v>66</v>
      </c>
      <c r="Y59" s="30" t="s">
        <v>66</v>
      </c>
      <c r="Z59" s="30" t="s">
        <v>66</v>
      </c>
      <c r="AA59" s="30" t="s">
        <v>66</v>
      </c>
      <c r="AB59" s="30" t="s">
        <v>66</v>
      </c>
      <c r="AC59" s="30" t="s">
        <v>67</v>
      </c>
      <c r="AD59" s="148" t="s">
        <v>415</v>
      </c>
      <c r="AE59" s="30">
        <v>0</v>
      </c>
      <c r="AF59" s="32"/>
      <c r="AG59" s="30"/>
      <c r="AH59" s="104"/>
      <c r="AI59" s="30" t="s">
        <v>165</v>
      </c>
      <c r="AJ59" s="30" t="s">
        <v>66</v>
      </c>
      <c r="AK59" s="30" t="s">
        <v>66</v>
      </c>
      <c r="AL59" s="30" t="s">
        <v>66</v>
      </c>
      <c r="AM59" s="30" t="s">
        <v>166</v>
      </c>
      <c r="AN59" s="34">
        <f>+AN60</f>
        <v>850511000</v>
      </c>
      <c r="AO59" s="34">
        <f>+AO60</f>
        <v>23760275</v>
      </c>
      <c r="AP59" s="34">
        <f>+AP60</f>
        <v>0</v>
      </c>
      <c r="AQ59" s="34">
        <f>+AQ60</f>
        <v>0</v>
      </c>
      <c r="AR59" s="34">
        <f t="shared" ref="AR59:AR60" si="65">+AN59+AO59+AP59-AQ59</f>
        <v>874271275</v>
      </c>
      <c r="AS59" s="34">
        <f>+AS60</f>
        <v>856602856</v>
      </c>
      <c r="AT59" s="34">
        <f>+AT60</f>
        <v>856602856</v>
      </c>
      <c r="AU59" s="34">
        <f>+AU60</f>
        <v>17668419</v>
      </c>
      <c r="AV59" s="34">
        <f>+AV60</f>
        <v>17668419</v>
      </c>
      <c r="AW59" s="34">
        <f t="shared" ref="AW59:AW60" si="66">+AS59/AR59*100</f>
        <v>97.979069025229037</v>
      </c>
      <c r="AX59" s="34">
        <f t="shared" ref="AX59:AX60" si="67">+AT59/AR59*100</f>
        <v>97.979069025229037</v>
      </c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</row>
    <row r="60" spans="1:90" ht="45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>
        <v>10</v>
      </c>
      <c r="AF60" s="6" t="s">
        <v>85</v>
      </c>
      <c r="AG60" s="6">
        <v>10</v>
      </c>
      <c r="AH60" s="105" t="s">
        <v>86</v>
      </c>
      <c r="AI60" s="6" t="s">
        <v>165</v>
      </c>
      <c r="AJ60" s="6" t="s">
        <v>66</v>
      </c>
      <c r="AK60" s="6" t="s">
        <v>66</v>
      </c>
      <c r="AL60" s="6" t="s">
        <v>66</v>
      </c>
      <c r="AM60" s="6" t="s">
        <v>166</v>
      </c>
      <c r="AN60" s="7">
        <v>850511000</v>
      </c>
      <c r="AO60" s="7">
        <v>23760275</v>
      </c>
      <c r="AP60" s="7">
        <v>0</v>
      </c>
      <c r="AQ60" s="7">
        <v>0</v>
      </c>
      <c r="AR60" s="95">
        <f t="shared" si="65"/>
        <v>874271275</v>
      </c>
      <c r="AS60" s="7">
        <v>856602856</v>
      </c>
      <c r="AT60" s="7">
        <v>856602856</v>
      </c>
      <c r="AU60" s="7">
        <f>+AR60-AS60</f>
        <v>17668419</v>
      </c>
      <c r="AV60" s="7">
        <f>+AR60-AT60</f>
        <v>17668419</v>
      </c>
      <c r="AW60" s="95">
        <f t="shared" si="66"/>
        <v>97.979069025229037</v>
      </c>
      <c r="AX60" s="95">
        <f t="shared" si="67"/>
        <v>97.979069025229037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x14ac:dyDescent="0.25">
      <c r="A61" s="2"/>
      <c r="B61" s="2"/>
      <c r="C61" s="2"/>
      <c r="D61" s="2"/>
      <c r="E61" s="2"/>
      <c r="F61" s="2"/>
      <c r="G61" s="2"/>
      <c r="H61" s="2"/>
      <c r="I61" s="126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127"/>
      <c r="AF61" s="127"/>
      <c r="AG61" s="127"/>
      <c r="AH61" s="165"/>
      <c r="AI61" s="127"/>
      <c r="AJ61" s="127"/>
      <c r="AK61" s="127"/>
      <c r="AL61" s="127"/>
      <c r="AM61" s="127"/>
      <c r="AN61" s="136"/>
      <c r="AO61" s="136"/>
      <c r="AP61" s="136"/>
      <c r="AQ61" s="136"/>
      <c r="AR61" s="52"/>
      <c r="AS61" s="136"/>
      <c r="AT61" s="136"/>
      <c r="AU61" s="136"/>
      <c r="AV61" s="136"/>
      <c r="AW61" s="52"/>
      <c r="AX61" s="53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x14ac:dyDescent="0.25">
      <c r="A62" s="2"/>
      <c r="B62" s="2"/>
      <c r="C62" s="2"/>
      <c r="D62" s="2"/>
      <c r="E62" s="2"/>
      <c r="F62" s="2"/>
      <c r="G62" s="2"/>
      <c r="H62" s="2"/>
      <c r="I62" s="126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8"/>
      <c r="AE62" s="127"/>
      <c r="AF62" s="127"/>
      <c r="AG62" s="127"/>
      <c r="AH62" s="165"/>
      <c r="AI62" s="127"/>
      <c r="AJ62" s="127"/>
      <c r="AK62" s="127"/>
      <c r="AL62" s="127"/>
      <c r="AM62" s="127"/>
      <c r="AN62" s="136"/>
      <c r="AO62" s="136"/>
      <c r="AP62" s="136"/>
      <c r="AQ62" s="136"/>
      <c r="AR62" s="52"/>
      <c r="AS62" s="136"/>
      <c r="AT62" s="136"/>
      <c r="AU62" s="136"/>
      <c r="AV62" s="136"/>
      <c r="AW62" s="52"/>
      <c r="AX62" s="53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x14ac:dyDescent="0.25">
      <c r="A63" s="2"/>
      <c r="B63" s="2"/>
      <c r="C63" s="2"/>
      <c r="D63" s="2"/>
      <c r="E63" s="2"/>
      <c r="F63" s="2"/>
      <c r="G63" s="2"/>
      <c r="H63" s="2"/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1"/>
      <c r="AE63" s="50"/>
      <c r="AF63" s="50"/>
      <c r="AG63" s="50"/>
      <c r="AH63" s="106"/>
      <c r="AI63" s="50"/>
      <c r="AJ63" s="50"/>
      <c r="AK63" s="50"/>
      <c r="AL63" s="50"/>
      <c r="AM63" s="50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x14ac:dyDescent="0.25">
      <c r="I64" s="56" t="s">
        <v>322</v>
      </c>
      <c r="J64" s="56"/>
      <c r="K64" s="56"/>
      <c r="L64" s="56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</row>
    <row r="65" spans="40:50" x14ac:dyDescent="0.25"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</row>
    <row r="66" spans="40:50" x14ac:dyDescent="0.25"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</row>
  </sheetData>
  <mergeCells count="7">
    <mergeCell ref="I8:AD8"/>
    <mergeCell ref="I9:AD9"/>
    <mergeCell ref="I7:AD7"/>
    <mergeCell ref="AG7:AH7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4"/>
  <sheetViews>
    <sheetView topLeftCell="I1" workbookViewId="0">
      <pane ySplit="8" topLeftCell="A9" activePane="bottomLeft" state="frozen"/>
      <selection activeCell="I1" sqref="I1"/>
      <selection pane="bottomLeft" activeCell="AG15" sqref="AG15:AH15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3.28515625" customWidth="1"/>
    <col min="31" max="31" width="11" hidden="1" customWidth="1"/>
    <col min="32" max="32" width="180" hidden="1" customWidth="1"/>
    <col min="33" max="33" width="5.7109375" customWidth="1"/>
    <col min="34" max="34" width="17" customWidth="1"/>
    <col min="35" max="38" width="9" hidden="1" customWidth="1"/>
    <col min="39" max="39" width="90" hidden="1" customWidth="1"/>
    <col min="40" max="40" width="16.7109375" customWidth="1"/>
    <col min="41" max="41" width="16" customWidth="1"/>
    <col min="42" max="42" width="16.28515625" customWidth="1"/>
    <col min="43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507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1.5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183</v>
      </c>
      <c r="H7" s="2" t="s">
        <v>184</v>
      </c>
      <c r="I7" s="180" t="s">
        <v>184</v>
      </c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3">
        <v>0</v>
      </c>
      <c r="AF7" s="9"/>
      <c r="AG7" s="27"/>
      <c r="AH7" s="98"/>
      <c r="AI7" s="28"/>
      <c r="AJ7" s="28"/>
      <c r="AK7" s="28"/>
      <c r="AL7" s="28"/>
      <c r="AM7" s="28"/>
      <c r="AN7" s="29">
        <f>+AN8</f>
        <v>12742256000</v>
      </c>
      <c r="AO7" s="29">
        <f t="shared" ref="AO7:AV7" si="0">+AO8</f>
        <v>43010968465.57</v>
      </c>
      <c r="AP7" s="29">
        <f t="shared" si="0"/>
        <v>1078643000</v>
      </c>
      <c r="AQ7" s="29">
        <f t="shared" si="0"/>
        <v>1078643000</v>
      </c>
      <c r="AR7" s="29">
        <f t="shared" si="0"/>
        <v>55753224465.57</v>
      </c>
      <c r="AS7" s="29">
        <f t="shared" si="0"/>
        <v>46201666000.479996</v>
      </c>
      <c r="AT7" s="29">
        <f t="shared" si="0"/>
        <v>42220987871.099998</v>
      </c>
      <c r="AU7" s="29">
        <f t="shared" si="0"/>
        <v>9551558465.0900002</v>
      </c>
      <c r="AV7" s="29">
        <f t="shared" si="0"/>
        <v>13532236594.469999</v>
      </c>
      <c r="AW7" s="29">
        <f t="shared" ref="AW7:AW40" si="1">+AS7/AR7*100</f>
        <v>82.868150574881099</v>
      </c>
      <c r="AX7" s="29">
        <f t="shared" ref="AX7:AX40" si="2">+AT7/AR7*100</f>
        <v>75.728333698750035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183</v>
      </c>
      <c r="H8" s="2" t="s">
        <v>184</v>
      </c>
      <c r="I8" s="180" t="s">
        <v>294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6">
        <v>0</v>
      </c>
      <c r="AF8" s="5"/>
      <c r="AG8" s="20"/>
      <c r="AH8" s="99"/>
      <c r="AI8" s="21"/>
      <c r="AJ8" s="21"/>
      <c r="AK8" s="21"/>
      <c r="AL8" s="21"/>
      <c r="AM8" s="21"/>
      <c r="AN8" s="22">
        <f>+AN9+AN13+AN18+AN20+AN25+AN29+AN35+AN41</f>
        <v>12742256000</v>
      </c>
      <c r="AO8" s="22">
        <f t="shared" ref="AO8:AQ8" si="3">+AO9+AO13+AO18+AO20+AO25+AO29+AO35+AO41</f>
        <v>43010968465.57</v>
      </c>
      <c r="AP8" s="22">
        <f t="shared" si="3"/>
        <v>1078643000</v>
      </c>
      <c r="AQ8" s="22">
        <f t="shared" si="3"/>
        <v>1078643000</v>
      </c>
      <c r="AR8" s="22">
        <f>+AN8+AO8+AP8-AQ8</f>
        <v>55753224465.57</v>
      </c>
      <c r="AS8" s="22">
        <f>+AS9+AS13+AS18+AS20+AS25+AS29+AS35+AS41</f>
        <v>46201666000.479996</v>
      </c>
      <c r="AT8" s="22">
        <f t="shared" ref="AT8:AV8" si="4">+AT9+AT13+AT18+AT20+AT25+AT29+AT35+AT41</f>
        <v>42220987871.099998</v>
      </c>
      <c r="AU8" s="22">
        <f t="shared" si="4"/>
        <v>9551558465.0900002</v>
      </c>
      <c r="AV8" s="22">
        <f t="shared" si="4"/>
        <v>13532236594.469999</v>
      </c>
      <c r="AW8" s="29">
        <f>+AS8/AR8*100</f>
        <v>82.868150574881099</v>
      </c>
      <c r="AX8" s="29">
        <f t="shared" si="2"/>
        <v>75.728333698750035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30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183</v>
      </c>
      <c r="H9" s="152" t="s">
        <v>184</v>
      </c>
      <c r="I9" s="30" t="s">
        <v>84</v>
      </c>
      <c r="J9" s="30" t="s">
        <v>88</v>
      </c>
      <c r="K9" s="30" t="s">
        <v>187</v>
      </c>
      <c r="L9" s="147">
        <v>32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190</v>
      </c>
      <c r="AE9" s="30">
        <v>0</v>
      </c>
      <c r="AF9" s="32"/>
      <c r="AG9" s="30"/>
      <c r="AH9" s="100"/>
      <c r="AI9" s="30" t="s">
        <v>188</v>
      </c>
      <c r="AJ9" s="30" t="s">
        <v>66</v>
      </c>
      <c r="AK9" s="30" t="s">
        <v>66</v>
      </c>
      <c r="AL9" s="30" t="s">
        <v>66</v>
      </c>
      <c r="AM9" s="30" t="s">
        <v>189</v>
      </c>
      <c r="AN9" s="33">
        <f>SUM(AN10:AN12)</f>
        <v>6685456000</v>
      </c>
      <c r="AO9" s="33">
        <f>SUM(AO10:AO12)</f>
        <v>7014569915</v>
      </c>
      <c r="AP9" s="33">
        <f>SUM(AP10:AP12)</f>
        <v>0</v>
      </c>
      <c r="AQ9" s="33">
        <f>SUM(AQ10:AQ12)</f>
        <v>0</v>
      </c>
      <c r="AR9" s="33">
        <f>+AN9+AO9+AP9-AQ9</f>
        <v>13700025915</v>
      </c>
      <c r="AS9" s="33">
        <f>SUM(AS10:AS12)</f>
        <v>6657669137</v>
      </c>
      <c r="AT9" s="33">
        <f>SUM(AT10:AT12)</f>
        <v>5462795000</v>
      </c>
      <c r="AU9" s="33">
        <f>SUM(AU10:AU12)</f>
        <v>7042356778</v>
      </c>
      <c r="AV9" s="33">
        <f>SUM(AV10:AV12)</f>
        <v>8237230915</v>
      </c>
      <c r="AW9" s="34">
        <f>+AS9/AR9*100</f>
        <v>48.596033163051139</v>
      </c>
      <c r="AX9" s="34">
        <f t="shared" si="2"/>
        <v>39.87434063185858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183</v>
      </c>
      <c r="H10" s="2" t="s">
        <v>184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188</v>
      </c>
      <c r="AJ10" s="6" t="s">
        <v>66</v>
      </c>
      <c r="AK10" s="6" t="s">
        <v>66</v>
      </c>
      <c r="AL10" s="6" t="s">
        <v>66</v>
      </c>
      <c r="AM10" s="6" t="s">
        <v>189</v>
      </c>
      <c r="AN10" s="8">
        <v>40000000</v>
      </c>
      <c r="AO10" s="8">
        <v>0</v>
      </c>
      <c r="AP10" s="8">
        <v>0</v>
      </c>
      <c r="AQ10" s="8">
        <v>0</v>
      </c>
      <c r="AR10" s="8">
        <f>+AN10+AO10+AP10-AQ10</f>
        <v>40000000</v>
      </c>
      <c r="AS10" s="8">
        <v>24068840</v>
      </c>
      <c r="AT10" s="8">
        <v>24068840</v>
      </c>
      <c r="AU10" s="8">
        <f>+AR10-AS10</f>
        <v>15931160</v>
      </c>
      <c r="AV10" s="8">
        <f>+AR10-AT10</f>
        <v>15931160</v>
      </c>
      <c r="AW10" s="95">
        <f t="shared" si="1"/>
        <v>60.172099999999993</v>
      </c>
      <c r="AX10" s="95">
        <f t="shared" si="2"/>
        <v>60.172099999999993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ht="45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183</v>
      </c>
      <c r="H11" s="2" t="s">
        <v>184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70</v>
      </c>
      <c r="AH11" s="105" t="s">
        <v>186</v>
      </c>
      <c r="AI11" s="6" t="s">
        <v>188</v>
      </c>
      <c r="AJ11" s="6" t="s">
        <v>66</v>
      </c>
      <c r="AK11" s="6" t="s">
        <v>66</v>
      </c>
      <c r="AL11" s="6" t="s">
        <v>66</v>
      </c>
      <c r="AM11" s="6" t="s">
        <v>189</v>
      </c>
      <c r="AN11" s="8">
        <v>6645456000</v>
      </c>
      <c r="AO11" s="8">
        <v>0</v>
      </c>
      <c r="AP11" s="8">
        <v>0</v>
      </c>
      <c r="AQ11" s="8">
        <v>0</v>
      </c>
      <c r="AR11" s="8">
        <f>+AN11+AO11+AP11-AQ11</f>
        <v>6645456000</v>
      </c>
      <c r="AS11" s="8">
        <v>6320607102</v>
      </c>
      <c r="AT11" s="8">
        <v>5125732965</v>
      </c>
      <c r="AU11" s="8">
        <f>+AR11-AS11</f>
        <v>324848898</v>
      </c>
      <c r="AV11" s="8">
        <f>+AR11-AT11</f>
        <v>1519723035</v>
      </c>
      <c r="AW11" s="95">
        <f t="shared" ref="AW11" si="5">+AS11/AR11*100</f>
        <v>95.111713959132373</v>
      </c>
      <c r="AX11" s="95">
        <f t="shared" ref="AX11" si="6">+AT11/AR11*100</f>
        <v>77.131395723634313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90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226</v>
      </c>
      <c r="AH12" s="105" t="s">
        <v>416</v>
      </c>
      <c r="AI12" s="6"/>
      <c r="AJ12" s="6"/>
      <c r="AK12" s="6"/>
      <c r="AL12" s="6"/>
      <c r="AM12" s="6"/>
      <c r="AN12" s="8">
        <v>0</v>
      </c>
      <c r="AO12" s="8">
        <v>7014569915</v>
      </c>
      <c r="AP12" s="8">
        <v>0</v>
      </c>
      <c r="AQ12" s="8">
        <v>0</v>
      </c>
      <c r="AR12" s="8">
        <f t="shared" ref="AR12:AR17" si="7">+AN12+AO12+AP12-AQ12</f>
        <v>7014569915</v>
      </c>
      <c r="AS12" s="8">
        <v>312993195</v>
      </c>
      <c r="AT12" s="8">
        <v>312993195</v>
      </c>
      <c r="AU12" s="8">
        <f t="shared" ref="AU12" si="8">+AR12-AS12</f>
        <v>6701576720</v>
      </c>
      <c r="AV12" s="8">
        <f t="shared" ref="AV12" si="9">+AR12-AT12</f>
        <v>6701576720</v>
      </c>
      <c r="AW12" s="95">
        <f t="shared" ref="AW12" si="10">+AS12/AR12*100</f>
        <v>4.4620439854864573</v>
      </c>
      <c r="AX12" s="95">
        <f t="shared" ref="AX12" si="11">+AT12/AR12*100</f>
        <v>4.4620439854864573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0" customFormat="1" ht="3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183</v>
      </c>
      <c r="H13" s="152" t="s">
        <v>184</v>
      </c>
      <c r="I13" s="30" t="s">
        <v>84</v>
      </c>
      <c r="J13" s="30" t="s">
        <v>88</v>
      </c>
      <c r="K13" s="30" t="s">
        <v>187</v>
      </c>
      <c r="L13" s="147">
        <v>35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417</v>
      </c>
      <c r="AE13" s="30">
        <v>0</v>
      </c>
      <c r="AF13" s="32"/>
      <c r="AG13" s="30"/>
      <c r="AH13" s="100"/>
      <c r="AI13" s="30" t="s">
        <v>188</v>
      </c>
      <c r="AJ13" s="30" t="s">
        <v>66</v>
      </c>
      <c r="AK13" s="30" t="s">
        <v>66</v>
      </c>
      <c r="AL13" s="30" t="s">
        <v>66</v>
      </c>
      <c r="AM13" s="30" t="s">
        <v>189</v>
      </c>
      <c r="AN13" s="33">
        <f>SUM(AN14:AN14)</f>
        <v>20000000</v>
      </c>
      <c r="AO13" s="33">
        <f>SUM(AO14:AO17)</f>
        <v>850000000</v>
      </c>
      <c r="AP13" s="33">
        <f t="shared" ref="AP13:AQ13" si="12">SUM(AP14:AP17)</f>
        <v>0</v>
      </c>
      <c r="AQ13" s="33">
        <f t="shared" si="12"/>
        <v>0</v>
      </c>
      <c r="AR13" s="33">
        <f>+AN13+AO13+AP13-AQ13</f>
        <v>870000000</v>
      </c>
      <c r="AS13" s="33">
        <f>SUM(AS14:AS17)</f>
        <v>829334449</v>
      </c>
      <c r="AT13" s="33">
        <f t="shared" ref="AT13:AU13" si="13">SUM(AT14:AT17)</f>
        <v>20000000</v>
      </c>
      <c r="AU13" s="33">
        <f t="shared" si="13"/>
        <v>40665551</v>
      </c>
      <c r="AV13" s="33">
        <f>SUM(AV14:AV17)</f>
        <v>850000000</v>
      </c>
      <c r="AW13" s="34">
        <f t="shared" si="1"/>
        <v>95.325798735632191</v>
      </c>
      <c r="AX13" s="34">
        <f t="shared" si="2"/>
        <v>2.2988505747126435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90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183</v>
      </c>
      <c r="H14" s="2" t="s">
        <v>184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" t="s">
        <v>86</v>
      </c>
      <c r="AI14" s="6" t="s">
        <v>188</v>
      </c>
      <c r="AJ14" s="6" t="s">
        <v>66</v>
      </c>
      <c r="AK14" s="6" t="s">
        <v>66</v>
      </c>
      <c r="AL14" s="6" t="s">
        <v>66</v>
      </c>
      <c r="AM14" s="6" t="s">
        <v>189</v>
      </c>
      <c r="AN14" s="8">
        <v>20000000</v>
      </c>
      <c r="AO14" s="8">
        <v>0</v>
      </c>
      <c r="AP14" s="8">
        <v>0</v>
      </c>
      <c r="AQ14" s="8">
        <v>0</v>
      </c>
      <c r="AR14" s="8">
        <f t="shared" si="7"/>
        <v>20000000</v>
      </c>
      <c r="AS14" s="8">
        <v>20000000</v>
      </c>
      <c r="AT14" s="8">
        <v>20000000</v>
      </c>
      <c r="AU14" s="8">
        <f>+AR14-AS14</f>
        <v>0</v>
      </c>
      <c r="AV14" s="8">
        <f>+AR14-AT14</f>
        <v>0</v>
      </c>
      <c r="AW14" s="95">
        <f t="shared" si="1"/>
        <v>100</v>
      </c>
      <c r="AX14" s="95">
        <f t="shared" si="2"/>
        <v>100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90" ht="45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26</v>
      </c>
      <c r="AH15" s="105" t="s">
        <v>352</v>
      </c>
      <c r="AI15" s="6"/>
      <c r="AJ15" s="6"/>
      <c r="AK15" s="6"/>
      <c r="AL15" s="6"/>
      <c r="AM15" s="6"/>
      <c r="AN15" s="8">
        <v>0</v>
      </c>
      <c r="AO15" s="8">
        <v>250000000</v>
      </c>
      <c r="AP15" s="8">
        <v>0</v>
      </c>
      <c r="AQ15" s="8">
        <v>0</v>
      </c>
      <c r="AR15" s="8">
        <f t="shared" si="7"/>
        <v>250000000</v>
      </c>
      <c r="AS15" s="8">
        <v>209334449</v>
      </c>
      <c r="AT15" s="8">
        <v>0</v>
      </c>
      <c r="AU15" s="8">
        <f>+AR15-AS15</f>
        <v>40665551</v>
      </c>
      <c r="AV15" s="8">
        <f>+AR15-AT15</f>
        <v>250000000</v>
      </c>
      <c r="AW15" s="95">
        <f t="shared" ref="AW15:AW17" si="14">+AS15/AR15*100</f>
        <v>83.733779600000005</v>
      </c>
      <c r="AX15" s="95">
        <f t="shared" ref="AX15:AX17" si="15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ht="41.2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143</v>
      </c>
      <c r="AH16" s="105" t="s">
        <v>354</v>
      </c>
      <c r="AI16" s="6"/>
      <c r="AJ16" s="6"/>
      <c r="AK16" s="6"/>
      <c r="AL16" s="6"/>
      <c r="AM16" s="6"/>
      <c r="AN16" s="8">
        <v>0</v>
      </c>
      <c r="AO16" s="8">
        <v>360780792</v>
      </c>
      <c r="AP16" s="8">
        <v>0</v>
      </c>
      <c r="AQ16" s="8">
        <v>0</v>
      </c>
      <c r="AR16" s="8">
        <f t="shared" si="7"/>
        <v>360780792</v>
      </c>
      <c r="AS16" s="8">
        <v>360780792</v>
      </c>
      <c r="AT16" s="8">
        <v>0</v>
      </c>
      <c r="AU16" s="8">
        <f>+AR16-AS16</f>
        <v>0</v>
      </c>
      <c r="AV16" s="8">
        <f>+AR16-AT16</f>
        <v>360780792</v>
      </c>
      <c r="AW16" s="95">
        <f t="shared" si="14"/>
        <v>100</v>
      </c>
      <c r="AX16" s="95">
        <f t="shared" si="15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45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214</v>
      </c>
      <c r="AH17" s="105" t="s">
        <v>355</v>
      </c>
      <c r="AI17" s="6"/>
      <c r="AJ17" s="6"/>
      <c r="AK17" s="6"/>
      <c r="AL17" s="6"/>
      <c r="AM17" s="6"/>
      <c r="AN17" s="8">
        <v>0</v>
      </c>
      <c r="AO17" s="8">
        <v>239219208</v>
      </c>
      <c r="AP17" s="8">
        <v>0</v>
      </c>
      <c r="AQ17" s="8">
        <v>0</v>
      </c>
      <c r="AR17" s="8">
        <f t="shared" si="7"/>
        <v>239219208</v>
      </c>
      <c r="AS17" s="8">
        <v>239219208</v>
      </c>
      <c r="AT17" s="8">
        <v>0</v>
      </c>
      <c r="AU17" s="8">
        <f>+AR17-AS17</f>
        <v>0</v>
      </c>
      <c r="AV17" s="8">
        <f>+AR17-AT17</f>
        <v>239219208</v>
      </c>
      <c r="AW17" s="95">
        <f t="shared" si="14"/>
        <v>100</v>
      </c>
      <c r="AX17" s="95">
        <f t="shared" si="15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60" x14ac:dyDescent="0.25">
      <c r="A18" s="152"/>
      <c r="B18" s="152"/>
      <c r="C18" s="152"/>
      <c r="D18" s="152"/>
      <c r="E18" s="152"/>
      <c r="F18" s="152"/>
      <c r="G18" s="152"/>
      <c r="H18" s="152"/>
      <c r="I18" s="30" t="s">
        <v>84</v>
      </c>
      <c r="J18" s="30" t="s">
        <v>88</v>
      </c>
      <c r="K18" s="147">
        <v>604</v>
      </c>
      <c r="L18" s="147">
        <v>14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418</v>
      </c>
      <c r="AE18" s="30">
        <v>0</v>
      </c>
      <c r="AF18" s="32"/>
      <c r="AG18" s="30"/>
      <c r="AH18" s="100"/>
      <c r="AI18" s="30" t="s">
        <v>188</v>
      </c>
      <c r="AJ18" s="30" t="s">
        <v>66</v>
      </c>
      <c r="AK18" s="30" t="s">
        <v>66</v>
      </c>
      <c r="AL18" s="30" t="s">
        <v>66</v>
      </c>
      <c r="AM18" s="30" t="s">
        <v>189</v>
      </c>
      <c r="AN18" s="33">
        <f>AN19</f>
        <v>0</v>
      </c>
      <c r="AO18" s="33">
        <f t="shared" ref="AO18:AQ18" si="16">AO19</f>
        <v>30000000000</v>
      </c>
      <c r="AP18" s="33">
        <f t="shared" si="16"/>
        <v>0</v>
      </c>
      <c r="AQ18" s="33">
        <f t="shared" si="16"/>
        <v>0</v>
      </c>
      <c r="AR18" s="33">
        <f>+AN18+AO18+AP18-AQ18</f>
        <v>30000000000</v>
      </c>
      <c r="AS18" s="33">
        <f>AS19</f>
        <v>30000000000</v>
      </c>
      <c r="AT18" s="33">
        <f t="shared" ref="AT18:AV18" si="17">AT19</f>
        <v>30000000000</v>
      </c>
      <c r="AU18" s="33">
        <f t="shared" si="17"/>
        <v>0</v>
      </c>
      <c r="AV18" s="33">
        <f t="shared" si="17"/>
        <v>0</v>
      </c>
      <c r="AW18" s="34">
        <f t="shared" ref="AW18" si="18">+AS18/AR18*100</f>
        <v>100</v>
      </c>
      <c r="AX18" s="34">
        <f t="shared" ref="AX18" si="19">+AT18/AR18*100</f>
        <v>100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118</v>
      </c>
      <c r="AH19" s="105" t="s">
        <v>419</v>
      </c>
      <c r="AI19" s="6"/>
      <c r="AJ19" s="6"/>
      <c r="AK19" s="6"/>
      <c r="AL19" s="6"/>
      <c r="AM19" s="6"/>
      <c r="AN19" s="8">
        <v>0</v>
      </c>
      <c r="AO19" s="8">
        <v>30000000000</v>
      </c>
      <c r="AP19" s="8">
        <v>0</v>
      </c>
      <c r="AQ19" s="8">
        <v>0</v>
      </c>
      <c r="AR19" s="8">
        <f t="shared" ref="AR19" si="20">+AN19+AO19+AP19-AQ19</f>
        <v>30000000000</v>
      </c>
      <c r="AS19" s="8">
        <v>30000000000</v>
      </c>
      <c r="AT19" s="8">
        <v>30000000000</v>
      </c>
      <c r="AU19" s="8">
        <f>+AR19-AS19</f>
        <v>0</v>
      </c>
      <c r="AV19" s="8">
        <f>+AR19-AT19</f>
        <v>0</v>
      </c>
      <c r="AW19" s="95">
        <f t="shared" ref="AW19" si="21">+AS19/AR19*100</f>
        <v>100</v>
      </c>
      <c r="AX19" s="95">
        <f t="shared" ref="AX19" si="22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45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183</v>
      </c>
      <c r="H20" s="152" t="s">
        <v>184</v>
      </c>
      <c r="I20" s="30" t="s">
        <v>84</v>
      </c>
      <c r="J20" s="30" t="s">
        <v>191</v>
      </c>
      <c r="K20" s="147">
        <v>506</v>
      </c>
      <c r="L20" s="147">
        <v>31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420</v>
      </c>
      <c r="AE20" s="30">
        <v>0</v>
      </c>
      <c r="AF20" s="32"/>
      <c r="AG20" s="30"/>
      <c r="AH20" s="100"/>
      <c r="AI20" s="30" t="s">
        <v>194</v>
      </c>
      <c r="AJ20" s="30" t="s">
        <v>66</v>
      </c>
      <c r="AK20" s="30" t="s">
        <v>66</v>
      </c>
      <c r="AL20" s="30" t="s">
        <v>66</v>
      </c>
      <c r="AM20" s="30" t="s">
        <v>195</v>
      </c>
      <c r="AN20" s="33">
        <f>SUM(AN21:AN24)</f>
        <v>80000000</v>
      </c>
      <c r="AO20" s="33">
        <f t="shared" ref="AO20:AQ20" si="23">SUM(AO21:AO24)</f>
        <v>2136898550.5699999</v>
      </c>
      <c r="AP20" s="33">
        <f t="shared" si="23"/>
        <v>44000000</v>
      </c>
      <c r="AQ20" s="33">
        <f t="shared" si="23"/>
        <v>44000000</v>
      </c>
      <c r="AR20" s="33">
        <f>+AN20+AO20+AP20-AQ20</f>
        <v>2216898550.5699997</v>
      </c>
      <c r="AS20" s="33">
        <f>SUM(AS21:AS24)</f>
        <v>1582440793</v>
      </c>
      <c r="AT20" s="33">
        <f t="shared" ref="AT20:AV20" si="24">SUM(AT21:AT24)</f>
        <v>1582440793</v>
      </c>
      <c r="AU20" s="33">
        <f t="shared" si="24"/>
        <v>634457757.56999993</v>
      </c>
      <c r="AV20" s="33">
        <f t="shared" si="24"/>
        <v>634457757.56999993</v>
      </c>
      <c r="AW20" s="34">
        <f>+AS20/AR20*100</f>
        <v>71.380839352938779</v>
      </c>
      <c r="AX20" s="34">
        <f t="shared" si="2"/>
        <v>71.380839352938779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ht="45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183</v>
      </c>
      <c r="H21" s="2" t="s">
        <v>184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10</v>
      </c>
      <c r="AH21" s="10" t="s">
        <v>86</v>
      </c>
      <c r="AI21" s="6" t="s">
        <v>194</v>
      </c>
      <c r="AJ21" s="6" t="s">
        <v>66</v>
      </c>
      <c r="AK21" s="6" t="s">
        <v>66</v>
      </c>
      <c r="AL21" s="6" t="s">
        <v>66</v>
      </c>
      <c r="AM21" s="6" t="s">
        <v>195</v>
      </c>
      <c r="AN21" s="8">
        <v>80000000</v>
      </c>
      <c r="AO21" s="8">
        <v>4194484</v>
      </c>
      <c r="AP21" s="8">
        <v>0</v>
      </c>
      <c r="AQ21" s="8">
        <v>44000000</v>
      </c>
      <c r="AR21" s="8">
        <f t="shared" ref="AR21:AR40" si="25">+AN21+AO21+AP21-AQ21</f>
        <v>40194484</v>
      </c>
      <c r="AS21" s="8">
        <v>36000000</v>
      </c>
      <c r="AT21" s="8">
        <v>36000000</v>
      </c>
      <c r="AU21" s="8">
        <f>+AR21-AS21</f>
        <v>4194484</v>
      </c>
      <c r="AV21" s="8">
        <f>+AR21-AT21</f>
        <v>4194484</v>
      </c>
      <c r="AW21" s="95">
        <f t="shared" si="1"/>
        <v>89.56452830691893</v>
      </c>
      <c r="AX21" s="95">
        <f t="shared" si="2"/>
        <v>89.56452830691893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6">
        <v>19</v>
      </c>
      <c r="AH22" s="6" t="s">
        <v>497</v>
      </c>
      <c r="AI22" s="6"/>
      <c r="AJ22" s="6"/>
      <c r="AK22" s="6"/>
      <c r="AL22" s="6"/>
      <c r="AM22" s="6"/>
      <c r="AN22" s="8">
        <v>0</v>
      </c>
      <c r="AO22" s="7">
        <v>1768586427.5699999</v>
      </c>
      <c r="AP22" s="8">
        <v>0</v>
      </c>
      <c r="AQ22" s="8">
        <v>0</v>
      </c>
      <c r="AR22" s="8">
        <f t="shared" si="25"/>
        <v>1768586427.5699999</v>
      </c>
      <c r="AS22" s="8">
        <v>1534290793</v>
      </c>
      <c r="AT22" s="8">
        <v>1534290793</v>
      </c>
      <c r="AU22" s="8">
        <f>+AR22-AS22</f>
        <v>234295634.56999993</v>
      </c>
      <c r="AV22" s="8">
        <f>+AR22-AT22</f>
        <v>234295634.56999993</v>
      </c>
      <c r="AW22" s="95">
        <f t="shared" ref="AW22" si="26">+AS22/AR22*100</f>
        <v>86.752378570951876</v>
      </c>
      <c r="AX22" s="95">
        <f t="shared" ref="AX22" si="27">+AT22/AR22*100</f>
        <v>86.752378570951876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ht="45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230</v>
      </c>
      <c r="AH23" s="146" t="s">
        <v>353</v>
      </c>
      <c r="AI23" s="6"/>
      <c r="AJ23" s="6"/>
      <c r="AK23" s="6"/>
      <c r="AL23" s="6"/>
      <c r="AM23" s="6"/>
      <c r="AN23" s="8">
        <v>0</v>
      </c>
      <c r="AO23" s="7">
        <v>0</v>
      </c>
      <c r="AP23" s="8">
        <v>44000000</v>
      </c>
      <c r="AQ23" s="8">
        <v>0</v>
      </c>
      <c r="AR23" s="8">
        <f t="shared" si="25"/>
        <v>44000000</v>
      </c>
      <c r="AS23" s="8">
        <v>12150000</v>
      </c>
      <c r="AT23" s="8">
        <v>12150000</v>
      </c>
      <c r="AU23" s="8">
        <f t="shared" ref="AU23:AU24" si="28">+AR23-AS23</f>
        <v>31850000</v>
      </c>
      <c r="AV23" s="8">
        <f t="shared" ref="AV23:AV24" si="29">+AR23-AT23</f>
        <v>31850000</v>
      </c>
      <c r="AW23" s="95">
        <f t="shared" ref="AW23:AW24" si="30">+AS23/AR23*100</f>
        <v>27.613636363636363</v>
      </c>
      <c r="AX23" s="95">
        <f t="shared" ref="AX23:AX24" si="31">+AT23/AR23*100</f>
        <v>27.613636363636363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ht="45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369</v>
      </c>
      <c r="AH24" s="146" t="s">
        <v>503</v>
      </c>
      <c r="AI24" s="6"/>
      <c r="AJ24" s="6"/>
      <c r="AK24" s="6"/>
      <c r="AL24" s="6"/>
      <c r="AM24" s="6"/>
      <c r="AN24" s="8">
        <v>0</v>
      </c>
      <c r="AO24" s="7">
        <v>364117639</v>
      </c>
      <c r="AP24" s="8">
        <v>0</v>
      </c>
      <c r="AQ24" s="8">
        <v>0</v>
      </c>
      <c r="AR24" s="8">
        <f t="shared" si="25"/>
        <v>364117639</v>
      </c>
      <c r="AS24" s="8">
        <v>0</v>
      </c>
      <c r="AT24" s="8">
        <v>0</v>
      </c>
      <c r="AU24" s="8">
        <f t="shared" si="28"/>
        <v>364117639</v>
      </c>
      <c r="AV24" s="8">
        <f t="shared" si="29"/>
        <v>364117639</v>
      </c>
      <c r="AW24" s="95">
        <f t="shared" si="30"/>
        <v>0</v>
      </c>
      <c r="AX24" s="95">
        <f t="shared" si="31"/>
        <v>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30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183</v>
      </c>
      <c r="H25" s="152" t="s">
        <v>184</v>
      </c>
      <c r="I25" s="30" t="s">
        <v>84</v>
      </c>
      <c r="J25" s="30" t="s">
        <v>191</v>
      </c>
      <c r="K25" s="30" t="s">
        <v>192</v>
      </c>
      <c r="L25" s="147">
        <v>33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196</v>
      </c>
      <c r="AE25" s="30">
        <v>0</v>
      </c>
      <c r="AF25" s="32"/>
      <c r="AG25" s="30"/>
      <c r="AH25" s="100"/>
      <c r="AI25" s="30" t="s">
        <v>194</v>
      </c>
      <c r="AJ25" s="30" t="s">
        <v>66</v>
      </c>
      <c r="AK25" s="30" t="s">
        <v>66</v>
      </c>
      <c r="AL25" s="30" t="s">
        <v>66</v>
      </c>
      <c r="AM25" s="30" t="s">
        <v>195</v>
      </c>
      <c r="AN25" s="33">
        <f>SUM(AN26:AN27)</f>
        <v>1000000000</v>
      </c>
      <c r="AO25" s="33">
        <f>SUM(AO26:AO28)</f>
        <v>800000000</v>
      </c>
      <c r="AP25" s="33">
        <f t="shared" ref="AP25:AQ25" si="32">SUM(AP26:AP28)</f>
        <v>0</v>
      </c>
      <c r="AQ25" s="33">
        <f t="shared" si="32"/>
        <v>1000643000</v>
      </c>
      <c r="AR25" s="33">
        <f>+AN25+AO25+AP25-AQ25</f>
        <v>799357000</v>
      </c>
      <c r="AS25" s="34">
        <f>SUM(AS26:AS28)</f>
        <v>799356222.10000002</v>
      </c>
      <c r="AT25" s="34">
        <f t="shared" ref="AT25:AU25" si="33">SUM(AT26:AT28)</f>
        <v>799356222.10000002</v>
      </c>
      <c r="AU25" s="33">
        <f t="shared" si="33"/>
        <v>777.89999997615814</v>
      </c>
      <c r="AV25" s="33">
        <f>SUM(AV26:AV28)</f>
        <v>777.89999997615814</v>
      </c>
      <c r="AW25" s="34">
        <f t="shared" si="1"/>
        <v>99.999902684282489</v>
      </c>
      <c r="AX25" s="34">
        <f t="shared" si="2"/>
        <v>99.999902684282489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30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183</v>
      </c>
      <c r="H26" s="2" t="s">
        <v>184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30</v>
      </c>
      <c r="AH26" s="10" t="s">
        <v>185</v>
      </c>
      <c r="AI26" s="6" t="s">
        <v>194</v>
      </c>
      <c r="AJ26" s="6" t="s">
        <v>66</v>
      </c>
      <c r="AK26" s="6" t="s">
        <v>66</v>
      </c>
      <c r="AL26" s="6" t="s">
        <v>66</v>
      </c>
      <c r="AM26" s="6" t="s">
        <v>195</v>
      </c>
      <c r="AN26" s="8">
        <v>1000000000</v>
      </c>
      <c r="AO26" s="8">
        <v>0</v>
      </c>
      <c r="AP26" s="8">
        <v>0</v>
      </c>
      <c r="AQ26" s="8">
        <v>200643000</v>
      </c>
      <c r="AR26" s="8">
        <f t="shared" si="25"/>
        <v>799357000</v>
      </c>
      <c r="AS26" s="7">
        <v>799356222.10000002</v>
      </c>
      <c r="AT26" s="7">
        <v>799356222.10000002</v>
      </c>
      <c r="AU26" s="8">
        <f>+AR26-AS26</f>
        <v>777.89999997615814</v>
      </c>
      <c r="AV26" s="8">
        <f>+AR26-AT26</f>
        <v>777.89999997615814</v>
      </c>
      <c r="AW26" s="95">
        <f t="shared" ref="AW26" si="34">+AS26/AR26*100</f>
        <v>99.999902684282489</v>
      </c>
      <c r="AX26" s="95">
        <f t="shared" ref="AX26" si="35">+AT26/AR26*100</f>
        <v>99.999902684282489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ht="45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229</v>
      </c>
      <c r="AH27" s="10" t="s">
        <v>333</v>
      </c>
      <c r="AI27" s="6"/>
      <c r="AJ27" s="6"/>
      <c r="AK27" s="6"/>
      <c r="AL27" s="6"/>
      <c r="AM27" s="6"/>
      <c r="AN27" s="8">
        <v>0</v>
      </c>
      <c r="AO27" s="8">
        <v>669325185</v>
      </c>
      <c r="AP27" s="8">
        <v>0</v>
      </c>
      <c r="AQ27" s="8">
        <v>669325185</v>
      </c>
      <c r="AR27" s="8">
        <f t="shared" si="25"/>
        <v>0</v>
      </c>
      <c r="AS27" s="8">
        <v>0</v>
      </c>
      <c r="AT27" s="8">
        <v>0</v>
      </c>
      <c r="AU27" s="8">
        <f>+AR27-AS27</f>
        <v>0</v>
      </c>
      <c r="AV27" s="8">
        <f>+AR27-AT27</f>
        <v>0</v>
      </c>
      <c r="AW27" s="95" t="s">
        <v>450</v>
      </c>
      <c r="AX27" s="95" t="s">
        <v>450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230</v>
      </c>
      <c r="AH28" s="10" t="s">
        <v>329</v>
      </c>
      <c r="AI28" s="6"/>
      <c r="AJ28" s="6"/>
      <c r="AK28" s="6"/>
      <c r="AL28" s="6"/>
      <c r="AM28" s="6"/>
      <c r="AN28" s="8">
        <v>0</v>
      </c>
      <c r="AO28" s="8">
        <v>130674815</v>
      </c>
      <c r="AP28" s="8">
        <v>0</v>
      </c>
      <c r="AQ28" s="8">
        <v>130674815</v>
      </c>
      <c r="AR28" s="8">
        <f t="shared" si="25"/>
        <v>0</v>
      </c>
      <c r="AS28" s="8">
        <v>0</v>
      </c>
      <c r="AT28" s="8">
        <v>0</v>
      </c>
      <c r="AU28" s="8">
        <f>+AR28-AS28</f>
        <v>0</v>
      </c>
      <c r="AV28" s="8">
        <f>+AR28-AT28</f>
        <v>0</v>
      </c>
      <c r="AW28" s="95" t="s">
        <v>450</v>
      </c>
      <c r="AX28" s="95" t="s">
        <v>450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50" customFormat="1" ht="45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183</v>
      </c>
      <c r="H29" s="152" t="s">
        <v>184</v>
      </c>
      <c r="I29" s="30" t="s">
        <v>84</v>
      </c>
      <c r="J29" s="30" t="s">
        <v>191</v>
      </c>
      <c r="K29" s="30" t="s">
        <v>192</v>
      </c>
      <c r="L29" s="147">
        <v>34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421</v>
      </c>
      <c r="AE29" s="30">
        <v>0</v>
      </c>
      <c r="AF29" s="32"/>
      <c r="AG29" s="30"/>
      <c r="AH29" s="100"/>
      <c r="AI29" s="30" t="s">
        <v>194</v>
      </c>
      <c r="AJ29" s="30" t="s">
        <v>66</v>
      </c>
      <c r="AK29" s="30" t="s">
        <v>66</v>
      </c>
      <c r="AL29" s="30" t="s">
        <v>66</v>
      </c>
      <c r="AM29" s="30" t="s">
        <v>195</v>
      </c>
      <c r="AN29" s="33">
        <f>SUM(AN30:AN34)</f>
        <v>1000000000</v>
      </c>
      <c r="AO29" s="33">
        <f>SUM(AO30:AO34)</f>
        <v>1000000000</v>
      </c>
      <c r="AP29" s="33">
        <f>SUM(AP30:AP34)</f>
        <v>300000000</v>
      </c>
      <c r="AQ29" s="33">
        <f>SUM(AQ30:AQ34)</f>
        <v>0</v>
      </c>
      <c r="AR29" s="33">
        <f>+AN29+AO29+AP29-AQ29</f>
        <v>2300000000</v>
      </c>
      <c r="AS29" s="34">
        <f>SUM(AS30:AS34)</f>
        <v>1898922366</v>
      </c>
      <c r="AT29" s="33">
        <f>SUM(AT30:AT34)</f>
        <v>1898922366</v>
      </c>
      <c r="AU29" s="33">
        <f>SUM(AU30:AU34)</f>
        <v>401077634</v>
      </c>
      <c r="AV29" s="33">
        <f>SUM(AV30:AV34)</f>
        <v>401077634</v>
      </c>
      <c r="AW29" s="34">
        <f>+AS29/AR29*100</f>
        <v>82.561841999999999</v>
      </c>
      <c r="AX29" s="34">
        <f t="shared" si="2"/>
        <v>82.561841999999999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ht="3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183</v>
      </c>
      <c r="H30" s="2" t="s">
        <v>184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30</v>
      </c>
      <c r="AH30" s="10" t="s">
        <v>185</v>
      </c>
      <c r="AI30" s="6" t="s">
        <v>194</v>
      </c>
      <c r="AJ30" s="6" t="s">
        <v>66</v>
      </c>
      <c r="AK30" s="6" t="s">
        <v>66</v>
      </c>
      <c r="AL30" s="6" t="s">
        <v>66</v>
      </c>
      <c r="AM30" s="6" t="s">
        <v>195</v>
      </c>
      <c r="AN30" s="8">
        <v>1000000000</v>
      </c>
      <c r="AO30" s="8">
        <v>0</v>
      </c>
      <c r="AP30" s="8">
        <v>200643000</v>
      </c>
      <c r="AQ30" s="8">
        <v>0</v>
      </c>
      <c r="AR30" s="8">
        <f t="shared" si="25"/>
        <v>1200643000</v>
      </c>
      <c r="AS30" s="7">
        <v>998494401</v>
      </c>
      <c r="AT30" s="7">
        <v>998494401</v>
      </c>
      <c r="AU30" s="8">
        <f>+AR30-AS30</f>
        <v>202148599</v>
      </c>
      <c r="AV30" s="8">
        <f>+AR30-AT30</f>
        <v>202148599</v>
      </c>
      <c r="AW30" s="95">
        <f t="shared" si="1"/>
        <v>83.163305079028476</v>
      </c>
      <c r="AX30" s="95">
        <f t="shared" si="2"/>
        <v>83.163305079028476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143</v>
      </c>
      <c r="AH31" s="105" t="s">
        <v>354</v>
      </c>
      <c r="AI31" s="6"/>
      <c r="AJ31" s="6"/>
      <c r="AK31" s="6"/>
      <c r="AL31" s="6"/>
      <c r="AM31" s="6"/>
      <c r="AN31" s="8">
        <v>0</v>
      </c>
      <c r="AO31" s="8">
        <v>250000000</v>
      </c>
      <c r="AP31" s="8">
        <v>0</v>
      </c>
      <c r="AQ31" s="8">
        <v>0</v>
      </c>
      <c r="AR31" s="8">
        <f t="shared" si="25"/>
        <v>250000000</v>
      </c>
      <c r="AS31" s="7">
        <v>241455817</v>
      </c>
      <c r="AT31" s="8">
        <v>241455817</v>
      </c>
      <c r="AU31" s="8">
        <f t="shared" ref="AU31:AU33" si="36">+AR31-AS31</f>
        <v>8544183</v>
      </c>
      <c r="AV31" s="8">
        <f t="shared" ref="AV31:AV33" si="37">+AR31-AT31</f>
        <v>8544183</v>
      </c>
      <c r="AW31" s="95">
        <f t="shared" ref="AW31:AW32" si="38">+AS31/AR31*100</f>
        <v>96.58232679999999</v>
      </c>
      <c r="AX31" s="95">
        <f t="shared" ref="AX31:AX32" si="39">+AT31/AR31*100</f>
        <v>96.58232679999999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45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/>
      <c r="AF32" s="6"/>
      <c r="AG32" s="6">
        <v>214</v>
      </c>
      <c r="AH32" s="105" t="s">
        <v>355</v>
      </c>
      <c r="AI32" s="6"/>
      <c r="AJ32" s="6"/>
      <c r="AK32" s="6"/>
      <c r="AL32" s="6"/>
      <c r="AM32" s="6"/>
      <c r="AN32" s="8">
        <v>0</v>
      </c>
      <c r="AO32" s="8">
        <v>293845495</v>
      </c>
      <c r="AP32" s="8">
        <v>0</v>
      </c>
      <c r="AQ32" s="8">
        <v>0</v>
      </c>
      <c r="AR32" s="8">
        <f t="shared" si="25"/>
        <v>293845495</v>
      </c>
      <c r="AS32" s="7">
        <v>206125315</v>
      </c>
      <c r="AT32" s="7">
        <v>206125315</v>
      </c>
      <c r="AU32" s="8">
        <f t="shared" si="36"/>
        <v>87720180</v>
      </c>
      <c r="AV32" s="8">
        <f t="shared" si="37"/>
        <v>87720180</v>
      </c>
      <c r="AW32" s="95">
        <f t="shared" si="38"/>
        <v>70.14751578886721</v>
      </c>
      <c r="AX32" s="95">
        <f t="shared" si="39"/>
        <v>70.14751578886721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45" x14ac:dyDescent="0.25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/>
      <c r="AF33" s="6"/>
      <c r="AG33" s="6">
        <v>229</v>
      </c>
      <c r="AH33" s="10" t="s">
        <v>333</v>
      </c>
      <c r="AI33" s="6"/>
      <c r="AJ33" s="6"/>
      <c r="AK33" s="6"/>
      <c r="AL33" s="6"/>
      <c r="AM33" s="6"/>
      <c r="AN33" s="8">
        <v>0</v>
      </c>
      <c r="AO33" s="8">
        <v>0</v>
      </c>
      <c r="AP33" s="8">
        <v>99357000</v>
      </c>
      <c r="AQ33" s="8">
        <v>0</v>
      </c>
      <c r="AR33" s="8">
        <f>+AN33+AO33+AP33-AQ33</f>
        <v>99357000</v>
      </c>
      <c r="AS33" s="7">
        <v>0</v>
      </c>
      <c r="AT33" s="7">
        <v>0</v>
      </c>
      <c r="AU33" s="8">
        <f t="shared" si="36"/>
        <v>99357000</v>
      </c>
      <c r="AV33" s="8">
        <f t="shared" si="37"/>
        <v>99357000</v>
      </c>
      <c r="AW33" s="95">
        <f t="shared" ref="AW33" si="40">+AS33/AR33*100</f>
        <v>0</v>
      </c>
      <c r="AX33" s="95">
        <f t="shared" ref="AX33" si="41">+AT33/AR33*100</f>
        <v>0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230</v>
      </c>
      <c r="AH34" s="10" t="s">
        <v>329</v>
      </c>
      <c r="AI34" s="6"/>
      <c r="AJ34" s="6"/>
      <c r="AK34" s="6"/>
      <c r="AL34" s="6"/>
      <c r="AM34" s="6"/>
      <c r="AN34" s="8">
        <v>0</v>
      </c>
      <c r="AO34" s="8">
        <v>456154505</v>
      </c>
      <c r="AP34" s="8">
        <v>0</v>
      </c>
      <c r="AQ34" s="8">
        <v>0</v>
      </c>
      <c r="AR34" s="8">
        <f t="shared" si="25"/>
        <v>456154505</v>
      </c>
      <c r="AS34" s="8">
        <v>452846833</v>
      </c>
      <c r="AT34" s="8">
        <v>452846833</v>
      </c>
      <c r="AU34" s="8">
        <f t="shared" ref="AU34" si="42">+AR34-AS34</f>
        <v>3307672</v>
      </c>
      <c r="AV34" s="8">
        <f t="shared" ref="AV34" si="43">+AR34-AT34</f>
        <v>3307672</v>
      </c>
      <c r="AW34" s="95">
        <f t="shared" ref="AW34" si="44">+AS34/AR34*100</f>
        <v>99.27487902372026</v>
      </c>
      <c r="AX34" s="95">
        <f t="shared" ref="AX34" si="45">+AT34/AR34*100</f>
        <v>99.27487902372026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30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183</v>
      </c>
      <c r="H35" s="152" t="s">
        <v>184</v>
      </c>
      <c r="I35" s="30" t="s">
        <v>84</v>
      </c>
      <c r="J35" s="30" t="s">
        <v>191</v>
      </c>
      <c r="K35" s="30" t="s">
        <v>192</v>
      </c>
      <c r="L35" s="147">
        <v>36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193</v>
      </c>
      <c r="AE35" s="30">
        <v>0</v>
      </c>
      <c r="AF35" s="32"/>
      <c r="AG35" s="30"/>
      <c r="AH35" s="100"/>
      <c r="AI35" s="30" t="s">
        <v>194</v>
      </c>
      <c r="AJ35" s="30" t="s">
        <v>66</v>
      </c>
      <c r="AK35" s="30" t="s">
        <v>66</v>
      </c>
      <c r="AL35" s="30" t="s">
        <v>66</v>
      </c>
      <c r="AM35" s="30" t="s">
        <v>195</v>
      </c>
      <c r="AN35" s="33">
        <f>SUM(AN36:AN40)</f>
        <v>456800000</v>
      </c>
      <c r="AO35" s="33">
        <f t="shared" ref="AO35:AQ35" si="46">SUM(AO36:AO40)</f>
        <v>489500000</v>
      </c>
      <c r="AP35" s="33">
        <f t="shared" si="46"/>
        <v>284000000</v>
      </c>
      <c r="AQ35" s="33">
        <f t="shared" si="46"/>
        <v>34000000</v>
      </c>
      <c r="AR35" s="33">
        <f>+AN35+AO35+AP35-AQ35</f>
        <v>1196300000</v>
      </c>
      <c r="AS35" s="33">
        <f>SUM(AS36:AS40)</f>
        <v>334865920</v>
      </c>
      <c r="AT35" s="33">
        <f t="shared" ref="AT35:AV35" si="47">SUM(AT36:AT40)</f>
        <v>334865920</v>
      </c>
      <c r="AU35" s="33">
        <f t="shared" si="47"/>
        <v>861434080</v>
      </c>
      <c r="AV35" s="33">
        <f t="shared" si="47"/>
        <v>861434080</v>
      </c>
      <c r="AW35" s="34">
        <f>+AS35/AR35*100</f>
        <v>27.991801387611805</v>
      </c>
      <c r="AX35" s="34">
        <f t="shared" si="2"/>
        <v>27.991801387611805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183</v>
      </c>
      <c r="H36" s="2" t="s">
        <v>184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" t="s">
        <v>86</v>
      </c>
      <c r="AI36" s="6" t="s">
        <v>194</v>
      </c>
      <c r="AJ36" s="6" t="s">
        <v>66</v>
      </c>
      <c r="AK36" s="6" t="s">
        <v>66</v>
      </c>
      <c r="AL36" s="6" t="s">
        <v>66</v>
      </c>
      <c r="AM36" s="6" t="s">
        <v>195</v>
      </c>
      <c r="AN36" s="8">
        <v>50000000</v>
      </c>
      <c r="AO36" s="8">
        <v>0</v>
      </c>
      <c r="AP36" s="8">
        <v>0</v>
      </c>
      <c r="AQ36" s="8">
        <v>34000000</v>
      </c>
      <c r="AR36" s="8">
        <f t="shared" si="25"/>
        <v>16000000</v>
      </c>
      <c r="AS36" s="8">
        <v>16000000</v>
      </c>
      <c r="AT36" s="8">
        <v>16000000</v>
      </c>
      <c r="AU36" s="8">
        <f>+AR36-AS36</f>
        <v>0</v>
      </c>
      <c r="AV36" s="8">
        <f>+AR36-AT36</f>
        <v>0</v>
      </c>
      <c r="AW36" s="95">
        <f t="shared" si="1"/>
        <v>100</v>
      </c>
      <c r="AX36" s="95">
        <f t="shared" si="2"/>
        <v>100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ht="3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30</v>
      </c>
      <c r="AH37" s="10" t="s">
        <v>185</v>
      </c>
      <c r="AI37" s="6"/>
      <c r="AJ37" s="6"/>
      <c r="AK37" s="6"/>
      <c r="AL37" s="6"/>
      <c r="AM37" s="6"/>
      <c r="AN37" s="8">
        <v>406800000</v>
      </c>
      <c r="AO37" s="8">
        <v>0</v>
      </c>
      <c r="AP37" s="8">
        <v>0</v>
      </c>
      <c r="AQ37" s="8"/>
      <c r="AR37" s="8">
        <f t="shared" si="25"/>
        <v>406800000</v>
      </c>
      <c r="AS37" s="8">
        <v>318865920</v>
      </c>
      <c r="AT37" s="8">
        <v>318865920</v>
      </c>
      <c r="AU37" s="8">
        <f>+AR37-AS37</f>
        <v>87934080</v>
      </c>
      <c r="AV37" s="8">
        <f>+AR37-AT37</f>
        <v>87934080</v>
      </c>
      <c r="AW37" s="95">
        <f t="shared" si="1"/>
        <v>78.383952802359886</v>
      </c>
      <c r="AX37" s="95">
        <f t="shared" si="2"/>
        <v>78.383952802359886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108</v>
      </c>
      <c r="AH38" s="10" t="s">
        <v>493</v>
      </c>
      <c r="AI38" s="6"/>
      <c r="AJ38" s="6"/>
      <c r="AK38" s="6"/>
      <c r="AL38" s="6"/>
      <c r="AM38" s="6"/>
      <c r="AN38" s="8">
        <v>0</v>
      </c>
      <c r="AO38" s="8">
        <v>489500000</v>
      </c>
      <c r="AP38" s="8">
        <v>0</v>
      </c>
      <c r="AQ38" s="8">
        <v>0</v>
      </c>
      <c r="AR38" s="8">
        <f t="shared" si="25"/>
        <v>489500000</v>
      </c>
      <c r="AS38" s="8">
        <v>0</v>
      </c>
      <c r="AT38" s="8">
        <v>0</v>
      </c>
      <c r="AU38" s="8">
        <f>+AR38-AS38</f>
        <v>489500000</v>
      </c>
      <c r="AV38" s="8">
        <f>+AR38-AT38</f>
        <v>489500000</v>
      </c>
      <c r="AW38" s="95">
        <f t="shared" si="1"/>
        <v>0</v>
      </c>
      <c r="AX38" s="95">
        <f t="shared" si="2"/>
        <v>0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ht="45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/>
      <c r="AF39" s="6"/>
      <c r="AG39" s="6">
        <v>229</v>
      </c>
      <c r="AH39" s="10" t="s">
        <v>333</v>
      </c>
      <c r="AI39" s="6"/>
      <c r="AJ39" s="6"/>
      <c r="AK39" s="6"/>
      <c r="AL39" s="6"/>
      <c r="AM39" s="6"/>
      <c r="AN39" s="8">
        <v>0</v>
      </c>
      <c r="AO39" s="8">
        <v>0</v>
      </c>
      <c r="AP39" s="8">
        <v>250000000</v>
      </c>
      <c r="AQ39" s="8">
        <v>0</v>
      </c>
      <c r="AR39" s="8">
        <f t="shared" si="25"/>
        <v>250000000</v>
      </c>
      <c r="AS39" s="8">
        <v>0</v>
      </c>
      <c r="AT39" s="8">
        <v>0</v>
      </c>
      <c r="AU39" s="8">
        <f>+AR39-AS39</f>
        <v>250000000</v>
      </c>
      <c r="AV39" s="8">
        <f>+AR39-AT39</f>
        <v>250000000</v>
      </c>
      <c r="AW39" s="95">
        <f t="shared" si="1"/>
        <v>0</v>
      </c>
      <c r="AX39" s="95">
        <f t="shared" si="2"/>
        <v>0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230</v>
      </c>
      <c r="AH40" s="10" t="s">
        <v>329</v>
      </c>
      <c r="AI40" s="6"/>
      <c r="AJ40" s="6"/>
      <c r="AK40" s="6"/>
      <c r="AL40" s="6"/>
      <c r="AM40" s="6"/>
      <c r="AN40" s="8">
        <v>0</v>
      </c>
      <c r="AO40" s="8">
        <v>0</v>
      </c>
      <c r="AP40" s="8">
        <v>34000000</v>
      </c>
      <c r="AQ40" s="8">
        <v>0</v>
      </c>
      <c r="AR40" s="8">
        <f t="shared" si="25"/>
        <v>34000000</v>
      </c>
      <c r="AS40" s="8">
        <v>0</v>
      </c>
      <c r="AT40" s="8">
        <v>0</v>
      </c>
      <c r="AU40" s="8">
        <f>+AR40-AS40</f>
        <v>34000000</v>
      </c>
      <c r="AV40" s="8">
        <f>+AR40-AT40</f>
        <v>34000000</v>
      </c>
      <c r="AW40" s="95">
        <f t="shared" si="1"/>
        <v>0</v>
      </c>
      <c r="AX40" s="95">
        <f t="shared" si="2"/>
        <v>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150" customFormat="1" ht="45" x14ac:dyDescent="0.25">
      <c r="A41" s="152"/>
      <c r="B41" s="152"/>
      <c r="C41" s="152"/>
      <c r="D41" s="152"/>
      <c r="E41" s="152"/>
      <c r="F41" s="152"/>
      <c r="G41" s="152"/>
      <c r="H41" s="152"/>
      <c r="I41" s="30" t="s">
        <v>84</v>
      </c>
      <c r="J41" s="30" t="s">
        <v>191</v>
      </c>
      <c r="K41" s="30" t="s">
        <v>192</v>
      </c>
      <c r="L41" s="147">
        <v>47</v>
      </c>
      <c r="M41" s="30" t="s">
        <v>66</v>
      </c>
      <c r="N41" s="30" t="s">
        <v>66</v>
      </c>
      <c r="O41" s="30" t="s">
        <v>66</v>
      </c>
      <c r="P41" s="30" t="s">
        <v>66</v>
      </c>
      <c r="Q41" s="30" t="s">
        <v>66</v>
      </c>
      <c r="R41" s="30" t="s">
        <v>66</v>
      </c>
      <c r="S41" s="30" t="s">
        <v>66</v>
      </c>
      <c r="T41" s="30" t="s">
        <v>66</v>
      </c>
      <c r="U41" s="30" t="s">
        <v>66</v>
      </c>
      <c r="V41" s="30" t="s">
        <v>66</v>
      </c>
      <c r="W41" s="30" t="s">
        <v>66</v>
      </c>
      <c r="X41" s="30" t="s">
        <v>66</v>
      </c>
      <c r="Y41" s="30" t="s">
        <v>66</v>
      </c>
      <c r="Z41" s="30" t="s">
        <v>66</v>
      </c>
      <c r="AA41" s="30" t="s">
        <v>66</v>
      </c>
      <c r="AB41" s="30" t="s">
        <v>66</v>
      </c>
      <c r="AC41" s="30" t="s">
        <v>67</v>
      </c>
      <c r="AD41" s="148" t="s">
        <v>197</v>
      </c>
      <c r="AE41" s="30">
        <v>0</v>
      </c>
      <c r="AF41" s="32"/>
      <c r="AG41" s="30"/>
      <c r="AH41" s="100"/>
      <c r="AI41" s="30" t="s">
        <v>194</v>
      </c>
      <c r="AJ41" s="30" t="s">
        <v>66</v>
      </c>
      <c r="AK41" s="30" t="s">
        <v>66</v>
      </c>
      <c r="AL41" s="30" t="s">
        <v>66</v>
      </c>
      <c r="AM41" s="30" t="s">
        <v>195</v>
      </c>
      <c r="AN41" s="33">
        <f>SUM(AN43:AN44)</f>
        <v>3500000000</v>
      </c>
      <c r="AO41" s="33">
        <f>SUM(AO42:AO47)</f>
        <v>720000000</v>
      </c>
      <c r="AP41" s="33">
        <f>SUM(AP42:AP47)</f>
        <v>450643000</v>
      </c>
      <c r="AQ41" s="33">
        <f t="shared" ref="AQ41" si="48">SUM(AQ42:AQ47)</f>
        <v>0</v>
      </c>
      <c r="AR41" s="33">
        <f>+AN41+AO41+AP41-AQ41</f>
        <v>4670643000</v>
      </c>
      <c r="AS41" s="33">
        <f>SUM(AS42:AS47)</f>
        <v>4099077113.3800001</v>
      </c>
      <c r="AT41" s="33">
        <f t="shared" ref="AT41:AU41" si="49">SUM(AT42:AT47)</f>
        <v>2122607570</v>
      </c>
      <c r="AU41" s="33">
        <f t="shared" si="49"/>
        <v>571565886.61999989</v>
      </c>
      <c r="AV41" s="33">
        <f>SUM(AV42:AV47)</f>
        <v>2548035430</v>
      </c>
      <c r="AW41" s="34">
        <f t="shared" ref="AW41:AW43" si="50">+AS41/AR41*100</f>
        <v>87.762586722641828</v>
      </c>
      <c r="AX41" s="34">
        <f t="shared" ref="AX41:AX43" si="51">+AT41/AR41*100</f>
        <v>45.445724924812282</v>
      </c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</row>
    <row r="42" spans="1:90" ht="45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6">
        <v>26</v>
      </c>
      <c r="AH42" s="105" t="s">
        <v>352</v>
      </c>
      <c r="AI42" s="6"/>
      <c r="AJ42" s="6"/>
      <c r="AK42" s="6"/>
      <c r="AL42" s="6"/>
      <c r="AM42" s="6"/>
      <c r="AN42" s="8">
        <v>0</v>
      </c>
      <c r="AO42" s="8">
        <v>279426315</v>
      </c>
      <c r="AP42" s="8">
        <v>0</v>
      </c>
      <c r="AQ42" s="8">
        <v>0</v>
      </c>
      <c r="AR42" s="8">
        <f t="shared" ref="AR42:AR47" si="52">+AN42+AO42+AP42-AQ42</f>
        <v>279426315</v>
      </c>
      <c r="AS42" s="8">
        <v>260672877</v>
      </c>
      <c r="AT42" s="8">
        <v>233101178</v>
      </c>
      <c r="AU42" s="8">
        <f>+AR42-AS42</f>
        <v>18753438</v>
      </c>
      <c r="AV42" s="8">
        <f>+AR42-AT42</f>
        <v>46325137</v>
      </c>
      <c r="AW42" s="95">
        <f t="shared" ref="AW42" si="53">+AS42/AR42*100</f>
        <v>93.288592736872332</v>
      </c>
      <c r="AX42" s="95">
        <f t="shared" ref="AX42" si="54">+AT42/AR42*100</f>
        <v>83.421340613535264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ht="30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6">
        <v>30</v>
      </c>
      <c r="AH43" s="10" t="s">
        <v>185</v>
      </c>
      <c r="AI43" s="6"/>
      <c r="AJ43" s="6"/>
      <c r="AK43" s="6"/>
      <c r="AL43" s="6"/>
      <c r="AM43" s="6"/>
      <c r="AN43" s="8">
        <v>3500000000</v>
      </c>
      <c r="AO43" s="8">
        <v>0</v>
      </c>
      <c r="AP43" s="8">
        <v>0</v>
      </c>
      <c r="AQ43" s="8"/>
      <c r="AR43" s="8">
        <f t="shared" si="52"/>
        <v>3500000000</v>
      </c>
      <c r="AS43" s="8">
        <v>3499860762.3800001</v>
      </c>
      <c r="AT43" s="8">
        <v>1770962918</v>
      </c>
      <c r="AU43" s="8">
        <f>+AR43-AS43</f>
        <v>139237.61999988556</v>
      </c>
      <c r="AV43" s="8">
        <f>+AR43-AT43</f>
        <v>1729037082</v>
      </c>
      <c r="AW43" s="95">
        <f t="shared" si="50"/>
        <v>99.996021782285709</v>
      </c>
      <c r="AX43" s="95">
        <f t="shared" si="51"/>
        <v>50.598940514285715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ht="45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/>
      <c r="AF44" s="6"/>
      <c r="AG44" s="6">
        <v>147</v>
      </c>
      <c r="AH44" s="105" t="s">
        <v>422</v>
      </c>
      <c r="AI44" s="6"/>
      <c r="AJ44" s="6"/>
      <c r="AK44" s="6"/>
      <c r="AL44" s="6"/>
      <c r="AM44" s="6"/>
      <c r="AN44" s="8">
        <v>0</v>
      </c>
      <c r="AO44" s="8">
        <v>220000000</v>
      </c>
      <c r="AP44" s="8">
        <v>0</v>
      </c>
      <c r="AQ44" s="8">
        <v>0</v>
      </c>
      <c r="AR44" s="8">
        <f t="shared" si="52"/>
        <v>220000000</v>
      </c>
      <c r="AS44" s="8">
        <v>220000000</v>
      </c>
      <c r="AT44" s="8">
        <v>0</v>
      </c>
      <c r="AU44" s="8">
        <f>+AR44-AS44</f>
        <v>0</v>
      </c>
      <c r="AV44" s="8">
        <f>+AR44-AT44</f>
        <v>220000000</v>
      </c>
      <c r="AW44" s="95">
        <f t="shared" ref="AW44:AW47" si="55">+AS44/AR44*100</f>
        <v>100</v>
      </c>
      <c r="AX44" s="95">
        <f t="shared" ref="AX44:AX47" si="56">+AT44/AR44*100</f>
        <v>0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ht="45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6">
        <v>214</v>
      </c>
      <c r="AH45" s="105" t="s">
        <v>355</v>
      </c>
      <c r="AI45" s="6"/>
      <c r="AJ45" s="6"/>
      <c r="AK45" s="6"/>
      <c r="AL45" s="6"/>
      <c r="AM45" s="6"/>
      <c r="AN45" s="8">
        <v>0</v>
      </c>
      <c r="AO45" s="8">
        <v>100000000</v>
      </c>
      <c r="AP45" s="8">
        <v>0</v>
      </c>
      <c r="AQ45" s="8">
        <v>0</v>
      </c>
      <c r="AR45" s="8">
        <f t="shared" si="52"/>
        <v>100000000</v>
      </c>
      <c r="AS45" s="8">
        <v>0</v>
      </c>
      <c r="AT45" s="8">
        <v>0</v>
      </c>
      <c r="AU45" s="8">
        <f t="shared" ref="AU45:AU47" si="57">+AR45-AS45</f>
        <v>100000000</v>
      </c>
      <c r="AV45" s="8">
        <f t="shared" ref="AV45:AV47" si="58">+AR45-AT45</f>
        <v>100000000</v>
      </c>
      <c r="AW45" s="95">
        <f t="shared" si="55"/>
        <v>0</v>
      </c>
      <c r="AX45" s="95">
        <f t="shared" si="56"/>
        <v>0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45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6">
        <v>229</v>
      </c>
      <c r="AH46" s="10" t="s">
        <v>333</v>
      </c>
      <c r="AI46" s="6"/>
      <c r="AJ46" s="6"/>
      <c r="AK46" s="6"/>
      <c r="AL46" s="6"/>
      <c r="AM46" s="6"/>
      <c r="AN46" s="8">
        <v>0</v>
      </c>
      <c r="AO46" s="8">
        <v>0</v>
      </c>
      <c r="AP46" s="8">
        <v>319968185</v>
      </c>
      <c r="AQ46" s="8">
        <v>0</v>
      </c>
      <c r="AR46" s="8">
        <f t="shared" si="52"/>
        <v>319968185</v>
      </c>
      <c r="AS46" s="8">
        <v>0</v>
      </c>
      <c r="AT46" s="8">
        <v>0</v>
      </c>
      <c r="AU46" s="8">
        <f t="shared" si="57"/>
        <v>319968185</v>
      </c>
      <c r="AV46" s="8">
        <f t="shared" si="58"/>
        <v>319968185</v>
      </c>
      <c r="AW46" s="95">
        <f>+AS46/AR46*100</f>
        <v>0</v>
      </c>
      <c r="AX46" s="95">
        <f t="shared" si="56"/>
        <v>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6">
        <v>230</v>
      </c>
      <c r="AH47" s="10" t="s">
        <v>329</v>
      </c>
      <c r="AI47" s="6"/>
      <c r="AJ47" s="6"/>
      <c r="AK47" s="6"/>
      <c r="AL47" s="6"/>
      <c r="AM47" s="6"/>
      <c r="AN47" s="8">
        <v>0</v>
      </c>
      <c r="AO47" s="8">
        <v>120573685</v>
      </c>
      <c r="AP47" s="8">
        <v>130674815</v>
      </c>
      <c r="AQ47" s="8">
        <v>0</v>
      </c>
      <c r="AR47" s="8">
        <f t="shared" si="52"/>
        <v>251248500</v>
      </c>
      <c r="AS47" s="8">
        <v>118543474</v>
      </c>
      <c r="AT47" s="8">
        <v>118543474</v>
      </c>
      <c r="AU47" s="8">
        <f t="shared" si="57"/>
        <v>132705026</v>
      </c>
      <c r="AV47" s="8">
        <f t="shared" si="58"/>
        <v>132705026</v>
      </c>
      <c r="AW47" s="95">
        <f t="shared" si="55"/>
        <v>47.181763871227091</v>
      </c>
      <c r="AX47" s="95">
        <f t="shared" si="56"/>
        <v>47.181763871227091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x14ac:dyDescent="0.25">
      <c r="A48" s="2"/>
      <c r="B48" s="2"/>
      <c r="C48" s="2"/>
      <c r="D48" s="2"/>
      <c r="E48" s="2"/>
      <c r="F48" s="2"/>
      <c r="G48" s="2"/>
      <c r="H48" s="2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1"/>
      <c r="AE48" s="120"/>
      <c r="AF48" s="120"/>
      <c r="AG48" s="120"/>
      <c r="AH48" s="121"/>
      <c r="AI48" s="120"/>
      <c r="AJ48" s="120"/>
      <c r="AK48" s="120"/>
      <c r="AL48" s="120"/>
      <c r="AM48" s="120"/>
      <c r="AN48" s="122"/>
      <c r="AO48" s="122"/>
      <c r="AP48" s="122"/>
      <c r="AQ48" s="122"/>
      <c r="AR48" s="122"/>
      <c r="AS48" s="122"/>
      <c r="AT48" s="122"/>
      <c r="AU48" s="122"/>
      <c r="AV48" s="122"/>
      <c r="AW48" s="39"/>
      <c r="AX48" s="39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x14ac:dyDescent="0.25">
      <c r="A49" s="2"/>
      <c r="B49" s="2"/>
      <c r="C49" s="2"/>
      <c r="D49" s="2"/>
      <c r="E49" s="2"/>
      <c r="F49" s="2"/>
      <c r="G49" s="2"/>
      <c r="H49" s="2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1"/>
      <c r="AE49" s="120"/>
      <c r="AF49" s="120"/>
      <c r="AG49" s="120"/>
      <c r="AH49" s="121"/>
      <c r="AI49" s="120"/>
      <c r="AJ49" s="120"/>
      <c r="AK49" s="120"/>
      <c r="AL49" s="120"/>
      <c r="AM49" s="120"/>
      <c r="AN49" s="122"/>
      <c r="AO49" s="122"/>
      <c r="AP49" s="122"/>
      <c r="AQ49" s="122"/>
      <c r="AR49" s="122"/>
      <c r="AS49" s="122"/>
      <c r="AT49" s="122"/>
      <c r="AU49" s="122"/>
      <c r="AV49" s="122"/>
      <c r="AW49" s="39"/>
      <c r="AX49" s="39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x14ac:dyDescent="0.25">
      <c r="A50" s="2"/>
      <c r="B50" s="2"/>
      <c r="C50" s="2"/>
      <c r="D50" s="2"/>
      <c r="E50" s="2"/>
      <c r="F50" s="2"/>
      <c r="G50" s="2"/>
      <c r="H50" s="2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1"/>
      <c r="AE50" s="120"/>
      <c r="AF50" s="120"/>
      <c r="AG50" s="120"/>
      <c r="AH50" s="121"/>
      <c r="AI50" s="120"/>
      <c r="AJ50" s="120"/>
      <c r="AK50" s="120"/>
      <c r="AL50" s="120"/>
      <c r="AM50" s="120"/>
      <c r="AN50" s="122"/>
      <c r="AO50" s="122"/>
      <c r="AP50" s="122"/>
      <c r="AQ50" s="122"/>
      <c r="AR50" s="122"/>
      <c r="AS50" s="122"/>
      <c r="AT50" s="122"/>
      <c r="AU50" s="122"/>
      <c r="AV50" s="122"/>
      <c r="AW50" s="39"/>
      <c r="AX50" s="39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x14ac:dyDescent="0.25">
      <c r="A51" s="2"/>
      <c r="B51" s="2"/>
      <c r="C51" s="2"/>
      <c r="D51" s="2"/>
      <c r="E51" s="2"/>
      <c r="F51" s="2"/>
      <c r="G51" s="2"/>
      <c r="H51" s="2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1"/>
      <c r="AE51" s="120"/>
      <c r="AF51" s="120"/>
      <c r="AG51" s="120"/>
      <c r="AH51" s="121"/>
      <c r="AI51" s="120"/>
      <c r="AJ51" s="120"/>
      <c r="AK51" s="120"/>
      <c r="AL51" s="120"/>
      <c r="AM51" s="120"/>
      <c r="AN51" s="122"/>
      <c r="AO51" s="122"/>
      <c r="AP51" s="122"/>
      <c r="AQ51" s="122"/>
      <c r="AR51" s="122"/>
      <c r="AS51" s="122"/>
      <c r="AT51" s="122"/>
      <c r="AU51" s="122"/>
      <c r="AV51" s="122"/>
      <c r="AW51" s="39"/>
      <c r="AX51" s="39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x14ac:dyDescent="0.25">
      <c r="A52" s="2"/>
      <c r="B52" s="2"/>
      <c r="C52" s="2"/>
      <c r="D52" s="2"/>
      <c r="E52" s="2"/>
      <c r="F52" s="2"/>
      <c r="G52" s="2"/>
      <c r="H52" s="2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6"/>
      <c r="AE52" s="35"/>
      <c r="AF52" s="35"/>
      <c r="AG52" s="35"/>
      <c r="AH52" s="36"/>
      <c r="AI52" s="35"/>
      <c r="AJ52" s="35"/>
      <c r="AK52" s="35"/>
      <c r="AL52" s="35"/>
      <c r="AM52" s="35"/>
      <c r="AN52" s="38"/>
      <c r="AO52" s="38"/>
      <c r="AP52" s="38"/>
      <c r="AQ52" s="38"/>
      <c r="AR52" s="38"/>
      <c r="AS52" s="38"/>
      <c r="AT52" s="38"/>
      <c r="AU52" s="38"/>
      <c r="AV52" s="38"/>
      <c r="AW52" s="39"/>
      <c r="AX52" s="39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x14ac:dyDescent="0.25">
      <c r="A53" s="2"/>
      <c r="B53" s="2"/>
      <c r="C53" s="2"/>
      <c r="D53" s="2"/>
      <c r="E53" s="2"/>
      <c r="F53" s="2"/>
      <c r="G53" s="2"/>
      <c r="H53" s="2"/>
      <c r="I53" s="56" t="s">
        <v>322</v>
      </c>
      <c r="J53" s="56"/>
      <c r="K53" s="56"/>
      <c r="L53" s="5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6"/>
      <c r="AE53" s="35"/>
      <c r="AF53" s="35"/>
      <c r="AG53" s="35"/>
      <c r="AH53" s="36"/>
      <c r="AI53" s="35"/>
      <c r="AJ53" s="35"/>
      <c r="AK53" s="35"/>
      <c r="AL53" s="35"/>
      <c r="AM53" s="35"/>
      <c r="AN53" s="38"/>
      <c r="AO53" s="38"/>
      <c r="AP53" s="38"/>
      <c r="AQ53" s="38"/>
      <c r="AR53" s="38"/>
      <c r="AS53" s="38"/>
      <c r="AT53" s="38"/>
      <c r="AU53" s="38"/>
      <c r="AV53" s="38"/>
      <c r="AW53" s="39"/>
      <c r="AX53" s="39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x14ac:dyDescent="0.25">
      <c r="A54" s="2"/>
      <c r="B54" s="2"/>
      <c r="C54" s="2"/>
      <c r="D54" s="2"/>
      <c r="E54" s="2"/>
      <c r="F54" s="2"/>
      <c r="G54" s="2"/>
      <c r="H54" s="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6"/>
      <c r="AE54" s="35"/>
      <c r="AF54" s="35"/>
      <c r="AG54" s="35"/>
      <c r="AH54" s="36"/>
      <c r="AI54" s="35"/>
      <c r="AJ54" s="35"/>
      <c r="AK54" s="35"/>
      <c r="AL54" s="35"/>
      <c r="AM54" s="35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9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9"/>
  <sheetViews>
    <sheetView topLeftCell="I1" workbookViewId="0">
      <pane ySplit="8" topLeftCell="A52" activePane="bottomLeft" state="frozen"/>
      <selection activeCell="L1" sqref="L1"/>
      <selection pane="bottomLeft" activeCell="AS64" sqref="AS64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42578125" customWidth="1"/>
    <col min="13" max="28" width="12" hidden="1" customWidth="1"/>
    <col min="29" max="29" width="15" hidden="1" customWidth="1"/>
    <col min="30" max="30" width="43.140625" customWidth="1"/>
    <col min="31" max="31" width="11" hidden="1" customWidth="1"/>
    <col min="32" max="32" width="180" hidden="1" customWidth="1"/>
    <col min="33" max="33" width="5.7109375" customWidth="1"/>
    <col min="34" max="34" width="13.5703125" customWidth="1"/>
    <col min="35" max="38" width="9" hidden="1" customWidth="1"/>
    <col min="39" max="39" width="90" hidden="1" customWidth="1"/>
    <col min="40" max="43" width="16.7109375" customWidth="1"/>
    <col min="44" max="44" width="16.4257812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39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508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0.75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198</v>
      </c>
      <c r="H7" s="2" t="s">
        <v>199</v>
      </c>
      <c r="I7" s="170" t="s">
        <v>199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28"/>
      <c r="AI7" s="28"/>
      <c r="AJ7" s="28"/>
      <c r="AK7" s="28"/>
      <c r="AL7" s="28"/>
      <c r="AM7" s="28"/>
      <c r="AN7" s="29">
        <f t="shared" ref="AN7:AV7" si="0">+AN8</f>
        <v>5808758000</v>
      </c>
      <c r="AO7" s="29">
        <f t="shared" si="0"/>
        <v>3306090441.5</v>
      </c>
      <c r="AP7" s="29">
        <f t="shared" si="0"/>
        <v>1092662200</v>
      </c>
      <c r="AQ7" s="29">
        <f t="shared" si="0"/>
        <v>1092662200</v>
      </c>
      <c r="AR7" s="29">
        <f t="shared" si="0"/>
        <v>9114848441.5</v>
      </c>
      <c r="AS7" s="29">
        <f t="shared" si="0"/>
        <v>6679601268</v>
      </c>
      <c r="AT7" s="29">
        <f t="shared" si="0"/>
        <v>6430939134</v>
      </c>
      <c r="AU7" s="29">
        <f t="shared" si="0"/>
        <v>2435247173.5</v>
      </c>
      <c r="AV7" s="29">
        <f t="shared" si="0"/>
        <v>2683909307.5</v>
      </c>
      <c r="AW7" s="23">
        <f t="shared" ref="AW7:AW23" si="1">+AS7/AR7*100</f>
        <v>73.282636687492314</v>
      </c>
      <c r="AX7" s="23">
        <f t="shared" ref="AX7:AX24" si="2">+AT7/AR7*100</f>
        <v>70.554537195811918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198</v>
      </c>
      <c r="H8" s="2" t="s">
        <v>199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21"/>
      <c r="AI8" s="21"/>
      <c r="AJ8" s="21"/>
      <c r="AK8" s="21"/>
      <c r="AL8" s="21"/>
      <c r="AM8" s="21"/>
      <c r="AN8" s="23">
        <f>+AN9+AN11+AN15+AN18+AN21+AN24+AN30+AN27+AN33+AN37+AN43+AN46+AN49+AN52+AN55+AN58+AN62+AN65+AN69+AN71+AN73</f>
        <v>5808758000</v>
      </c>
      <c r="AO8" s="23">
        <f t="shared" ref="AO8:AQ8" si="3">+AO9+AO11+AO15+AO18+AO21+AO24+AO30+AO27+AO33+AO37+AO43+AO46+AO49+AO52+AO55+AO58+AO62+AO65+AO69+AO71+AO73</f>
        <v>3306090441.5</v>
      </c>
      <c r="AP8" s="23">
        <f t="shared" si="3"/>
        <v>1092662200</v>
      </c>
      <c r="AQ8" s="23">
        <f t="shared" si="3"/>
        <v>1092662200</v>
      </c>
      <c r="AR8" s="23">
        <f>+AN8+AO8+AP8-AQ8</f>
        <v>9114848441.5</v>
      </c>
      <c r="AS8" s="23">
        <f>+AS9+AS11+AS15+AS18+AS21+AS24+AS30+AS27+AS33+AS37+AS43+AS46+AS49+AS52+AS55+AS58+AS62+AS65+AS69+AS71+AS73</f>
        <v>6679601268</v>
      </c>
      <c r="AT8" s="23">
        <f>+AT9+AT11+AT15+AT18+AT21+AT24+AT30+AT27+AT33+AT37+AT43+AT46+AT49+AT52+AT55+AT58+AT62+AT65+AT69+AT71+AT73</f>
        <v>6430939134</v>
      </c>
      <c r="AU8" s="23">
        <f>+AR8-AS8</f>
        <v>2435247173.5</v>
      </c>
      <c r="AV8" s="23">
        <f>+AR8-AT8</f>
        <v>2683909307.5</v>
      </c>
      <c r="AW8" s="23">
        <f>+AS8/AR8*100</f>
        <v>73.282636687492314</v>
      </c>
      <c r="AX8" s="23">
        <f t="shared" si="2"/>
        <v>70.554537195811918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30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198</v>
      </c>
      <c r="H9" s="152" t="s">
        <v>199</v>
      </c>
      <c r="I9" s="30" t="s">
        <v>84</v>
      </c>
      <c r="J9" s="30" t="s">
        <v>191</v>
      </c>
      <c r="K9" s="30" t="s">
        <v>181</v>
      </c>
      <c r="L9" s="147">
        <v>110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423</v>
      </c>
      <c r="AE9" s="30">
        <v>0</v>
      </c>
      <c r="AF9" s="32"/>
      <c r="AG9" s="30"/>
      <c r="AH9" s="32"/>
      <c r="AI9" s="30" t="s">
        <v>202</v>
      </c>
      <c r="AJ9" s="30" t="s">
        <v>66</v>
      </c>
      <c r="AK9" s="30" t="s">
        <v>66</v>
      </c>
      <c r="AL9" s="30" t="s">
        <v>66</v>
      </c>
      <c r="AM9" s="30" t="s">
        <v>203</v>
      </c>
      <c r="AN9" s="34">
        <f>+AN10</f>
        <v>80000000</v>
      </c>
      <c r="AO9" s="34">
        <f t="shared" ref="AO9:AV9" si="4">+AO10</f>
        <v>0</v>
      </c>
      <c r="AP9" s="34">
        <f t="shared" si="4"/>
        <v>0</v>
      </c>
      <c r="AQ9" s="34">
        <f t="shared" si="4"/>
        <v>0</v>
      </c>
      <c r="AR9" s="34">
        <f t="shared" ref="AR9:AR65" si="5">+AN9+AO9+AP9-AQ9</f>
        <v>80000000</v>
      </c>
      <c r="AS9" s="34">
        <f t="shared" si="4"/>
        <v>77660184</v>
      </c>
      <c r="AT9" s="34">
        <f t="shared" si="4"/>
        <v>77660184</v>
      </c>
      <c r="AU9" s="34">
        <f t="shared" si="4"/>
        <v>2339816</v>
      </c>
      <c r="AV9" s="34">
        <f t="shared" si="4"/>
        <v>2339816</v>
      </c>
      <c r="AW9" s="34">
        <f>+AS9/AR9*100</f>
        <v>97.075230000000005</v>
      </c>
      <c r="AX9" s="34">
        <f t="shared" si="2"/>
        <v>97.075230000000005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198</v>
      </c>
      <c r="H10" s="2" t="s">
        <v>199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202</v>
      </c>
      <c r="AJ10" s="6" t="s">
        <v>66</v>
      </c>
      <c r="AK10" s="6" t="s">
        <v>66</v>
      </c>
      <c r="AL10" s="6" t="s">
        <v>66</v>
      </c>
      <c r="AM10" s="6" t="s">
        <v>203</v>
      </c>
      <c r="AN10" s="7">
        <v>80000000</v>
      </c>
      <c r="AO10" s="7">
        <v>0</v>
      </c>
      <c r="AP10" s="7">
        <v>0</v>
      </c>
      <c r="AQ10" s="7">
        <v>0</v>
      </c>
      <c r="AR10" s="7">
        <f t="shared" si="5"/>
        <v>80000000</v>
      </c>
      <c r="AS10" s="7">
        <v>77660184</v>
      </c>
      <c r="AT10" s="7">
        <v>77660184</v>
      </c>
      <c r="AU10" s="7">
        <f>+AR10-AS10</f>
        <v>2339816</v>
      </c>
      <c r="AV10" s="7">
        <f>+AR10-AT10</f>
        <v>2339816</v>
      </c>
      <c r="AW10" s="7">
        <f t="shared" si="1"/>
        <v>97.075230000000005</v>
      </c>
      <c r="AX10" s="7">
        <f t="shared" si="2"/>
        <v>97.075230000000005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s="150" customFormat="1" ht="30" x14ac:dyDescent="0.25">
      <c r="A11" s="152">
        <v>1</v>
      </c>
      <c r="B11" s="152">
        <v>800103913</v>
      </c>
      <c r="C11" s="152">
        <v>4</v>
      </c>
      <c r="D11" s="152" t="s">
        <v>64</v>
      </c>
      <c r="E11" s="152">
        <v>2014</v>
      </c>
      <c r="F11" s="152" t="s">
        <v>65</v>
      </c>
      <c r="G11" s="152" t="s">
        <v>198</v>
      </c>
      <c r="H11" s="152" t="s">
        <v>199</v>
      </c>
      <c r="I11" s="30" t="s">
        <v>84</v>
      </c>
      <c r="J11" s="30" t="s">
        <v>191</v>
      </c>
      <c r="K11" s="30" t="s">
        <v>204</v>
      </c>
      <c r="L11" s="147">
        <v>114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424</v>
      </c>
      <c r="AE11" s="30">
        <v>0</v>
      </c>
      <c r="AF11" s="32"/>
      <c r="AG11" s="30"/>
      <c r="AH11" s="100"/>
      <c r="AI11" s="30" t="s">
        <v>205</v>
      </c>
      <c r="AJ11" s="30" t="s">
        <v>66</v>
      </c>
      <c r="AK11" s="30" t="s">
        <v>66</v>
      </c>
      <c r="AL11" s="30" t="s">
        <v>66</v>
      </c>
      <c r="AM11" s="30" t="s">
        <v>206</v>
      </c>
      <c r="AN11" s="34">
        <f>SUM(AN12:AN14)</f>
        <v>846787000</v>
      </c>
      <c r="AO11" s="34">
        <f>SUM(AO12:AO14)</f>
        <v>283003611.5</v>
      </c>
      <c r="AP11" s="34">
        <f>SUM(AP12:AP14)</f>
        <v>0</v>
      </c>
      <c r="AQ11" s="34">
        <f>SUM(AQ12:AQ14)</f>
        <v>0</v>
      </c>
      <c r="AR11" s="34">
        <f>+AN11+AO11+AP11-AQ11</f>
        <v>1129790611.5</v>
      </c>
      <c r="AS11" s="34">
        <f>SUM(AS12:AS14)</f>
        <v>105863177</v>
      </c>
      <c r="AT11" s="34">
        <f>SUM(AT12:AT14)</f>
        <v>63648648</v>
      </c>
      <c r="AU11" s="34">
        <f>SUM(AU12:AU14)</f>
        <v>1023927434.5</v>
      </c>
      <c r="AV11" s="34">
        <f>SUM(AV12:AV14)</f>
        <v>1066141963.5</v>
      </c>
      <c r="AW11" s="34">
        <f>+AS11/AR11*100</f>
        <v>9.3701590296849453</v>
      </c>
      <c r="AX11" s="34">
        <f t="shared" si="2"/>
        <v>5.6336676329337685</v>
      </c>
      <c r="AY11" s="152">
        <v>0</v>
      </c>
      <c r="AZ11" s="152">
        <v>0</v>
      </c>
      <c r="BA11" s="152">
        <v>0</v>
      </c>
      <c r="BB11" s="152">
        <v>0</v>
      </c>
      <c r="BC11" s="152">
        <v>0</v>
      </c>
      <c r="BD11" s="152">
        <v>0</v>
      </c>
      <c r="BE11" s="152">
        <v>0</v>
      </c>
      <c r="BF11" s="152">
        <v>0</v>
      </c>
      <c r="BG11" s="152">
        <v>0</v>
      </c>
      <c r="BH11" s="152" t="s">
        <v>68</v>
      </c>
      <c r="BI11" s="152" t="s">
        <v>69</v>
      </c>
      <c r="BJ11" s="152" t="s">
        <v>70</v>
      </c>
      <c r="BK11" s="152" t="s">
        <v>71</v>
      </c>
      <c r="BL11" s="152" t="s">
        <v>68</v>
      </c>
      <c r="BM11" s="152" t="s">
        <v>72</v>
      </c>
      <c r="BN11" s="152" t="s">
        <v>73</v>
      </c>
      <c r="BO11" s="152" t="s">
        <v>74</v>
      </c>
      <c r="BP11" s="152" t="s">
        <v>75</v>
      </c>
      <c r="BQ11" s="152" t="s">
        <v>76</v>
      </c>
      <c r="BR11" s="152" t="s">
        <v>77</v>
      </c>
      <c r="CB11" s="152" t="s">
        <v>78</v>
      </c>
      <c r="CC11" s="152" t="s">
        <v>79</v>
      </c>
      <c r="CD11" s="152" t="s">
        <v>79</v>
      </c>
      <c r="CE11" s="152" t="s">
        <v>79</v>
      </c>
      <c r="CF11" s="152" t="s">
        <v>80</v>
      </c>
      <c r="CG11" s="152" t="s">
        <v>79</v>
      </c>
      <c r="CH11" s="152" t="s">
        <v>79</v>
      </c>
      <c r="CI11" s="152" t="s">
        <v>81</v>
      </c>
      <c r="CJ11" s="152" t="s">
        <v>81</v>
      </c>
      <c r="CK11" s="152" t="s">
        <v>81</v>
      </c>
      <c r="CL11" s="152" t="s">
        <v>81</v>
      </c>
    </row>
    <row r="12" spans="1:90" s="150" customFormat="1" ht="45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59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157"/>
      <c r="AF12" s="158"/>
      <c r="AG12" s="157">
        <v>15</v>
      </c>
      <c r="AH12" s="166" t="s">
        <v>200</v>
      </c>
      <c r="AI12" s="157"/>
      <c r="AJ12" s="157"/>
      <c r="AK12" s="157"/>
      <c r="AL12" s="157"/>
      <c r="AM12" s="157"/>
      <c r="AN12" s="138">
        <v>826787000</v>
      </c>
      <c r="AO12" s="138">
        <v>83003611.5</v>
      </c>
      <c r="AP12" s="138">
        <v>0</v>
      </c>
      <c r="AQ12" s="138">
        <v>0</v>
      </c>
      <c r="AR12" s="7">
        <f>+AN12+AO12+AP12-AQ12</f>
        <v>909790611.5</v>
      </c>
      <c r="AS12" s="138">
        <v>33786648</v>
      </c>
      <c r="AT12" s="138">
        <v>33786648</v>
      </c>
      <c r="AU12" s="7">
        <f>+AR12-AS12</f>
        <v>876003963.5</v>
      </c>
      <c r="AV12" s="7">
        <f>+AR12-AT12</f>
        <v>876003963.5</v>
      </c>
      <c r="AW12" s="7">
        <f t="shared" ref="AW12" si="6">+AS12/AR12*100</f>
        <v>3.7136729674858815</v>
      </c>
      <c r="AX12" s="7">
        <f t="shared" ref="AX12" si="7">+AT12/AR12*100</f>
        <v>3.7136729674858815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90" ht="30" x14ac:dyDescent="0.25">
      <c r="A13" s="2">
        <v>1</v>
      </c>
      <c r="B13" s="2">
        <v>800103913</v>
      </c>
      <c r="C13" s="2">
        <v>4</v>
      </c>
      <c r="D13" s="2" t="s">
        <v>64</v>
      </c>
      <c r="E13" s="2">
        <v>2014</v>
      </c>
      <c r="F13" s="2" t="s">
        <v>65</v>
      </c>
      <c r="G13" s="2" t="s">
        <v>198</v>
      </c>
      <c r="H13" s="2" t="s">
        <v>199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>
        <v>10</v>
      </c>
      <c r="AF13" s="6" t="s">
        <v>85</v>
      </c>
      <c r="AG13" s="6">
        <v>25</v>
      </c>
      <c r="AH13" s="10" t="s">
        <v>201</v>
      </c>
      <c r="AI13" s="6" t="s">
        <v>205</v>
      </c>
      <c r="AJ13" s="6" t="s">
        <v>66</v>
      </c>
      <c r="AK13" s="6" t="s">
        <v>66</v>
      </c>
      <c r="AL13" s="6" t="s">
        <v>66</v>
      </c>
      <c r="AM13" s="6" t="s">
        <v>206</v>
      </c>
      <c r="AN13" s="7">
        <v>20000000</v>
      </c>
      <c r="AO13" s="7">
        <v>0</v>
      </c>
      <c r="AP13" s="7">
        <v>0</v>
      </c>
      <c r="AQ13" s="7">
        <v>0</v>
      </c>
      <c r="AR13" s="7">
        <f t="shared" si="5"/>
        <v>20000000</v>
      </c>
      <c r="AS13" s="7">
        <v>19992000</v>
      </c>
      <c r="AT13" s="7">
        <v>19992000</v>
      </c>
      <c r="AU13" s="7">
        <f>+AR13-AS13</f>
        <v>8000</v>
      </c>
      <c r="AV13" s="7">
        <f>+AR13-AT13</f>
        <v>8000</v>
      </c>
      <c r="AW13" s="7">
        <f t="shared" si="1"/>
        <v>99.960000000000008</v>
      </c>
      <c r="AX13" s="7">
        <f t="shared" si="2"/>
        <v>99.960000000000008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 t="s">
        <v>68</v>
      </c>
      <c r="BI13" s="2" t="s">
        <v>69</v>
      </c>
      <c r="BJ13" s="2" t="s">
        <v>70</v>
      </c>
      <c r="BK13" s="2" t="s">
        <v>71</v>
      </c>
      <c r="BL13" s="2" t="s">
        <v>68</v>
      </c>
      <c r="BM13" s="2" t="s">
        <v>72</v>
      </c>
      <c r="BN13" s="2" t="s">
        <v>73</v>
      </c>
      <c r="BO13" s="2" t="s">
        <v>74</v>
      </c>
      <c r="BP13" s="2" t="s">
        <v>75</v>
      </c>
      <c r="BQ13" s="2" t="s">
        <v>76</v>
      </c>
      <c r="BR13" s="2" t="s">
        <v>77</v>
      </c>
      <c r="CB13" s="2" t="s">
        <v>78</v>
      </c>
      <c r="CC13" s="2" t="s">
        <v>79</v>
      </c>
      <c r="CD13" s="2" t="s">
        <v>79</v>
      </c>
      <c r="CE13" s="2" t="s">
        <v>79</v>
      </c>
      <c r="CF13" s="2" t="s">
        <v>80</v>
      </c>
      <c r="CG13" s="2" t="s">
        <v>79</v>
      </c>
      <c r="CH13" s="2" t="s">
        <v>79</v>
      </c>
      <c r="CI13" s="2" t="s">
        <v>81</v>
      </c>
      <c r="CJ13" s="2" t="s">
        <v>81</v>
      </c>
      <c r="CK13" s="2" t="s">
        <v>81</v>
      </c>
      <c r="CL13" s="2" t="s">
        <v>81</v>
      </c>
    </row>
    <row r="14" spans="1:90" ht="30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234</v>
      </c>
      <c r="AH14" s="10" t="s">
        <v>334</v>
      </c>
      <c r="AI14" s="6"/>
      <c r="AJ14" s="6"/>
      <c r="AK14" s="6"/>
      <c r="AL14" s="6"/>
      <c r="AM14" s="6"/>
      <c r="AN14" s="7">
        <v>0</v>
      </c>
      <c r="AO14" s="7">
        <v>200000000</v>
      </c>
      <c r="AP14" s="7">
        <v>0</v>
      </c>
      <c r="AQ14" s="7">
        <v>0</v>
      </c>
      <c r="AR14" s="7">
        <f t="shared" si="5"/>
        <v>200000000</v>
      </c>
      <c r="AS14" s="7">
        <v>52084529</v>
      </c>
      <c r="AT14" s="7">
        <v>9870000</v>
      </c>
      <c r="AU14" s="7">
        <f>+AR14-AS14</f>
        <v>147915471</v>
      </c>
      <c r="AV14" s="7">
        <f>+AR14-AT14</f>
        <v>190130000</v>
      </c>
      <c r="AW14" s="7">
        <f t="shared" ref="AW14" si="8">+AS14/AR14*100</f>
        <v>26.042264500000002</v>
      </c>
      <c r="AX14" s="7">
        <f t="shared" ref="AX14" si="9">+AT14/AR14*100</f>
        <v>4.9349999999999996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50" customFormat="1" ht="45" x14ac:dyDescent="0.25">
      <c r="A15" s="152">
        <v>1</v>
      </c>
      <c r="B15" s="152">
        <v>800103913</v>
      </c>
      <c r="C15" s="152">
        <v>4</v>
      </c>
      <c r="D15" s="152" t="s">
        <v>64</v>
      </c>
      <c r="E15" s="152">
        <v>2014</v>
      </c>
      <c r="F15" s="152" t="s">
        <v>65</v>
      </c>
      <c r="G15" s="152" t="s">
        <v>198</v>
      </c>
      <c r="H15" s="152" t="s">
        <v>199</v>
      </c>
      <c r="I15" s="30" t="s">
        <v>84</v>
      </c>
      <c r="J15" s="30" t="s">
        <v>191</v>
      </c>
      <c r="K15" s="30" t="s">
        <v>204</v>
      </c>
      <c r="L15" s="147">
        <v>150</v>
      </c>
      <c r="M15" s="30" t="s">
        <v>66</v>
      </c>
      <c r="N15" s="30" t="s">
        <v>66</v>
      </c>
      <c r="O15" s="30" t="s">
        <v>66</v>
      </c>
      <c r="P15" s="30" t="s">
        <v>66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66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 t="s">
        <v>67</v>
      </c>
      <c r="AD15" s="148" t="s">
        <v>425</v>
      </c>
      <c r="AE15" s="30">
        <v>0</v>
      </c>
      <c r="AF15" s="32"/>
      <c r="AG15" s="30"/>
      <c r="AH15" s="100"/>
      <c r="AI15" s="30" t="s">
        <v>205</v>
      </c>
      <c r="AJ15" s="30" t="s">
        <v>66</v>
      </c>
      <c r="AK15" s="30" t="s">
        <v>66</v>
      </c>
      <c r="AL15" s="30" t="s">
        <v>66</v>
      </c>
      <c r="AM15" s="30" t="s">
        <v>206</v>
      </c>
      <c r="AN15" s="34">
        <f>SUM(AN16:AN17)</f>
        <v>545546300</v>
      </c>
      <c r="AO15" s="34">
        <f>SUM(AO16:AO17)</f>
        <v>280946228</v>
      </c>
      <c r="AP15" s="34">
        <f t="shared" ref="AP15:AQ15" si="10">SUM(AP16:AP17)</f>
        <v>0</v>
      </c>
      <c r="AQ15" s="34">
        <f t="shared" si="10"/>
        <v>0</v>
      </c>
      <c r="AR15" s="34">
        <f t="shared" si="5"/>
        <v>826492528</v>
      </c>
      <c r="AS15" s="34">
        <f>SUM(AS16:AS17)</f>
        <v>395461011</v>
      </c>
      <c r="AT15" s="34">
        <f>SUM(AT16:AT17)</f>
        <v>326564726</v>
      </c>
      <c r="AU15" s="34">
        <f>SUM(AU16:AU17)</f>
        <v>431031517</v>
      </c>
      <c r="AV15" s="34">
        <f>SUM(AV16:AV17)</f>
        <v>499927802</v>
      </c>
      <c r="AW15" s="34">
        <f t="shared" si="1"/>
        <v>47.848104804645011</v>
      </c>
      <c r="AX15" s="34">
        <f t="shared" si="2"/>
        <v>39.512120791974056</v>
      </c>
      <c r="AY15" s="152">
        <v>0</v>
      </c>
      <c r="AZ15" s="152">
        <v>0</v>
      </c>
      <c r="BA15" s="152">
        <v>0</v>
      </c>
      <c r="BB15" s="152">
        <v>0</v>
      </c>
      <c r="BC15" s="152">
        <v>0</v>
      </c>
      <c r="BD15" s="152">
        <v>0</v>
      </c>
      <c r="BE15" s="152">
        <v>0</v>
      </c>
      <c r="BF15" s="152">
        <v>0</v>
      </c>
      <c r="BG15" s="152">
        <v>0</v>
      </c>
      <c r="BH15" s="152" t="s">
        <v>68</v>
      </c>
      <c r="BI15" s="152" t="s">
        <v>69</v>
      </c>
      <c r="BJ15" s="152" t="s">
        <v>70</v>
      </c>
      <c r="BK15" s="152" t="s">
        <v>71</v>
      </c>
      <c r="BL15" s="152" t="s">
        <v>68</v>
      </c>
      <c r="BM15" s="152" t="s">
        <v>72</v>
      </c>
      <c r="BN15" s="152" t="s">
        <v>73</v>
      </c>
      <c r="BO15" s="152" t="s">
        <v>74</v>
      </c>
      <c r="BP15" s="152" t="s">
        <v>75</v>
      </c>
      <c r="BQ15" s="152" t="s">
        <v>76</v>
      </c>
      <c r="BR15" s="152" t="s">
        <v>77</v>
      </c>
      <c r="CB15" s="152" t="s">
        <v>78</v>
      </c>
      <c r="CC15" s="152" t="s">
        <v>79</v>
      </c>
      <c r="CD15" s="152" t="s">
        <v>79</v>
      </c>
      <c r="CE15" s="152" t="s">
        <v>79</v>
      </c>
      <c r="CF15" s="152" t="s">
        <v>80</v>
      </c>
      <c r="CG15" s="152" t="s">
        <v>79</v>
      </c>
      <c r="CH15" s="152" t="s">
        <v>79</v>
      </c>
      <c r="CI15" s="152" t="s">
        <v>81</v>
      </c>
      <c r="CJ15" s="152" t="s">
        <v>81</v>
      </c>
      <c r="CK15" s="152" t="s">
        <v>81</v>
      </c>
      <c r="CL15" s="152" t="s">
        <v>81</v>
      </c>
    </row>
    <row r="16" spans="1:90" ht="30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198</v>
      </c>
      <c r="H16" s="2" t="s">
        <v>199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6">
        <v>25</v>
      </c>
      <c r="AH16" s="10" t="s">
        <v>201</v>
      </c>
      <c r="AI16" s="6" t="s">
        <v>205</v>
      </c>
      <c r="AJ16" s="6" t="s">
        <v>66</v>
      </c>
      <c r="AK16" s="6" t="s">
        <v>66</v>
      </c>
      <c r="AL16" s="6" t="s">
        <v>66</v>
      </c>
      <c r="AM16" s="6" t="s">
        <v>206</v>
      </c>
      <c r="AN16" s="7">
        <v>545546300</v>
      </c>
      <c r="AO16" s="7">
        <v>0</v>
      </c>
      <c r="AP16" s="7">
        <v>0</v>
      </c>
      <c r="AQ16" s="7">
        <v>0</v>
      </c>
      <c r="AR16" s="7">
        <f t="shared" si="5"/>
        <v>545546300</v>
      </c>
      <c r="AS16" s="7">
        <v>395461011</v>
      </c>
      <c r="AT16" s="7">
        <v>326564726</v>
      </c>
      <c r="AU16" s="7">
        <f>+AR16-AS16</f>
        <v>150085289</v>
      </c>
      <c r="AV16" s="7">
        <f>+AR16-AT16</f>
        <v>218981574</v>
      </c>
      <c r="AW16" s="7">
        <f t="shared" si="1"/>
        <v>72.488991493480938</v>
      </c>
      <c r="AX16" s="7">
        <f t="shared" si="2"/>
        <v>59.860130295082193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90" ht="3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234</v>
      </c>
      <c r="AH17" s="10" t="s">
        <v>334</v>
      </c>
      <c r="AI17" s="6"/>
      <c r="AJ17" s="6"/>
      <c r="AK17" s="6"/>
      <c r="AL17" s="6"/>
      <c r="AM17" s="6"/>
      <c r="AN17" s="7">
        <v>0</v>
      </c>
      <c r="AO17" s="7">
        <v>280946228</v>
      </c>
      <c r="AP17" s="7">
        <v>0</v>
      </c>
      <c r="AQ17" s="7">
        <v>0</v>
      </c>
      <c r="AR17" s="7">
        <f t="shared" si="5"/>
        <v>280946228</v>
      </c>
      <c r="AS17" s="7">
        <v>0</v>
      </c>
      <c r="AT17" s="7">
        <v>0</v>
      </c>
      <c r="AU17" s="7">
        <f>+AR17-AS17</f>
        <v>280946228</v>
      </c>
      <c r="AV17" s="7">
        <f>+AR17-AT17</f>
        <v>280946228</v>
      </c>
      <c r="AW17" s="7">
        <f t="shared" ref="AW17" si="11">+AS17/AR17*100</f>
        <v>0</v>
      </c>
      <c r="AX17" s="7">
        <f t="shared" ref="AX17" si="12">+AT17/AR17*100</f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45" x14ac:dyDescent="0.25">
      <c r="A18" s="152">
        <v>1</v>
      </c>
      <c r="B18" s="152">
        <v>800103913</v>
      </c>
      <c r="C18" s="152">
        <v>4</v>
      </c>
      <c r="D18" s="152" t="s">
        <v>64</v>
      </c>
      <c r="E18" s="152">
        <v>2014</v>
      </c>
      <c r="F18" s="152" t="s">
        <v>65</v>
      </c>
      <c r="G18" s="152" t="s">
        <v>198</v>
      </c>
      <c r="H18" s="152" t="s">
        <v>199</v>
      </c>
      <c r="I18" s="30" t="s">
        <v>84</v>
      </c>
      <c r="J18" s="30" t="s">
        <v>154</v>
      </c>
      <c r="K18" s="30" t="s">
        <v>207</v>
      </c>
      <c r="L18" s="147">
        <v>109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426</v>
      </c>
      <c r="AE18" s="30">
        <v>0</v>
      </c>
      <c r="AF18" s="32"/>
      <c r="AG18" s="30"/>
      <c r="AH18" s="100"/>
      <c r="AI18" s="30" t="s">
        <v>205</v>
      </c>
      <c r="AJ18" s="30" t="s">
        <v>66</v>
      </c>
      <c r="AK18" s="30" t="s">
        <v>66</v>
      </c>
      <c r="AL18" s="30" t="s">
        <v>66</v>
      </c>
      <c r="AM18" s="30" t="s">
        <v>206</v>
      </c>
      <c r="AN18" s="34">
        <f>+AN19</f>
        <v>70000000</v>
      </c>
      <c r="AO18" s="34">
        <f>+AO19+AO20</f>
        <v>100000000</v>
      </c>
      <c r="AP18" s="34">
        <f t="shared" ref="AP18:AQ18" si="13">+AP19+AP20</f>
        <v>0</v>
      </c>
      <c r="AQ18" s="34">
        <f t="shared" si="13"/>
        <v>70000000</v>
      </c>
      <c r="AR18" s="34">
        <f t="shared" si="5"/>
        <v>100000000</v>
      </c>
      <c r="AS18" s="34">
        <f>+AS19+AS20</f>
        <v>100000000</v>
      </c>
      <c r="AT18" s="34">
        <f>+AT19+AT20</f>
        <v>100000000</v>
      </c>
      <c r="AU18" s="34">
        <f t="shared" ref="AU18:AV18" si="14">+AU19+AU20</f>
        <v>0</v>
      </c>
      <c r="AV18" s="34">
        <f t="shared" si="14"/>
        <v>0</v>
      </c>
      <c r="AW18" s="34">
        <f t="shared" si="1"/>
        <v>100</v>
      </c>
      <c r="AX18" s="34">
        <f t="shared" si="2"/>
        <v>100</v>
      </c>
      <c r="AY18" s="152">
        <v>0</v>
      </c>
      <c r="AZ18" s="152">
        <v>0</v>
      </c>
      <c r="BA18" s="152">
        <v>0</v>
      </c>
      <c r="BB18" s="152">
        <v>0</v>
      </c>
      <c r="BC18" s="152">
        <v>0</v>
      </c>
      <c r="BD18" s="152">
        <v>0</v>
      </c>
      <c r="BE18" s="152">
        <v>0</v>
      </c>
      <c r="BF18" s="152">
        <v>0</v>
      </c>
      <c r="BG18" s="152">
        <v>0</v>
      </c>
      <c r="BH18" s="152" t="s">
        <v>68</v>
      </c>
      <c r="BI18" s="152" t="s">
        <v>69</v>
      </c>
      <c r="BJ18" s="152" t="s">
        <v>70</v>
      </c>
      <c r="BK18" s="152" t="s">
        <v>71</v>
      </c>
      <c r="BL18" s="152" t="s">
        <v>68</v>
      </c>
      <c r="BM18" s="152" t="s">
        <v>72</v>
      </c>
      <c r="BN18" s="152" t="s">
        <v>73</v>
      </c>
      <c r="BO18" s="152" t="s">
        <v>74</v>
      </c>
      <c r="BP18" s="152" t="s">
        <v>75</v>
      </c>
      <c r="BQ18" s="152" t="s">
        <v>76</v>
      </c>
      <c r="BR18" s="152" t="s">
        <v>77</v>
      </c>
      <c r="CB18" s="152" t="s">
        <v>78</v>
      </c>
      <c r="CC18" s="152" t="s">
        <v>79</v>
      </c>
      <c r="CD18" s="152" t="s">
        <v>79</v>
      </c>
      <c r="CE18" s="152" t="s">
        <v>79</v>
      </c>
      <c r="CF18" s="152" t="s">
        <v>80</v>
      </c>
      <c r="CG18" s="152" t="s">
        <v>79</v>
      </c>
      <c r="CH18" s="152" t="s">
        <v>79</v>
      </c>
      <c r="CI18" s="152" t="s">
        <v>81</v>
      </c>
      <c r="CJ18" s="152" t="s">
        <v>81</v>
      </c>
      <c r="CK18" s="152" t="s">
        <v>81</v>
      </c>
      <c r="CL18" s="152" t="s">
        <v>81</v>
      </c>
    </row>
    <row r="19" spans="1:90" ht="45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198</v>
      </c>
      <c r="H19" s="2" t="s">
        <v>199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10</v>
      </c>
      <c r="AH19" s="10" t="s">
        <v>86</v>
      </c>
      <c r="AI19" s="6" t="s">
        <v>205</v>
      </c>
      <c r="AJ19" s="6" t="s">
        <v>66</v>
      </c>
      <c r="AK19" s="6" t="s">
        <v>66</v>
      </c>
      <c r="AL19" s="6" t="s">
        <v>66</v>
      </c>
      <c r="AM19" s="6" t="s">
        <v>206</v>
      </c>
      <c r="AN19" s="7">
        <v>70000000</v>
      </c>
      <c r="AO19" s="7">
        <v>0</v>
      </c>
      <c r="AP19" s="7">
        <v>0</v>
      </c>
      <c r="AQ19" s="7">
        <v>0</v>
      </c>
      <c r="AR19" s="7">
        <f t="shared" si="5"/>
        <v>70000000</v>
      </c>
      <c r="AS19" s="7">
        <v>70000000</v>
      </c>
      <c r="AT19" s="7">
        <v>70000000</v>
      </c>
      <c r="AU19" s="7">
        <f>+AR19-AS19</f>
        <v>0</v>
      </c>
      <c r="AV19" s="7">
        <f>+AR19-AT19</f>
        <v>0</v>
      </c>
      <c r="AW19" s="7">
        <f t="shared" si="1"/>
        <v>100</v>
      </c>
      <c r="AX19" s="7">
        <f t="shared" si="2"/>
        <v>100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90" ht="45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26</v>
      </c>
      <c r="AH20" s="105" t="s">
        <v>352</v>
      </c>
      <c r="AI20" s="6"/>
      <c r="AJ20" s="6"/>
      <c r="AK20" s="6"/>
      <c r="AL20" s="6"/>
      <c r="AM20" s="6"/>
      <c r="AN20" s="7">
        <v>0</v>
      </c>
      <c r="AO20" s="7">
        <v>100000000</v>
      </c>
      <c r="AP20" s="7">
        <v>0</v>
      </c>
      <c r="AQ20" s="7">
        <v>70000000</v>
      </c>
      <c r="AR20" s="7">
        <f t="shared" si="5"/>
        <v>30000000</v>
      </c>
      <c r="AS20" s="7">
        <v>30000000</v>
      </c>
      <c r="AT20" s="7">
        <v>30000000</v>
      </c>
      <c r="AU20" s="7">
        <f>+AR20-AS20</f>
        <v>0</v>
      </c>
      <c r="AV20" s="7">
        <f>+AR20-AT20</f>
        <v>0</v>
      </c>
      <c r="AW20" s="7">
        <f t="shared" ref="AW20" si="15">+AS20/AR20*100</f>
        <v>100</v>
      </c>
      <c r="AX20" s="7">
        <f t="shared" ref="AX20" si="16">+AT20/AR20*100</f>
        <v>100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50" customFormat="1" ht="45" x14ac:dyDescent="0.25">
      <c r="A21" s="152">
        <v>1</v>
      </c>
      <c r="B21" s="152">
        <v>800103913</v>
      </c>
      <c r="C21" s="152">
        <v>4</v>
      </c>
      <c r="D21" s="152" t="s">
        <v>64</v>
      </c>
      <c r="E21" s="152">
        <v>2014</v>
      </c>
      <c r="F21" s="152" t="s">
        <v>65</v>
      </c>
      <c r="G21" s="152" t="s">
        <v>198</v>
      </c>
      <c r="H21" s="152" t="s">
        <v>199</v>
      </c>
      <c r="I21" s="30" t="s">
        <v>84</v>
      </c>
      <c r="J21" s="30" t="s">
        <v>154</v>
      </c>
      <c r="K21" s="30" t="s">
        <v>207</v>
      </c>
      <c r="L21" s="147">
        <v>111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 t="s">
        <v>66</v>
      </c>
      <c r="Z21" s="30" t="s">
        <v>66</v>
      </c>
      <c r="AA21" s="30" t="s">
        <v>66</v>
      </c>
      <c r="AB21" s="30" t="s">
        <v>66</v>
      </c>
      <c r="AC21" s="30" t="s">
        <v>67</v>
      </c>
      <c r="AD21" s="148" t="s">
        <v>427</v>
      </c>
      <c r="AE21" s="30">
        <v>0</v>
      </c>
      <c r="AF21" s="32"/>
      <c r="AG21" s="30"/>
      <c r="AH21" s="100"/>
      <c r="AI21" s="30" t="s">
        <v>205</v>
      </c>
      <c r="AJ21" s="30" t="s">
        <v>66</v>
      </c>
      <c r="AK21" s="30" t="s">
        <v>66</v>
      </c>
      <c r="AL21" s="30" t="s">
        <v>66</v>
      </c>
      <c r="AM21" s="30" t="s">
        <v>206</v>
      </c>
      <c r="AN21" s="34">
        <f>SUM(AN22:AN23)</f>
        <v>100000000</v>
      </c>
      <c r="AO21" s="34">
        <f t="shared" ref="AO21:AQ21" si="17">SUM(AO22:AO23)</f>
        <v>0</v>
      </c>
      <c r="AP21" s="34">
        <f t="shared" si="17"/>
        <v>0</v>
      </c>
      <c r="AQ21" s="34">
        <f t="shared" si="17"/>
        <v>0</v>
      </c>
      <c r="AR21" s="34">
        <f>+AN21+AO21+AP21-AQ21</f>
        <v>100000000</v>
      </c>
      <c r="AS21" s="34">
        <f>SUM(AS22:AS23)</f>
        <v>100000000</v>
      </c>
      <c r="AT21" s="34">
        <f>SUM(AT22:AT23)</f>
        <v>100000000</v>
      </c>
      <c r="AU21" s="34">
        <f t="shared" ref="AU21:AV21" si="18">SUM(AU22:AU23)</f>
        <v>0</v>
      </c>
      <c r="AV21" s="34">
        <f t="shared" si="18"/>
        <v>0</v>
      </c>
      <c r="AW21" s="34">
        <f t="shared" si="1"/>
        <v>100</v>
      </c>
      <c r="AX21" s="34">
        <f t="shared" si="2"/>
        <v>100</v>
      </c>
      <c r="AY21" s="152">
        <v>0</v>
      </c>
      <c r="AZ21" s="152">
        <v>0</v>
      </c>
      <c r="BA21" s="152">
        <v>0</v>
      </c>
      <c r="BB21" s="152">
        <v>0</v>
      </c>
      <c r="BC21" s="152">
        <v>0</v>
      </c>
      <c r="BD21" s="152">
        <v>0</v>
      </c>
      <c r="BE21" s="152">
        <v>0</v>
      </c>
      <c r="BF21" s="152">
        <v>0</v>
      </c>
      <c r="BG21" s="152">
        <v>0</v>
      </c>
      <c r="BH21" s="152" t="s">
        <v>68</v>
      </c>
      <c r="BI21" s="152" t="s">
        <v>69</v>
      </c>
      <c r="BJ21" s="152" t="s">
        <v>70</v>
      </c>
      <c r="BK21" s="152" t="s">
        <v>71</v>
      </c>
      <c r="BL21" s="152" t="s">
        <v>68</v>
      </c>
      <c r="BM21" s="152" t="s">
        <v>72</v>
      </c>
      <c r="BN21" s="152" t="s">
        <v>73</v>
      </c>
      <c r="BO21" s="152" t="s">
        <v>74</v>
      </c>
      <c r="BP21" s="152" t="s">
        <v>75</v>
      </c>
      <c r="BQ21" s="152" t="s">
        <v>76</v>
      </c>
      <c r="BR21" s="152" t="s">
        <v>77</v>
      </c>
      <c r="CB21" s="152" t="s">
        <v>78</v>
      </c>
      <c r="CC21" s="152" t="s">
        <v>79</v>
      </c>
      <c r="CD21" s="152" t="s">
        <v>79</v>
      </c>
      <c r="CE21" s="152" t="s">
        <v>79</v>
      </c>
      <c r="CF21" s="152" t="s">
        <v>80</v>
      </c>
      <c r="CG21" s="152" t="s">
        <v>79</v>
      </c>
      <c r="CH21" s="152" t="s">
        <v>79</v>
      </c>
      <c r="CI21" s="152" t="s">
        <v>81</v>
      </c>
      <c r="CJ21" s="152" t="s">
        <v>81</v>
      </c>
      <c r="CK21" s="152" t="s">
        <v>81</v>
      </c>
      <c r="CL21" s="152" t="s">
        <v>81</v>
      </c>
    </row>
    <row r="22" spans="1:90" ht="45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198</v>
      </c>
      <c r="H22" s="2" t="s">
        <v>199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10</v>
      </c>
      <c r="AH22" s="10" t="s">
        <v>86</v>
      </c>
      <c r="AI22" s="6" t="s">
        <v>205</v>
      </c>
      <c r="AJ22" s="6" t="s">
        <v>66</v>
      </c>
      <c r="AK22" s="6" t="s">
        <v>66</v>
      </c>
      <c r="AL22" s="6" t="s">
        <v>66</v>
      </c>
      <c r="AM22" s="6" t="s">
        <v>206</v>
      </c>
      <c r="AN22" s="7">
        <v>80000000</v>
      </c>
      <c r="AO22" s="7">
        <v>0</v>
      </c>
      <c r="AP22" s="7">
        <v>0</v>
      </c>
      <c r="AQ22" s="7">
        <v>0</v>
      </c>
      <c r="AR22" s="7">
        <f t="shared" si="5"/>
        <v>80000000</v>
      </c>
      <c r="AS22" s="7">
        <v>80000000</v>
      </c>
      <c r="AT22" s="7">
        <v>80000000</v>
      </c>
      <c r="AU22" s="7">
        <f>+AR22-AS22</f>
        <v>0</v>
      </c>
      <c r="AV22" s="7">
        <f>+AR22-AT22</f>
        <v>0</v>
      </c>
      <c r="AW22" s="7">
        <f t="shared" si="1"/>
        <v>100</v>
      </c>
      <c r="AX22" s="7">
        <f t="shared" si="2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ht="30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25</v>
      </c>
      <c r="AH23" s="10" t="s">
        <v>201</v>
      </c>
      <c r="AI23" s="6"/>
      <c r="AJ23" s="6"/>
      <c r="AK23" s="6"/>
      <c r="AL23" s="6"/>
      <c r="AM23" s="6"/>
      <c r="AN23" s="7">
        <v>20000000</v>
      </c>
      <c r="AO23" s="7">
        <v>0</v>
      </c>
      <c r="AP23" s="7">
        <v>0</v>
      </c>
      <c r="AQ23" s="7">
        <v>0</v>
      </c>
      <c r="AR23" s="7">
        <f t="shared" si="5"/>
        <v>20000000</v>
      </c>
      <c r="AS23" s="7">
        <v>20000000</v>
      </c>
      <c r="AT23" s="7">
        <v>20000000</v>
      </c>
      <c r="AU23" s="7">
        <f>+AR23-AS23</f>
        <v>0</v>
      </c>
      <c r="AV23" s="7">
        <f>+AR23-AT23</f>
        <v>0</v>
      </c>
      <c r="AW23" s="7">
        <f t="shared" si="1"/>
        <v>100</v>
      </c>
      <c r="AX23" s="7">
        <f t="shared" si="2"/>
        <v>100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50" customFormat="1" ht="45" x14ac:dyDescent="0.25">
      <c r="A24" s="152">
        <v>1</v>
      </c>
      <c r="B24" s="152">
        <v>800103913</v>
      </c>
      <c r="C24" s="152">
        <v>4</v>
      </c>
      <c r="D24" s="152" t="s">
        <v>64</v>
      </c>
      <c r="E24" s="152">
        <v>2014</v>
      </c>
      <c r="F24" s="152" t="s">
        <v>65</v>
      </c>
      <c r="G24" s="152" t="s">
        <v>198</v>
      </c>
      <c r="H24" s="152" t="s">
        <v>199</v>
      </c>
      <c r="I24" s="30" t="s">
        <v>84</v>
      </c>
      <c r="J24" s="30" t="s">
        <v>154</v>
      </c>
      <c r="K24" s="30" t="s">
        <v>207</v>
      </c>
      <c r="L24" s="147">
        <v>115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 t="s">
        <v>66</v>
      </c>
      <c r="Z24" s="30" t="s">
        <v>66</v>
      </c>
      <c r="AA24" s="30" t="s">
        <v>66</v>
      </c>
      <c r="AB24" s="30" t="s">
        <v>66</v>
      </c>
      <c r="AC24" s="30" t="s">
        <v>67</v>
      </c>
      <c r="AD24" s="148" t="s">
        <v>212</v>
      </c>
      <c r="AE24" s="30">
        <v>0</v>
      </c>
      <c r="AF24" s="32"/>
      <c r="AG24" s="30"/>
      <c r="AH24" s="100"/>
      <c r="AI24" s="30" t="s">
        <v>205</v>
      </c>
      <c r="AJ24" s="30" t="s">
        <v>66</v>
      </c>
      <c r="AK24" s="30" t="s">
        <v>66</v>
      </c>
      <c r="AL24" s="30" t="s">
        <v>66</v>
      </c>
      <c r="AM24" s="30" t="s">
        <v>206</v>
      </c>
      <c r="AN24" s="34">
        <f>+AN25</f>
        <v>30000000</v>
      </c>
      <c r="AO24" s="34">
        <f>+AO25+AO26</f>
        <v>30000000</v>
      </c>
      <c r="AP24" s="34">
        <f t="shared" ref="AP24:AQ24" si="19">+AP25+AP26</f>
        <v>0</v>
      </c>
      <c r="AQ24" s="34">
        <f t="shared" si="19"/>
        <v>20000000</v>
      </c>
      <c r="AR24" s="34">
        <f t="shared" si="5"/>
        <v>40000000</v>
      </c>
      <c r="AS24" s="34">
        <f>+AS25+AS26</f>
        <v>0</v>
      </c>
      <c r="AT24" s="34">
        <f t="shared" ref="AT24:AV24" si="20">+AT25+AT26</f>
        <v>0</v>
      </c>
      <c r="AU24" s="34">
        <f t="shared" si="20"/>
        <v>40000000</v>
      </c>
      <c r="AV24" s="34">
        <f t="shared" si="20"/>
        <v>40000000</v>
      </c>
      <c r="AW24" s="34">
        <f>+AS24/AR24*100</f>
        <v>0</v>
      </c>
      <c r="AX24" s="34">
        <f t="shared" si="2"/>
        <v>0</v>
      </c>
      <c r="AY24" s="152">
        <v>0</v>
      </c>
      <c r="AZ24" s="152">
        <v>0</v>
      </c>
      <c r="BA24" s="152">
        <v>0</v>
      </c>
      <c r="BB24" s="152">
        <v>0</v>
      </c>
      <c r="BC24" s="152">
        <v>0</v>
      </c>
      <c r="BD24" s="152">
        <v>0</v>
      </c>
      <c r="BE24" s="152">
        <v>0</v>
      </c>
      <c r="BF24" s="152">
        <v>0</v>
      </c>
      <c r="BG24" s="152">
        <v>0</v>
      </c>
      <c r="BH24" s="152" t="s">
        <v>68</v>
      </c>
      <c r="BI24" s="152" t="s">
        <v>69</v>
      </c>
      <c r="BJ24" s="152" t="s">
        <v>70</v>
      </c>
      <c r="BK24" s="152" t="s">
        <v>71</v>
      </c>
      <c r="BL24" s="152" t="s">
        <v>68</v>
      </c>
      <c r="BM24" s="152" t="s">
        <v>72</v>
      </c>
      <c r="BN24" s="152" t="s">
        <v>73</v>
      </c>
      <c r="BO24" s="152" t="s">
        <v>74</v>
      </c>
      <c r="BP24" s="152" t="s">
        <v>75</v>
      </c>
      <c r="BQ24" s="152" t="s">
        <v>76</v>
      </c>
      <c r="BR24" s="152" t="s">
        <v>77</v>
      </c>
      <c r="CB24" s="152" t="s">
        <v>78</v>
      </c>
      <c r="CC24" s="152" t="s">
        <v>79</v>
      </c>
      <c r="CD24" s="152" t="s">
        <v>79</v>
      </c>
      <c r="CE24" s="152" t="s">
        <v>79</v>
      </c>
      <c r="CF24" s="152" t="s">
        <v>80</v>
      </c>
      <c r="CG24" s="152" t="s">
        <v>79</v>
      </c>
      <c r="CH24" s="152" t="s">
        <v>79</v>
      </c>
      <c r="CI24" s="152" t="s">
        <v>81</v>
      </c>
      <c r="CJ24" s="152" t="s">
        <v>81</v>
      </c>
      <c r="CK24" s="152" t="s">
        <v>81</v>
      </c>
      <c r="CL24" s="152" t="s">
        <v>81</v>
      </c>
    </row>
    <row r="25" spans="1:90" ht="30" x14ac:dyDescent="0.25">
      <c r="A25" s="2">
        <v>1</v>
      </c>
      <c r="B25" s="2">
        <v>800103913</v>
      </c>
      <c r="C25" s="2">
        <v>4</v>
      </c>
      <c r="D25" s="2" t="s">
        <v>64</v>
      </c>
      <c r="E25" s="2">
        <v>2014</v>
      </c>
      <c r="F25" s="2" t="s">
        <v>65</v>
      </c>
      <c r="G25" s="2" t="s">
        <v>198</v>
      </c>
      <c r="H25" s="2" t="s">
        <v>199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>
        <v>10</v>
      </c>
      <c r="AF25" s="6" t="s">
        <v>85</v>
      </c>
      <c r="AG25" s="6">
        <v>25</v>
      </c>
      <c r="AH25" s="10" t="s">
        <v>201</v>
      </c>
      <c r="AI25" s="6" t="s">
        <v>205</v>
      </c>
      <c r="AJ25" s="6" t="s">
        <v>66</v>
      </c>
      <c r="AK25" s="6" t="s">
        <v>66</v>
      </c>
      <c r="AL25" s="6" t="s">
        <v>66</v>
      </c>
      <c r="AM25" s="6" t="s">
        <v>206</v>
      </c>
      <c r="AN25" s="7">
        <v>30000000</v>
      </c>
      <c r="AO25" s="7">
        <v>0</v>
      </c>
      <c r="AP25" s="7">
        <v>0</v>
      </c>
      <c r="AQ25" s="7">
        <v>20000000</v>
      </c>
      <c r="AR25" s="7">
        <f t="shared" si="5"/>
        <v>10000000</v>
      </c>
      <c r="AS25" s="7">
        <v>0</v>
      </c>
      <c r="AT25" s="7">
        <v>0</v>
      </c>
      <c r="AU25" s="7">
        <f>+AR25-AS25</f>
        <v>10000000</v>
      </c>
      <c r="AV25" s="7">
        <f>+AR25-AT25</f>
        <v>10000000</v>
      </c>
      <c r="AW25" s="7">
        <f>+AS25/AR25*100</f>
        <v>0</v>
      </c>
      <c r="AX25" s="7">
        <f t="shared" ref="AX25:AX37" si="21">+AT25/AR25*100</f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 t="s">
        <v>68</v>
      </c>
      <c r="BI25" s="2" t="s">
        <v>69</v>
      </c>
      <c r="BJ25" s="2" t="s">
        <v>70</v>
      </c>
      <c r="BK25" s="2" t="s">
        <v>71</v>
      </c>
      <c r="BL25" s="2" t="s">
        <v>68</v>
      </c>
      <c r="BM25" s="2" t="s">
        <v>72</v>
      </c>
      <c r="BN25" s="2" t="s">
        <v>73</v>
      </c>
      <c r="BO25" s="2" t="s">
        <v>74</v>
      </c>
      <c r="BP25" s="2" t="s">
        <v>75</v>
      </c>
      <c r="BQ25" s="2" t="s">
        <v>76</v>
      </c>
      <c r="BR25" s="2" t="s">
        <v>77</v>
      </c>
      <c r="CB25" s="2" t="s">
        <v>78</v>
      </c>
      <c r="CC25" s="2" t="s">
        <v>79</v>
      </c>
      <c r="CD25" s="2" t="s">
        <v>79</v>
      </c>
      <c r="CE25" s="2" t="s">
        <v>79</v>
      </c>
      <c r="CF25" s="2" t="s">
        <v>80</v>
      </c>
      <c r="CG25" s="2" t="s">
        <v>79</v>
      </c>
      <c r="CH25" s="2" t="s">
        <v>79</v>
      </c>
      <c r="CI25" s="2" t="s">
        <v>81</v>
      </c>
      <c r="CJ25" s="2" t="s">
        <v>81</v>
      </c>
      <c r="CK25" s="2" t="s">
        <v>81</v>
      </c>
      <c r="CL25" s="2" t="s">
        <v>81</v>
      </c>
    </row>
    <row r="26" spans="1:90" ht="30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234</v>
      </c>
      <c r="AH26" s="10" t="s">
        <v>334</v>
      </c>
      <c r="AI26" s="6"/>
      <c r="AJ26" s="6"/>
      <c r="AK26" s="6"/>
      <c r="AL26" s="6"/>
      <c r="AM26" s="6"/>
      <c r="AN26" s="7">
        <v>0</v>
      </c>
      <c r="AO26" s="7">
        <v>30000000</v>
      </c>
      <c r="AP26" s="7">
        <v>0</v>
      </c>
      <c r="AQ26" s="7">
        <v>0</v>
      </c>
      <c r="AR26" s="7">
        <f t="shared" si="5"/>
        <v>30000000</v>
      </c>
      <c r="AS26" s="7">
        <v>0</v>
      </c>
      <c r="AT26" s="7">
        <v>0</v>
      </c>
      <c r="AU26" s="7">
        <f>+AR26-AS26</f>
        <v>30000000</v>
      </c>
      <c r="AV26" s="7">
        <f>+AR26-AT26</f>
        <v>30000000</v>
      </c>
      <c r="AW26" s="7">
        <f t="shared" ref="AW26:AW36" si="22">+AS26/AR26*100</f>
        <v>0</v>
      </c>
      <c r="AX26" s="7">
        <f t="shared" si="21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50" customFormat="1" ht="45" x14ac:dyDescent="0.25">
      <c r="A27" s="152">
        <v>1</v>
      </c>
      <c r="B27" s="152">
        <v>800103913</v>
      </c>
      <c r="C27" s="152">
        <v>4</v>
      </c>
      <c r="D27" s="152" t="s">
        <v>64</v>
      </c>
      <c r="E27" s="152">
        <v>2014</v>
      </c>
      <c r="F27" s="152" t="s">
        <v>65</v>
      </c>
      <c r="G27" s="152" t="s">
        <v>198</v>
      </c>
      <c r="H27" s="152" t="s">
        <v>199</v>
      </c>
      <c r="I27" s="30" t="s">
        <v>84</v>
      </c>
      <c r="J27" s="30" t="s">
        <v>154</v>
      </c>
      <c r="K27" s="30" t="s">
        <v>207</v>
      </c>
      <c r="L27" s="147">
        <v>117</v>
      </c>
      <c r="M27" s="30" t="s">
        <v>66</v>
      </c>
      <c r="N27" s="30" t="s">
        <v>66</v>
      </c>
      <c r="O27" s="30" t="s">
        <v>66</v>
      </c>
      <c r="P27" s="30" t="s">
        <v>66</v>
      </c>
      <c r="Q27" s="30" t="s">
        <v>66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66</v>
      </c>
      <c r="X27" s="30" t="s">
        <v>66</v>
      </c>
      <c r="Y27" s="30" t="s">
        <v>66</v>
      </c>
      <c r="Z27" s="30" t="s">
        <v>66</v>
      </c>
      <c r="AA27" s="30" t="s">
        <v>66</v>
      </c>
      <c r="AB27" s="30" t="s">
        <v>66</v>
      </c>
      <c r="AC27" s="30" t="s">
        <v>67</v>
      </c>
      <c r="AD27" s="148" t="s">
        <v>428</v>
      </c>
      <c r="AE27" s="30">
        <v>0</v>
      </c>
      <c r="AF27" s="32"/>
      <c r="AG27" s="30"/>
      <c r="AH27" s="100"/>
      <c r="AI27" s="30" t="s">
        <v>205</v>
      </c>
      <c r="AJ27" s="30" t="s">
        <v>66</v>
      </c>
      <c r="AK27" s="30" t="s">
        <v>66</v>
      </c>
      <c r="AL27" s="30" t="s">
        <v>66</v>
      </c>
      <c r="AM27" s="30" t="s">
        <v>206</v>
      </c>
      <c r="AN27" s="34">
        <f>SUM(AN28:AN29)</f>
        <v>175231900</v>
      </c>
      <c r="AO27" s="34">
        <f>SUM(AO28:AO29)</f>
        <v>70000000</v>
      </c>
      <c r="AP27" s="34">
        <f>SUM(AP28:AP29)</f>
        <v>130000000</v>
      </c>
      <c r="AQ27" s="34">
        <f>SUM(AQ28:AQ29)</f>
        <v>180544200</v>
      </c>
      <c r="AR27" s="34">
        <f t="shared" si="5"/>
        <v>194687700</v>
      </c>
      <c r="AS27" s="34">
        <f>SUM(AS28:AS29)</f>
        <v>192511242</v>
      </c>
      <c r="AT27" s="34">
        <f>SUM(AT28:AT29)</f>
        <v>192511242</v>
      </c>
      <c r="AU27" s="34">
        <f>SUM(AU28:AU29)</f>
        <v>2176458</v>
      </c>
      <c r="AV27" s="34">
        <f>SUM(AV28:AV29)</f>
        <v>2176458</v>
      </c>
      <c r="AW27" s="34">
        <f>+AS27/AR27*100</f>
        <v>98.882077296100363</v>
      </c>
      <c r="AX27" s="34">
        <f t="shared" si="21"/>
        <v>98.882077296100363</v>
      </c>
      <c r="AY27" s="152">
        <v>0</v>
      </c>
      <c r="AZ27" s="152">
        <v>0</v>
      </c>
      <c r="BA27" s="152">
        <v>0</v>
      </c>
      <c r="BB27" s="152">
        <v>0</v>
      </c>
      <c r="BC27" s="152">
        <v>0</v>
      </c>
      <c r="BD27" s="152">
        <v>0</v>
      </c>
      <c r="BE27" s="152">
        <v>0</v>
      </c>
      <c r="BF27" s="152">
        <v>0</v>
      </c>
      <c r="BG27" s="152">
        <v>0</v>
      </c>
      <c r="BH27" s="152" t="s">
        <v>68</v>
      </c>
      <c r="BI27" s="152" t="s">
        <v>69</v>
      </c>
      <c r="BJ27" s="152" t="s">
        <v>70</v>
      </c>
      <c r="BK27" s="152" t="s">
        <v>71</v>
      </c>
      <c r="BL27" s="152" t="s">
        <v>68</v>
      </c>
      <c r="BM27" s="152" t="s">
        <v>72</v>
      </c>
      <c r="BN27" s="152" t="s">
        <v>73</v>
      </c>
      <c r="BO27" s="152" t="s">
        <v>74</v>
      </c>
      <c r="BP27" s="152" t="s">
        <v>75</v>
      </c>
      <c r="BQ27" s="152" t="s">
        <v>76</v>
      </c>
      <c r="BR27" s="152" t="s">
        <v>77</v>
      </c>
      <c r="CB27" s="152" t="s">
        <v>78</v>
      </c>
      <c r="CC27" s="152" t="s">
        <v>79</v>
      </c>
      <c r="CD27" s="152" t="s">
        <v>79</v>
      </c>
      <c r="CE27" s="152" t="s">
        <v>79</v>
      </c>
      <c r="CF27" s="152" t="s">
        <v>80</v>
      </c>
      <c r="CG27" s="152" t="s">
        <v>79</v>
      </c>
      <c r="CH27" s="152" t="s">
        <v>79</v>
      </c>
      <c r="CI27" s="152" t="s">
        <v>81</v>
      </c>
      <c r="CJ27" s="152" t="s">
        <v>81</v>
      </c>
      <c r="CK27" s="152" t="s">
        <v>81</v>
      </c>
      <c r="CL27" s="152" t="s">
        <v>81</v>
      </c>
    </row>
    <row r="28" spans="1:90" ht="30" x14ac:dyDescent="0.25">
      <c r="A28" s="2">
        <v>1</v>
      </c>
      <c r="B28" s="2">
        <v>800103913</v>
      </c>
      <c r="C28" s="2">
        <v>4</v>
      </c>
      <c r="D28" s="2" t="s">
        <v>64</v>
      </c>
      <c r="E28" s="2">
        <v>2014</v>
      </c>
      <c r="F28" s="2" t="s">
        <v>65</v>
      </c>
      <c r="G28" s="2" t="s">
        <v>198</v>
      </c>
      <c r="H28" s="2" t="s">
        <v>199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6">
        <v>25</v>
      </c>
      <c r="AH28" s="10" t="s">
        <v>201</v>
      </c>
      <c r="AI28" s="6" t="s">
        <v>205</v>
      </c>
      <c r="AJ28" s="6" t="s">
        <v>66</v>
      </c>
      <c r="AK28" s="6" t="s">
        <v>66</v>
      </c>
      <c r="AL28" s="6" t="s">
        <v>66</v>
      </c>
      <c r="AM28" s="6" t="s">
        <v>206</v>
      </c>
      <c r="AN28" s="7">
        <v>175231900</v>
      </c>
      <c r="AO28" s="7">
        <v>0</v>
      </c>
      <c r="AP28" s="7">
        <v>0</v>
      </c>
      <c r="AQ28" s="7">
        <v>175000000</v>
      </c>
      <c r="AR28" s="7">
        <f t="shared" si="5"/>
        <v>231900</v>
      </c>
      <c r="AS28" s="7">
        <v>0</v>
      </c>
      <c r="AT28" s="7">
        <v>0</v>
      </c>
      <c r="AU28" s="7">
        <f>+AR28-AS28</f>
        <v>231900</v>
      </c>
      <c r="AV28" s="7">
        <f>+AR28-AT28</f>
        <v>231900</v>
      </c>
      <c r="AW28" s="7">
        <f>+AS28/AR28*100</f>
        <v>0</v>
      </c>
      <c r="AX28" s="7">
        <f t="shared" si="21"/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 t="s">
        <v>68</v>
      </c>
      <c r="BI28" s="2" t="s">
        <v>69</v>
      </c>
      <c r="BJ28" s="2" t="s">
        <v>70</v>
      </c>
      <c r="BK28" s="2" t="s">
        <v>71</v>
      </c>
      <c r="BL28" s="2" t="s">
        <v>68</v>
      </c>
      <c r="BM28" s="2" t="s">
        <v>72</v>
      </c>
      <c r="BN28" s="2" t="s">
        <v>73</v>
      </c>
      <c r="BO28" s="2" t="s">
        <v>74</v>
      </c>
      <c r="BP28" s="2" t="s">
        <v>75</v>
      </c>
      <c r="BQ28" s="2" t="s">
        <v>76</v>
      </c>
      <c r="BR28" s="2" t="s">
        <v>77</v>
      </c>
      <c r="CB28" s="2" t="s">
        <v>78</v>
      </c>
      <c r="CC28" s="2" t="s">
        <v>79</v>
      </c>
      <c r="CD28" s="2" t="s">
        <v>79</v>
      </c>
      <c r="CE28" s="2" t="s">
        <v>79</v>
      </c>
      <c r="CF28" s="2" t="s">
        <v>80</v>
      </c>
      <c r="CG28" s="2" t="s">
        <v>79</v>
      </c>
      <c r="CH28" s="2" t="s">
        <v>79</v>
      </c>
      <c r="CI28" s="2" t="s">
        <v>81</v>
      </c>
      <c r="CJ28" s="2" t="s">
        <v>81</v>
      </c>
      <c r="CK28" s="2" t="s">
        <v>81</v>
      </c>
      <c r="CL28" s="2" t="s">
        <v>81</v>
      </c>
    </row>
    <row r="29" spans="1:90" ht="30" x14ac:dyDescent="0.25">
      <c r="A29" s="2"/>
      <c r="B29" s="2"/>
      <c r="C29" s="2"/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/>
      <c r="AF29" s="6"/>
      <c r="AG29" s="6">
        <v>234</v>
      </c>
      <c r="AH29" s="10" t="s">
        <v>334</v>
      </c>
      <c r="AI29" s="6"/>
      <c r="AJ29" s="6"/>
      <c r="AK29" s="6"/>
      <c r="AL29" s="6"/>
      <c r="AM29" s="6"/>
      <c r="AN29" s="7">
        <v>0</v>
      </c>
      <c r="AO29" s="7">
        <v>70000000</v>
      </c>
      <c r="AP29" s="7">
        <v>130000000</v>
      </c>
      <c r="AQ29" s="7">
        <v>5544200</v>
      </c>
      <c r="AR29" s="7">
        <f t="shared" si="5"/>
        <v>194455800</v>
      </c>
      <c r="AS29" s="7">
        <v>192511242</v>
      </c>
      <c r="AT29" s="7">
        <v>192511242</v>
      </c>
      <c r="AU29" s="7">
        <f>+AR29-AS29</f>
        <v>1944558</v>
      </c>
      <c r="AV29" s="7">
        <f>+AR29-AT29</f>
        <v>1944558</v>
      </c>
      <c r="AW29" s="7">
        <f>+AS29/AR29*100</f>
        <v>99</v>
      </c>
      <c r="AX29" s="7">
        <f t="shared" si="21"/>
        <v>99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50" customFormat="1" ht="30" x14ac:dyDescent="0.25">
      <c r="A30" s="152">
        <v>1</v>
      </c>
      <c r="B30" s="152">
        <v>800103913</v>
      </c>
      <c r="C30" s="152">
        <v>4</v>
      </c>
      <c r="D30" s="152" t="s">
        <v>64</v>
      </c>
      <c r="E30" s="152">
        <v>2014</v>
      </c>
      <c r="F30" s="152" t="s">
        <v>65</v>
      </c>
      <c r="G30" s="152" t="s">
        <v>198</v>
      </c>
      <c r="H30" s="152" t="s">
        <v>199</v>
      </c>
      <c r="I30" s="30" t="s">
        <v>84</v>
      </c>
      <c r="J30" s="30" t="s">
        <v>154</v>
      </c>
      <c r="K30" s="30" t="s">
        <v>207</v>
      </c>
      <c r="L30" s="147">
        <v>118</v>
      </c>
      <c r="M30" s="30" t="s">
        <v>66</v>
      </c>
      <c r="N30" s="30" t="s">
        <v>66</v>
      </c>
      <c r="O30" s="30" t="s">
        <v>66</v>
      </c>
      <c r="P30" s="30" t="s">
        <v>66</v>
      </c>
      <c r="Q30" s="30" t="s">
        <v>66</v>
      </c>
      <c r="R30" s="30" t="s">
        <v>66</v>
      </c>
      <c r="S30" s="30" t="s">
        <v>66</v>
      </c>
      <c r="T30" s="30" t="s">
        <v>66</v>
      </c>
      <c r="U30" s="30" t="s">
        <v>66</v>
      </c>
      <c r="V30" s="30" t="s">
        <v>66</v>
      </c>
      <c r="W30" s="30" t="s">
        <v>66</v>
      </c>
      <c r="X30" s="30" t="s">
        <v>66</v>
      </c>
      <c r="Y30" s="30" t="s">
        <v>66</v>
      </c>
      <c r="Z30" s="30" t="s">
        <v>66</v>
      </c>
      <c r="AA30" s="30" t="s">
        <v>66</v>
      </c>
      <c r="AB30" s="30" t="s">
        <v>66</v>
      </c>
      <c r="AC30" s="30" t="s">
        <v>67</v>
      </c>
      <c r="AD30" s="148" t="s">
        <v>429</v>
      </c>
      <c r="AE30" s="30">
        <v>0</v>
      </c>
      <c r="AF30" s="32"/>
      <c r="AG30" s="30"/>
      <c r="AH30" s="100"/>
      <c r="AI30" s="30" t="s">
        <v>209</v>
      </c>
      <c r="AJ30" s="30" t="s">
        <v>66</v>
      </c>
      <c r="AK30" s="30" t="s">
        <v>66</v>
      </c>
      <c r="AL30" s="30" t="s">
        <v>66</v>
      </c>
      <c r="AM30" s="30" t="s">
        <v>210</v>
      </c>
      <c r="AN30" s="34">
        <f>SUM(AN31:AN32)</f>
        <v>400000000</v>
      </c>
      <c r="AO30" s="34">
        <f>SUM(AO31:AO32)</f>
        <v>122677369</v>
      </c>
      <c r="AP30" s="34">
        <f>SUM(AP31:AP32)</f>
        <v>44800000</v>
      </c>
      <c r="AQ30" s="34">
        <f>SUM(AQ31:AQ32)</f>
        <v>0</v>
      </c>
      <c r="AR30" s="34">
        <f t="shared" si="5"/>
        <v>567477369</v>
      </c>
      <c r="AS30" s="34">
        <f>SUM(AS31:AS32)</f>
        <v>567470188</v>
      </c>
      <c r="AT30" s="34">
        <f>SUM(AT31:AT32)</f>
        <v>567470188</v>
      </c>
      <c r="AU30" s="34">
        <f>SUM(AU31:AU32)</f>
        <v>7181</v>
      </c>
      <c r="AV30" s="34">
        <f>SUM(AV31:AV32)</f>
        <v>7181</v>
      </c>
      <c r="AW30" s="34">
        <f>+AS30/AR30*100</f>
        <v>99.998734575087525</v>
      </c>
      <c r="AX30" s="34">
        <f t="shared" si="21"/>
        <v>99.998734575087525</v>
      </c>
      <c r="AY30" s="152">
        <v>0</v>
      </c>
      <c r="AZ30" s="152">
        <v>0</v>
      </c>
      <c r="BA30" s="152">
        <v>0</v>
      </c>
      <c r="BB30" s="152">
        <v>0</v>
      </c>
      <c r="BC30" s="152">
        <v>0</v>
      </c>
      <c r="BD30" s="152">
        <v>0</v>
      </c>
      <c r="BE30" s="152">
        <v>0</v>
      </c>
      <c r="BF30" s="152">
        <v>0</v>
      </c>
      <c r="BG30" s="152">
        <v>0</v>
      </c>
      <c r="BH30" s="152" t="s">
        <v>68</v>
      </c>
      <c r="BI30" s="152" t="s">
        <v>69</v>
      </c>
      <c r="BJ30" s="152" t="s">
        <v>70</v>
      </c>
      <c r="BK30" s="152" t="s">
        <v>71</v>
      </c>
      <c r="BL30" s="152" t="s">
        <v>68</v>
      </c>
      <c r="BM30" s="152" t="s">
        <v>72</v>
      </c>
      <c r="BN30" s="152" t="s">
        <v>73</v>
      </c>
      <c r="BO30" s="152" t="s">
        <v>74</v>
      </c>
      <c r="BP30" s="152" t="s">
        <v>75</v>
      </c>
      <c r="BQ30" s="152" t="s">
        <v>76</v>
      </c>
      <c r="BR30" s="152" t="s">
        <v>77</v>
      </c>
      <c r="CB30" s="152" t="s">
        <v>78</v>
      </c>
      <c r="CC30" s="152" t="s">
        <v>79</v>
      </c>
      <c r="CD30" s="152" t="s">
        <v>79</v>
      </c>
      <c r="CE30" s="152" t="s">
        <v>79</v>
      </c>
      <c r="CF30" s="152" t="s">
        <v>80</v>
      </c>
      <c r="CG30" s="152" t="s">
        <v>79</v>
      </c>
      <c r="CH30" s="152" t="s">
        <v>79</v>
      </c>
      <c r="CI30" s="152" t="s">
        <v>81</v>
      </c>
      <c r="CJ30" s="152" t="s">
        <v>81</v>
      </c>
      <c r="CK30" s="152" t="s">
        <v>81</v>
      </c>
      <c r="CL30" s="152" t="s">
        <v>81</v>
      </c>
    </row>
    <row r="31" spans="1:90" ht="30" x14ac:dyDescent="0.25">
      <c r="A31" s="2">
        <v>1</v>
      </c>
      <c r="B31" s="2">
        <v>800103913</v>
      </c>
      <c r="C31" s="2">
        <v>4</v>
      </c>
      <c r="D31" s="2" t="s">
        <v>64</v>
      </c>
      <c r="E31" s="2">
        <v>2014</v>
      </c>
      <c r="F31" s="2" t="s">
        <v>65</v>
      </c>
      <c r="G31" s="2" t="s">
        <v>198</v>
      </c>
      <c r="H31" s="2" t="s">
        <v>199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>
        <v>10</v>
      </c>
      <c r="AF31" s="6" t="s">
        <v>85</v>
      </c>
      <c r="AG31" s="6">
        <v>25</v>
      </c>
      <c r="AH31" s="10" t="s">
        <v>201</v>
      </c>
      <c r="AI31" s="6" t="s">
        <v>209</v>
      </c>
      <c r="AJ31" s="6" t="s">
        <v>66</v>
      </c>
      <c r="AK31" s="6" t="s">
        <v>66</v>
      </c>
      <c r="AL31" s="6" t="s">
        <v>66</v>
      </c>
      <c r="AM31" s="6" t="s">
        <v>210</v>
      </c>
      <c r="AN31" s="7">
        <v>400000000</v>
      </c>
      <c r="AO31" s="7">
        <v>0</v>
      </c>
      <c r="AP31" s="7">
        <v>4800000</v>
      </c>
      <c r="AQ31" s="7">
        <v>0</v>
      </c>
      <c r="AR31" s="7">
        <f t="shared" si="5"/>
        <v>404800000</v>
      </c>
      <c r="AS31" s="7">
        <v>404800000</v>
      </c>
      <c r="AT31" s="7">
        <v>404800000</v>
      </c>
      <c r="AU31" s="7">
        <f>+AR31-AS31</f>
        <v>0</v>
      </c>
      <c r="AV31" s="7">
        <f>+AR31-AT31</f>
        <v>0</v>
      </c>
      <c r="AW31" s="7">
        <f t="shared" si="22"/>
        <v>100</v>
      </c>
      <c r="AX31" s="7">
        <f t="shared" si="21"/>
        <v>100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 t="s">
        <v>68</v>
      </c>
      <c r="BI31" s="2" t="s">
        <v>69</v>
      </c>
      <c r="BJ31" s="2" t="s">
        <v>70</v>
      </c>
      <c r="BK31" s="2" t="s">
        <v>71</v>
      </c>
      <c r="BL31" s="2" t="s">
        <v>68</v>
      </c>
      <c r="BM31" s="2" t="s">
        <v>72</v>
      </c>
      <c r="BN31" s="2" t="s">
        <v>73</v>
      </c>
      <c r="BO31" s="2" t="s">
        <v>74</v>
      </c>
      <c r="BP31" s="2" t="s">
        <v>75</v>
      </c>
      <c r="BQ31" s="2" t="s">
        <v>76</v>
      </c>
      <c r="BR31" s="2" t="s">
        <v>77</v>
      </c>
      <c r="CB31" s="2" t="s">
        <v>78</v>
      </c>
      <c r="CC31" s="2" t="s">
        <v>79</v>
      </c>
      <c r="CD31" s="2" t="s">
        <v>79</v>
      </c>
      <c r="CE31" s="2" t="s">
        <v>79</v>
      </c>
      <c r="CF31" s="2" t="s">
        <v>80</v>
      </c>
      <c r="CG31" s="2" t="s">
        <v>79</v>
      </c>
      <c r="CH31" s="2" t="s">
        <v>79</v>
      </c>
      <c r="CI31" s="2" t="s">
        <v>81</v>
      </c>
      <c r="CJ31" s="2" t="s">
        <v>81</v>
      </c>
      <c r="CK31" s="2" t="s">
        <v>81</v>
      </c>
      <c r="CL31" s="2" t="s">
        <v>81</v>
      </c>
    </row>
    <row r="32" spans="1:90" ht="30" x14ac:dyDescent="0.25">
      <c r="A32" s="2">
        <v>1</v>
      </c>
      <c r="B32" s="2">
        <v>800103913</v>
      </c>
      <c r="C32" s="2">
        <v>4</v>
      </c>
      <c r="D32" s="2" t="s">
        <v>64</v>
      </c>
      <c r="E32" s="2">
        <v>2014</v>
      </c>
      <c r="F32" s="2" t="s">
        <v>65</v>
      </c>
      <c r="G32" s="2" t="s">
        <v>198</v>
      </c>
      <c r="H32" s="2" t="s">
        <v>199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>
        <v>10</v>
      </c>
      <c r="AF32" s="6" t="s">
        <v>85</v>
      </c>
      <c r="AG32" s="6">
        <v>234</v>
      </c>
      <c r="AH32" s="10" t="s">
        <v>334</v>
      </c>
      <c r="AI32" s="6" t="s">
        <v>209</v>
      </c>
      <c r="AJ32" s="6" t="s">
        <v>66</v>
      </c>
      <c r="AK32" s="6" t="s">
        <v>66</v>
      </c>
      <c r="AL32" s="6" t="s">
        <v>66</v>
      </c>
      <c r="AM32" s="6" t="s">
        <v>210</v>
      </c>
      <c r="AN32" s="7">
        <v>0</v>
      </c>
      <c r="AO32" s="7">
        <v>122677369</v>
      </c>
      <c r="AP32" s="7">
        <v>40000000</v>
      </c>
      <c r="AQ32" s="7">
        <v>0</v>
      </c>
      <c r="AR32" s="7">
        <f t="shared" si="5"/>
        <v>162677369</v>
      </c>
      <c r="AS32" s="7">
        <v>162670188</v>
      </c>
      <c r="AT32" s="7">
        <v>162670188</v>
      </c>
      <c r="AU32" s="7">
        <f>+AR32-AS32</f>
        <v>7181</v>
      </c>
      <c r="AV32" s="7">
        <f>+AR32-AT32</f>
        <v>7181</v>
      </c>
      <c r="AW32" s="7">
        <f t="shared" si="22"/>
        <v>99.99558574124714</v>
      </c>
      <c r="AX32" s="7">
        <f t="shared" si="21"/>
        <v>99.99558574124714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 t="s">
        <v>68</v>
      </c>
      <c r="BI32" s="2" t="s">
        <v>69</v>
      </c>
      <c r="BJ32" s="2" t="s">
        <v>70</v>
      </c>
      <c r="BK32" s="2" t="s">
        <v>71</v>
      </c>
      <c r="BL32" s="2" t="s">
        <v>68</v>
      </c>
      <c r="BM32" s="2" t="s">
        <v>72</v>
      </c>
      <c r="BN32" s="2" t="s">
        <v>73</v>
      </c>
      <c r="BO32" s="2" t="s">
        <v>74</v>
      </c>
      <c r="BP32" s="2" t="s">
        <v>75</v>
      </c>
      <c r="BQ32" s="2" t="s">
        <v>76</v>
      </c>
      <c r="BR32" s="2" t="s">
        <v>77</v>
      </c>
      <c r="CB32" s="2" t="s">
        <v>78</v>
      </c>
      <c r="CC32" s="2" t="s">
        <v>79</v>
      </c>
      <c r="CD32" s="2" t="s">
        <v>79</v>
      </c>
      <c r="CE32" s="2" t="s">
        <v>79</v>
      </c>
      <c r="CF32" s="2" t="s">
        <v>80</v>
      </c>
      <c r="CG32" s="2" t="s">
        <v>79</v>
      </c>
      <c r="CH32" s="2" t="s">
        <v>79</v>
      </c>
      <c r="CI32" s="2" t="s">
        <v>81</v>
      </c>
      <c r="CJ32" s="2" t="s">
        <v>81</v>
      </c>
      <c r="CK32" s="2" t="s">
        <v>81</v>
      </c>
      <c r="CL32" s="2" t="s">
        <v>81</v>
      </c>
    </row>
    <row r="33" spans="1:90" s="150" customFormat="1" ht="30" x14ac:dyDescent="0.25">
      <c r="A33" s="152">
        <v>1</v>
      </c>
      <c r="B33" s="152">
        <v>800103913</v>
      </c>
      <c r="C33" s="152">
        <v>4</v>
      </c>
      <c r="D33" s="152" t="s">
        <v>64</v>
      </c>
      <c r="E33" s="152">
        <v>2014</v>
      </c>
      <c r="F33" s="152" t="s">
        <v>65</v>
      </c>
      <c r="G33" s="152" t="s">
        <v>198</v>
      </c>
      <c r="H33" s="152" t="s">
        <v>199</v>
      </c>
      <c r="I33" s="30" t="s">
        <v>84</v>
      </c>
      <c r="J33" s="30" t="s">
        <v>154</v>
      </c>
      <c r="K33" s="30" t="s">
        <v>207</v>
      </c>
      <c r="L33" s="147">
        <v>119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66</v>
      </c>
      <c r="X33" s="30" t="s">
        <v>66</v>
      </c>
      <c r="Y33" s="30" t="s">
        <v>66</v>
      </c>
      <c r="Z33" s="30" t="s">
        <v>66</v>
      </c>
      <c r="AA33" s="30" t="s">
        <v>66</v>
      </c>
      <c r="AB33" s="30" t="s">
        <v>66</v>
      </c>
      <c r="AC33" s="30" t="s">
        <v>67</v>
      </c>
      <c r="AD33" s="148" t="s">
        <v>430</v>
      </c>
      <c r="AE33" s="30">
        <v>0</v>
      </c>
      <c r="AF33" s="32"/>
      <c r="AG33" s="30"/>
      <c r="AH33" s="100"/>
      <c r="AI33" s="30" t="s">
        <v>209</v>
      </c>
      <c r="AJ33" s="30" t="s">
        <v>66</v>
      </c>
      <c r="AK33" s="30" t="s">
        <v>66</v>
      </c>
      <c r="AL33" s="30" t="s">
        <v>66</v>
      </c>
      <c r="AM33" s="30" t="s">
        <v>210</v>
      </c>
      <c r="AN33" s="34">
        <f>SUM(AN34:AN36)</f>
        <v>80000000</v>
      </c>
      <c r="AO33" s="34">
        <f>SUM(AO34:AO36)</f>
        <v>200000000</v>
      </c>
      <c r="AP33" s="34">
        <f>SUM(AP34:AP36)</f>
        <v>112570000</v>
      </c>
      <c r="AQ33" s="34">
        <f>SUM(AQ34:AQ36)</f>
        <v>0</v>
      </c>
      <c r="AR33" s="34">
        <f t="shared" si="5"/>
        <v>392570000</v>
      </c>
      <c r="AS33" s="34">
        <f>SUM(AS34:AS36)</f>
        <v>379570000</v>
      </c>
      <c r="AT33" s="34">
        <f>SUM(AT34:AT36)</f>
        <v>379570000</v>
      </c>
      <c r="AU33" s="34">
        <f>SUM(AU34:AU36)</f>
        <v>13000000</v>
      </c>
      <c r="AV33" s="34">
        <f>SUM(AV34:AV36)</f>
        <v>13000000</v>
      </c>
      <c r="AW33" s="34">
        <f>+AS33/AR33*100</f>
        <v>96.688488677178597</v>
      </c>
      <c r="AX33" s="34">
        <f t="shared" si="21"/>
        <v>96.688488677178597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0</v>
      </c>
      <c r="BF33" s="152">
        <v>0</v>
      </c>
      <c r="BG33" s="152">
        <v>0</v>
      </c>
      <c r="BH33" s="152" t="s">
        <v>68</v>
      </c>
      <c r="BI33" s="152" t="s">
        <v>69</v>
      </c>
      <c r="BJ33" s="152" t="s">
        <v>70</v>
      </c>
      <c r="BK33" s="152" t="s">
        <v>71</v>
      </c>
      <c r="BL33" s="152" t="s">
        <v>68</v>
      </c>
      <c r="BM33" s="152" t="s">
        <v>72</v>
      </c>
      <c r="BN33" s="152" t="s">
        <v>73</v>
      </c>
      <c r="BO33" s="152" t="s">
        <v>74</v>
      </c>
      <c r="BP33" s="152" t="s">
        <v>75</v>
      </c>
      <c r="BQ33" s="152" t="s">
        <v>76</v>
      </c>
      <c r="BR33" s="152" t="s">
        <v>77</v>
      </c>
      <c r="CB33" s="152" t="s">
        <v>78</v>
      </c>
      <c r="CC33" s="152" t="s">
        <v>79</v>
      </c>
      <c r="CD33" s="152" t="s">
        <v>79</v>
      </c>
      <c r="CE33" s="152" t="s">
        <v>79</v>
      </c>
      <c r="CF33" s="152" t="s">
        <v>80</v>
      </c>
      <c r="CG33" s="152" t="s">
        <v>79</v>
      </c>
      <c r="CH33" s="152" t="s">
        <v>79</v>
      </c>
      <c r="CI33" s="152" t="s">
        <v>81</v>
      </c>
      <c r="CJ33" s="152" t="s">
        <v>81</v>
      </c>
      <c r="CK33" s="152" t="s">
        <v>81</v>
      </c>
      <c r="CL33" s="152" t="s">
        <v>81</v>
      </c>
    </row>
    <row r="34" spans="1:90" ht="30" x14ac:dyDescent="0.25">
      <c r="A34" s="2">
        <v>1</v>
      </c>
      <c r="B34" s="2">
        <v>800103913</v>
      </c>
      <c r="C34" s="2">
        <v>4</v>
      </c>
      <c r="D34" s="2" t="s">
        <v>64</v>
      </c>
      <c r="E34" s="2">
        <v>2014</v>
      </c>
      <c r="F34" s="2" t="s">
        <v>65</v>
      </c>
      <c r="G34" s="2" t="s">
        <v>198</v>
      </c>
      <c r="H34" s="2" t="s">
        <v>199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>
        <v>10</v>
      </c>
      <c r="AF34" s="6" t="s">
        <v>85</v>
      </c>
      <c r="AG34" s="6">
        <v>25</v>
      </c>
      <c r="AH34" s="10" t="s">
        <v>201</v>
      </c>
      <c r="AI34" s="6" t="s">
        <v>209</v>
      </c>
      <c r="AJ34" s="6" t="s">
        <v>66</v>
      </c>
      <c r="AK34" s="6" t="s">
        <v>66</v>
      </c>
      <c r="AL34" s="6" t="s">
        <v>66</v>
      </c>
      <c r="AM34" s="6" t="s">
        <v>210</v>
      </c>
      <c r="AN34" s="7">
        <v>80000000</v>
      </c>
      <c r="AO34" s="7">
        <v>0</v>
      </c>
      <c r="AP34" s="7">
        <v>67570000</v>
      </c>
      <c r="AQ34" s="7">
        <v>0</v>
      </c>
      <c r="AR34" s="7">
        <f t="shared" si="5"/>
        <v>147570000</v>
      </c>
      <c r="AS34" s="7">
        <v>147570000</v>
      </c>
      <c r="AT34" s="7">
        <v>147570000</v>
      </c>
      <c r="AU34" s="7">
        <f>+AR34-AS34</f>
        <v>0</v>
      </c>
      <c r="AV34" s="7">
        <f>+AR34-AT34</f>
        <v>0</v>
      </c>
      <c r="AW34" s="7">
        <f>+AS34/AR34*100</f>
        <v>100</v>
      </c>
      <c r="AX34" s="7">
        <f t="shared" si="21"/>
        <v>100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 t="s">
        <v>68</v>
      </c>
      <c r="BI34" s="2" t="s">
        <v>69</v>
      </c>
      <c r="BJ34" s="2" t="s">
        <v>70</v>
      </c>
      <c r="BK34" s="2" t="s">
        <v>71</v>
      </c>
      <c r="BL34" s="2" t="s">
        <v>68</v>
      </c>
      <c r="BM34" s="2" t="s">
        <v>72</v>
      </c>
      <c r="BN34" s="2" t="s">
        <v>73</v>
      </c>
      <c r="BO34" s="2" t="s">
        <v>74</v>
      </c>
      <c r="BP34" s="2" t="s">
        <v>75</v>
      </c>
      <c r="BQ34" s="2" t="s">
        <v>76</v>
      </c>
      <c r="BR34" s="2" t="s">
        <v>77</v>
      </c>
      <c r="CB34" s="2" t="s">
        <v>78</v>
      </c>
      <c r="CC34" s="2" t="s">
        <v>79</v>
      </c>
      <c r="CD34" s="2" t="s">
        <v>79</v>
      </c>
      <c r="CE34" s="2" t="s">
        <v>79</v>
      </c>
      <c r="CF34" s="2" t="s">
        <v>80</v>
      </c>
      <c r="CG34" s="2" t="s">
        <v>79</v>
      </c>
      <c r="CH34" s="2" t="s">
        <v>79</v>
      </c>
      <c r="CI34" s="2" t="s">
        <v>81</v>
      </c>
      <c r="CJ34" s="2" t="s">
        <v>81</v>
      </c>
      <c r="CK34" s="2" t="s">
        <v>81</v>
      </c>
      <c r="CL34" s="2" t="s">
        <v>81</v>
      </c>
    </row>
    <row r="35" spans="1:90" ht="45" x14ac:dyDescent="0.25">
      <c r="A35" s="2"/>
      <c r="B35" s="2"/>
      <c r="C35" s="2"/>
      <c r="D35" s="2"/>
      <c r="E35" s="2"/>
      <c r="F35" s="2"/>
      <c r="G35" s="2"/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/>
      <c r="AF35" s="6"/>
      <c r="AG35" s="6">
        <v>26</v>
      </c>
      <c r="AH35" s="105" t="s">
        <v>352</v>
      </c>
      <c r="AI35" s="6"/>
      <c r="AJ35" s="6"/>
      <c r="AK35" s="6"/>
      <c r="AL35" s="6"/>
      <c r="AM35" s="6"/>
      <c r="AN35" s="7">
        <v>0</v>
      </c>
      <c r="AO35" s="7">
        <v>0</v>
      </c>
      <c r="AP35" s="7">
        <v>35000000</v>
      </c>
      <c r="AQ35" s="7">
        <v>0</v>
      </c>
      <c r="AR35" s="7">
        <f t="shared" si="5"/>
        <v>35000000</v>
      </c>
      <c r="AS35" s="7">
        <v>22000000</v>
      </c>
      <c r="AT35" s="7">
        <v>22000000</v>
      </c>
      <c r="AU35" s="7">
        <f>+AR35-AS35</f>
        <v>13000000</v>
      </c>
      <c r="AV35" s="7">
        <f>+AR35-AT35</f>
        <v>13000000</v>
      </c>
      <c r="AW35" s="7">
        <f>+AS35/AR35*100</f>
        <v>62.857142857142854</v>
      </c>
      <c r="AX35" s="7">
        <f t="shared" si="21"/>
        <v>62.857142857142854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ht="30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198</v>
      </c>
      <c r="H36" s="2" t="s">
        <v>199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234</v>
      </c>
      <c r="AH36" s="10" t="s">
        <v>334</v>
      </c>
      <c r="AI36" s="6" t="s">
        <v>209</v>
      </c>
      <c r="AJ36" s="6" t="s">
        <v>66</v>
      </c>
      <c r="AK36" s="6" t="s">
        <v>66</v>
      </c>
      <c r="AL36" s="6" t="s">
        <v>66</v>
      </c>
      <c r="AM36" s="6" t="s">
        <v>210</v>
      </c>
      <c r="AN36" s="7">
        <v>0</v>
      </c>
      <c r="AO36" s="7">
        <v>200000000</v>
      </c>
      <c r="AP36" s="7">
        <v>10000000</v>
      </c>
      <c r="AQ36" s="7">
        <v>0</v>
      </c>
      <c r="AR36" s="7">
        <f t="shared" si="5"/>
        <v>210000000</v>
      </c>
      <c r="AS36" s="7">
        <v>210000000</v>
      </c>
      <c r="AT36" s="7">
        <v>210000000</v>
      </c>
      <c r="AU36" s="7">
        <f>+AR36-AS36</f>
        <v>0</v>
      </c>
      <c r="AV36" s="7">
        <f>+AR36-AT36</f>
        <v>0</v>
      </c>
      <c r="AW36" s="7">
        <f t="shared" si="22"/>
        <v>100</v>
      </c>
      <c r="AX36" s="7">
        <f t="shared" si="21"/>
        <v>100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s="150" customFormat="1" ht="60" x14ac:dyDescent="0.25">
      <c r="A37" s="152">
        <v>1</v>
      </c>
      <c r="B37" s="152">
        <v>800103913</v>
      </c>
      <c r="C37" s="152">
        <v>4</v>
      </c>
      <c r="D37" s="152" t="s">
        <v>64</v>
      </c>
      <c r="E37" s="152">
        <v>2014</v>
      </c>
      <c r="F37" s="152" t="s">
        <v>65</v>
      </c>
      <c r="G37" s="152" t="s">
        <v>198</v>
      </c>
      <c r="H37" s="152" t="s">
        <v>199</v>
      </c>
      <c r="I37" s="30" t="s">
        <v>84</v>
      </c>
      <c r="J37" s="30" t="s">
        <v>154</v>
      </c>
      <c r="K37" s="30" t="s">
        <v>207</v>
      </c>
      <c r="L37" s="147">
        <v>120</v>
      </c>
      <c r="M37" s="30" t="s">
        <v>66</v>
      </c>
      <c r="N37" s="30" t="s">
        <v>66</v>
      </c>
      <c r="O37" s="30" t="s">
        <v>66</v>
      </c>
      <c r="P37" s="30" t="s">
        <v>66</v>
      </c>
      <c r="Q37" s="30" t="s">
        <v>66</v>
      </c>
      <c r="R37" s="30" t="s">
        <v>66</v>
      </c>
      <c r="S37" s="30" t="s">
        <v>66</v>
      </c>
      <c r="T37" s="30" t="s">
        <v>66</v>
      </c>
      <c r="U37" s="30" t="s">
        <v>66</v>
      </c>
      <c r="V37" s="30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67</v>
      </c>
      <c r="AD37" s="148" t="s">
        <v>431</v>
      </c>
      <c r="AE37" s="30">
        <v>0</v>
      </c>
      <c r="AF37" s="32"/>
      <c r="AG37" s="30"/>
      <c r="AH37" s="100"/>
      <c r="AI37" s="30" t="s">
        <v>205</v>
      </c>
      <c r="AJ37" s="30" t="s">
        <v>66</v>
      </c>
      <c r="AK37" s="30" t="s">
        <v>66</v>
      </c>
      <c r="AL37" s="30" t="s">
        <v>66</v>
      </c>
      <c r="AM37" s="30" t="s">
        <v>206</v>
      </c>
      <c r="AN37" s="34">
        <f>SUM(AN38:AN42)</f>
        <v>1397599800</v>
      </c>
      <c r="AO37" s="34">
        <f t="shared" ref="AO37:AQ37" si="23">SUM(AO38:AO42)</f>
        <v>875517005</v>
      </c>
      <c r="AP37" s="34">
        <f t="shared" si="23"/>
        <v>658000000</v>
      </c>
      <c r="AQ37" s="34">
        <f t="shared" si="23"/>
        <v>0</v>
      </c>
      <c r="AR37" s="34">
        <f t="shared" si="5"/>
        <v>2931116805</v>
      </c>
      <c r="AS37" s="34">
        <f>SUM(AS38:AS42)</f>
        <v>2874858466</v>
      </c>
      <c r="AT37" s="34">
        <f t="shared" ref="AT37:AU37" si="24">SUM(AT38:AT42)</f>
        <v>2794599346</v>
      </c>
      <c r="AU37" s="34">
        <f t="shared" si="24"/>
        <v>56258339.00000006</v>
      </c>
      <c r="AV37" s="34">
        <f>SUM(AV38:AV42)</f>
        <v>136517459.00000006</v>
      </c>
      <c r="AW37" s="34">
        <f t="shared" ref="AW37:AW62" si="25">+AS37/AR37*100</f>
        <v>98.08065175348753</v>
      </c>
      <c r="AX37" s="34">
        <f t="shared" si="21"/>
        <v>95.342476329598199</v>
      </c>
      <c r="AY37" s="152">
        <v>0</v>
      </c>
      <c r="AZ37" s="152">
        <v>0</v>
      </c>
      <c r="BA37" s="152">
        <v>0</v>
      </c>
      <c r="BB37" s="152">
        <v>0</v>
      </c>
      <c r="BC37" s="152">
        <v>0</v>
      </c>
      <c r="BD37" s="152">
        <v>0</v>
      </c>
      <c r="BE37" s="152">
        <v>0</v>
      </c>
      <c r="BF37" s="152">
        <v>0</v>
      </c>
      <c r="BG37" s="152">
        <v>0</v>
      </c>
      <c r="BH37" s="152" t="s">
        <v>68</v>
      </c>
      <c r="BI37" s="152" t="s">
        <v>69</v>
      </c>
      <c r="BJ37" s="152" t="s">
        <v>70</v>
      </c>
      <c r="BK37" s="152" t="s">
        <v>71</v>
      </c>
      <c r="BL37" s="152" t="s">
        <v>68</v>
      </c>
      <c r="BM37" s="152" t="s">
        <v>72</v>
      </c>
      <c r="BN37" s="152" t="s">
        <v>73</v>
      </c>
      <c r="BO37" s="152" t="s">
        <v>74</v>
      </c>
      <c r="BP37" s="152" t="s">
        <v>75</v>
      </c>
      <c r="BQ37" s="152" t="s">
        <v>76</v>
      </c>
      <c r="BR37" s="152" t="s">
        <v>77</v>
      </c>
      <c r="CB37" s="152" t="s">
        <v>78</v>
      </c>
      <c r="CC37" s="152" t="s">
        <v>79</v>
      </c>
      <c r="CD37" s="152" t="s">
        <v>79</v>
      </c>
      <c r="CE37" s="152" t="s">
        <v>79</v>
      </c>
      <c r="CF37" s="152" t="s">
        <v>80</v>
      </c>
      <c r="CG37" s="152" t="s">
        <v>79</v>
      </c>
      <c r="CH37" s="152" t="s">
        <v>79</v>
      </c>
      <c r="CI37" s="152" t="s">
        <v>81</v>
      </c>
      <c r="CJ37" s="152" t="s">
        <v>81</v>
      </c>
      <c r="CK37" s="152" t="s">
        <v>81</v>
      </c>
      <c r="CL37" s="152" t="s">
        <v>81</v>
      </c>
    </row>
    <row r="38" spans="1:90" ht="45" x14ac:dyDescent="0.25">
      <c r="A38" s="2">
        <v>1</v>
      </c>
      <c r="B38" s="2">
        <v>800103913</v>
      </c>
      <c r="C38" s="2">
        <v>4</v>
      </c>
      <c r="D38" s="2" t="s">
        <v>64</v>
      </c>
      <c r="E38" s="2">
        <v>2014</v>
      </c>
      <c r="F38" s="2" t="s">
        <v>65</v>
      </c>
      <c r="G38" s="2" t="s">
        <v>198</v>
      </c>
      <c r="H38" s="2" t="s">
        <v>199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>
        <v>10</v>
      </c>
      <c r="AF38" s="6" t="s">
        <v>85</v>
      </c>
      <c r="AG38" s="6">
        <v>10</v>
      </c>
      <c r="AH38" s="10" t="s">
        <v>86</v>
      </c>
      <c r="AI38" s="6" t="s">
        <v>205</v>
      </c>
      <c r="AJ38" s="6" t="s">
        <v>66</v>
      </c>
      <c r="AK38" s="6" t="s">
        <v>66</v>
      </c>
      <c r="AL38" s="6" t="s">
        <v>66</v>
      </c>
      <c r="AM38" s="6" t="s">
        <v>206</v>
      </c>
      <c r="AN38" s="7">
        <v>300000000</v>
      </c>
      <c r="AO38" s="7">
        <v>0</v>
      </c>
      <c r="AP38" s="7">
        <v>0</v>
      </c>
      <c r="AQ38" s="7">
        <v>0</v>
      </c>
      <c r="AR38" s="7">
        <f t="shared" si="5"/>
        <v>300000000</v>
      </c>
      <c r="AS38" s="7">
        <v>299999999.66000003</v>
      </c>
      <c r="AT38" s="7">
        <v>279740879.66000003</v>
      </c>
      <c r="AU38" s="7">
        <f>+AR38-AS38</f>
        <v>0.3399999737739563</v>
      </c>
      <c r="AV38" s="7">
        <f>+AR38-AT38</f>
        <v>20259120.339999974</v>
      </c>
      <c r="AW38" s="7">
        <f t="shared" si="25"/>
        <v>99.999999886666686</v>
      </c>
      <c r="AX38" s="7">
        <f t="shared" ref="AX38:AX62" si="26">+AT38/AR38*100</f>
        <v>93.246959886666687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 t="s">
        <v>68</v>
      </c>
      <c r="BI38" s="2" t="s">
        <v>69</v>
      </c>
      <c r="BJ38" s="2" t="s">
        <v>70</v>
      </c>
      <c r="BK38" s="2" t="s">
        <v>71</v>
      </c>
      <c r="BL38" s="2" t="s">
        <v>68</v>
      </c>
      <c r="BM38" s="2" t="s">
        <v>72</v>
      </c>
      <c r="BN38" s="2" t="s">
        <v>73</v>
      </c>
      <c r="BO38" s="2" t="s">
        <v>74</v>
      </c>
      <c r="BP38" s="2" t="s">
        <v>75</v>
      </c>
      <c r="BQ38" s="2" t="s">
        <v>76</v>
      </c>
      <c r="BR38" s="2" t="s">
        <v>77</v>
      </c>
      <c r="CB38" s="2" t="s">
        <v>78</v>
      </c>
      <c r="CC38" s="2" t="s">
        <v>79</v>
      </c>
      <c r="CD38" s="2" t="s">
        <v>79</v>
      </c>
      <c r="CE38" s="2" t="s">
        <v>79</v>
      </c>
      <c r="CF38" s="2" t="s">
        <v>80</v>
      </c>
      <c r="CG38" s="2" t="s">
        <v>79</v>
      </c>
      <c r="CH38" s="2" t="s">
        <v>79</v>
      </c>
      <c r="CI38" s="2" t="s">
        <v>81</v>
      </c>
      <c r="CJ38" s="2" t="s">
        <v>81</v>
      </c>
      <c r="CK38" s="2" t="s">
        <v>81</v>
      </c>
      <c r="CL38" s="2" t="s">
        <v>81</v>
      </c>
    </row>
    <row r="39" spans="1:90" ht="30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/>
      <c r="AF39" s="6"/>
      <c r="AG39" s="6">
        <v>25</v>
      </c>
      <c r="AH39" s="10" t="s">
        <v>201</v>
      </c>
      <c r="AI39" s="6"/>
      <c r="AJ39" s="6"/>
      <c r="AK39" s="6"/>
      <c r="AL39" s="6"/>
      <c r="AM39" s="6"/>
      <c r="AN39" s="7">
        <v>1097599800</v>
      </c>
      <c r="AO39" s="7">
        <v>0</v>
      </c>
      <c r="AP39" s="7">
        <v>628000000</v>
      </c>
      <c r="AQ39" s="7">
        <v>0</v>
      </c>
      <c r="AR39" s="7">
        <f t="shared" si="5"/>
        <v>1725599800</v>
      </c>
      <c r="AS39" s="7">
        <v>1670417461.3399999</v>
      </c>
      <c r="AT39" s="7">
        <v>1610417461.3399999</v>
      </c>
      <c r="AU39" s="7">
        <f>+AR39-AS39</f>
        <v>55182338.660000086</v>
      </c>
      <c r="AV39" s="7">
        <f>+AR39-AT39</f>
        <v>115182338.66000009</v>
      </c>
      <c r="AW39" s="7">
        <f t="shared" ref="AW39:AW40" si="27">+AS39/AR39*100</f>
        <v>96.80213577563002</v>
      </c>
      <c r="AX39" s="7">
        <f t="shared" ref="AX39:AX40" si="28">+AT39/AR39*100</f>
        <v>93.32508391227212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ht="30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116</v>
      </c>
      <c r="AH40" s="10" t="s">
        <v>478</v>
      </c>
      <c r="AI40" s="6"/>
      <c r="AJ40" s="6"/>
      <c r="AK40" s="6"/>
      <c r="AL40" s="6"/>
      <c r="AM40" s="6"/>
      <c r="AN40" s="7">
        <v>0</v>
      </c>
      <c r="AO40" s="7">
        <v>135000000</v>
      </c>
      <c r="AP40" s="7">
        <v>0</v>
      </c>
      <c r="AQ40" s="7">
        <v>0</v>
      </c>
      <c r="AR40" s="7">
        <f t="shared" si="5"/>
        <v>135000000</v>
      </c>
      <c r="AS40" s="7">
        <v>135000000</v>
      </c>
      <c r="AT40" s="7">
        <v>135000000</v>
      </c>
      <c r="AU40" s="7">
        <f>+AR40-AS40</f>
        <v>0</v>
      </c>
      <c r="AV40" s="7">
        <f>+AR40-AT40</f>
        <v>0</v>
      </c>
      <c r="AW40" s="7">
        <f t="shared" si="27"/>
        <v>100</v>
      </c>
      <c r="AX40" s="7">
        <f t="shared" si="28"/>
        <v>100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ht="45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129</v>
      </c>
      <c r="AH41" s="105" t="s">
        <v>479</v>
      </c>
      <c r="AI41" s="6"/>
      <c r="AJ41" s="6"/>
      <c r="AK41" s="6"/>
      <c r="AL41" s="6"/>
      <c r="AM41" s="6"/>
      <c r="AN41" s="7">
        <v>0</v>
      </c>
      <c r="AO41" s="7">
        <v>740517005</v>
      </c>
      <c r="AP41" s="7">
        <v>0</v>
      </c>
      <c r="AQ41" s="7">
        <v>0</v>
      </c>
      <c r="AR41" s="7">
        <f t="shared" si="5"/>
        <v>740517005</v>
      </c>
      <c r="AS41" s="7">
        <v>739441005</v>
      </c>
      <c r="AT41" s="7">
        <v>739441005</v>
      </c>
      <c r="AU41" s="7">
        <f>+AR41-AS41</f>
        <v>1076000</v>
      </c>
      <c r="AV41" s="7">
        <f>+AR41-AT41</f>
        <v>1076000</v>
      </c>
      <c r="AW41" s="7">
        <f t="shared" ref="AW41:AW42" si="29">+AS41/AR41*100</f>
        <v>99.854696111941408</v>
      </c>
      <c r="AX41" s="7">
        <f t="shared" ref="AX41:AX42" si="30">+AT41/AR41*100</f>
        <v>99.854696111941408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ht="30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6">
        <v>234</v>
      </c>
      <c r="AH42" s="10" t="s">
        <v>334</v>
      </c>
      <c r="AI42" s="6"/>
      <c r="AJ42" s="6"/>
      <c r="AK42" s="6"/>
      <c r="AL42" s="6"/>
      <c r="AM42" s="6"/>
      <c r="AN42" s="7">
        <v>0</v>
      </c>
      <c r="AO42" s="7">
        <v>0</v>
      </c>
      <c r="AP42" s="7">
        <v>30000000</v>
      </c>
      <c r="AQ42" s="7">
        <v>0</v>
      </c>
      <c r="AR42" s="7">
        <f t="shared" si="5"/>
        <v>30000000</v>
      </c>
      <c r="AS42" s="7">
        <v>30000000</v>
      </c>
      <c r="AT42" s="7">
        <v>30000000</v>
      </c>
      <c r="AU42" s="7">
        <f>+AR42-AS42</f>
        <v>0</v>
      </c>
      <c r="AV42" s="7">
        <f>+AR42-AT42</f>
        <v>0</v>
      </c>
      <c r="AW42" s="7">
        <f t="shared" si="29"/>
        <v>100</v>
      </c>
      <c r="AX42" s="7">
        <f t="shared" si="30"/>
        <v>100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150" customFormat="1" ht="30" x14ac:dyDescent="0.25">
      <c r="A43" s="152">
        <v>1</v>
      </c>
      <c r="B43" s="152">
        <v>800103913</v>
      </c>
      <c r="C43" s="152">
        <v>4</v>
      </c>
      <c r="D43" s="152" t="s">
        <v>64</v>
      </c>
      <c r="E43" s="152">
        <v>2014</v>
      </c>
      <c r="F43" s="152" t="s">
        <v>65</v>
      </c>
      <c r="G43" s="152" t="s">
        <v>198</v>
      </c>
      <c r="H43" s="152" t="s">
        <v>199</v>
      </c>
      <c r="I43" s="30" t="s">
        <v>84</v>
      </c>
      <c r="J43" s="30" t="s">
        <v>154</v>
      </c>
      <c r="K43" s="30" t="s">
        <v>207</v>
      </c>
      <c r="L43" s="147">
        <v>121</v>
      </c>
      <c r="M43" s="30" t="s">
        <v>66</v>
      </c>
      <c r="N43" s="30" t="s">
        <v>66</v>
      </c>
      <c r="O43" s="30" t="s">
        <v>66</v>
      </c>
      <c r="P43" s="30" t="s">
        <v>66</v>
      </c>
      <c r="Q43" s="30" t="s">
        <v>66</v>
      </c>
      <c r="R43" s="30" t="s">
        <v>66</v>
      </c>
      <c r="S43" s="30" t="s">
        <v>66</v>
      </c>
      <c r="T43" s="30" t="s">
        <v>66</v>
      </c>
      <c r="U43" s="30" t="s">
        <v>66</v>
      </c>
      <c r="V43" s="30" t="s">
        <v>66</v>
      </c>
      <c r="W43" s="30" t="s">
        <v>66</v>
      </c>
      <c r="X43" s="30" t="s">
        <v>66</v>
      </c>
      <c r="Y43" s="30" t="s">
        <v>66</v>
      </c>
      <c r="Z43" s="30" t="s">
        <v>66</v>
      </c>
      <c r="AA43" s="30" t="s">
        <v>66</v>
      </c>
      <c r="AB43" s="30" t="s">
        <v>66</v>
      </c>
      <c r="AC43" s="30" t="s">
        <v>67</v>
      </c>
      <c r="AD43" s="148" t="s">
        <v>432</v>
      </c>
      <c r="AE43" s="30">
        <v>0</v>
      </c>
      <c r="AF43" s="32"/>
      <c r="AG43" s="30"/>
      <c r="AH43" s="100"/>
      <c r="AI43" s="30" t="s">
        <v>205</v>
      </c>
      <c r="AJ43" s="30" t="s">
        <v>66</v>
      </c>
      <c r="AK43" s="30" t="s">
        <v>66</v>
      </c>
      <c r="AL43" s="30" t="s">
        <v>66</v>
      </c>
      <c r="AM43" s="30" t="s">
        <v>206</v>
      </c>
      <c r="AN43" s="34">
        <f>SUM(AN44:AN45)</f>
        <v>545545000</v>
      </c>
      <c r="AO43" s="34">
        <f>SUM(AO44:AO45)</f>
        <v>280946228</v>
      </c>
      <c r="AP43" s="34">
        <f>SUM(AP44:AP45)</f>
        <v>0</v>
      </c>
      <c r="AQ43" s="34">
        <f>SUM(AQ44:AQ45)</f>
        <v>0</v>
      </c>
      <c r="AR43" s="34">
        <f t="shared" si="5"/>
        <v>826491228</v>
      </c>
      <c r="AS43" s="34">
        <f>SUM(AS44:AS45)</f>
        <v>0</v>
      </c>
      <c r="AT43" s="34">
        <f>SUM(AT44:AT45)</f>
        <v>0</v>
      </c>
      <c r="AU43" s="34">
        <f>SUM(AU44:AU45)</f>
        <v>545545000</v>
      </c>
      <c r="AV43" s="34">
        <f>SUM(AV44:AV45)</f>
        <v>545545000</v>
      </c>
      <c r="AW43" s="34">
        <f t="shared" si="25"/>
        <v>0</v>
      </c>
      <c r="AX43" s="34">
        <f t="shared" si="26"/>
        <v>0</v>
      </c>
      <c r="AY43" s="152">
        <v>0</v>
      </c>
      <c r="AZ43" s="152">
        <v>0</v>
      </c>
      <c r="BA43" s="152">
        <v>0</v>
      </c>
      <c r="BB43" s="152">
        <v>0</v>
      </c>
      <c r="BC43" s="152">
        <v>0</v>
      </c>
      <c r="BD43" s="152">
        <v>0</v>
      </c>
      <c r="BE43" s="152">
        <v>0</v>
      </c>
      <c r="BF43" s="152">
        <v>0</v>
      </c>
      <c r="BG43" s="152">
        <v>0</v>
      </c>
      <c r="BH43" s="152" t="s">
        <v>68</v>
      </c>
      <c r="BI43" s="152" t="s">
        <v>69</v>
      </c>
      <c r="BJ43" s="152" t="s">
        <v>70</v>
      </c>
      <c r="BK43" s="152" t="s">
        <v>71</v>
      </c>
      <c r="BL43" s="152" t="s">
        <v>68</v>
      </c>
      <c r="BM43" s="152" t="s">
        <v>72</v>
      </c>
      <c r="BN43" s="152" t="s">
        <v>73</v>
      </c>
      <c r="BO43" s="152" t="s">
        <v>74</v>
      </c>
      <c r="BP43" s="152" t="s">
        <v>75</v>
      </c>
      <c r="BQ43" s="152" t="s">
        <v>76</v>
      </c>
      <c r="BR43" s="152" t="s">
        <v>77</v>
      </c>
      <c r="CB43" s="152" t="s">
        <v>78</v>
      </c>
      <c r="CC43" s="152" t="s">
        <v>79</v>
      </c>
      <c r="CD43" s="152" t="s">
        <v>79</v>
      </c>
      <c r="CE43" s="152" t="s">
        <v>79</v>
      </c>
      <c r="CF43" s="152" t="s">
        <v>80</v>
      </c>
      <c r="CG43" s="152" t="s">
        <v>79</v>
      </c>
      <c r="CH43" s="152" t="s">
        <v>79</v>
      </c>
      <c r="CI43" s="152" t="s">
        <v>81</v>
      </c>
      <c r="CJ43" s="152" t="s">
        <v>81</v>
      </c>
      <c r="CK43" s="152" t="s">
        <v>81</v>
      </c>
      <c r="CL43" s="152" t="s">
        <v>81</v>
      </c>
    </row>
    <row r="44" spans="1:90" ht="30" x14ac:dyDescent="0.25">
      <c r="A44" s="2">
        <v>1</v>
      </c>
      <c r="B44" s="2">
        <v>800103913</v>
      </c>
      <c r="C44" s="2">
        <v>4</v>
      </c>
      <c r="D44" s="2" t="s">
        <v>64</v>
      </c>
      <c r="E44" s="2">
        <v>2014</v>
      </c>
      <c r="F44" s="2" t="s">
        <v>65</v>
      </c>
      <c r="G44" s="2" t="s">
        <v>198</v>
      </c>
      <c r="H44" s="2" t="s">
        <v>199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>
        <v>10</v>
      </c>
      <c r="AF44" s="6" t="s">
        <v>85</v>
      </c>
      <c r="AG44" s="6">
        <v>25</v>
      </c>
      <c r="AH44" s="10" t="s">
        <v>201</v>
      </c>
      <c r="AI44" s="6" t="s">
        <v>205</v>
      </c>
      <c r="AJ44" s="6" t="s">
        <v>66</v>
      </c>
      <c r="AK44" s="6" t="s">
        <v>66</v>
      </c>
      <c r="AL44" s="6" t="s">
        <v>66</v>
      </c>
      <c r="AM44" s="6" t="s">
        <v>206</v>
      </c>
      <c r="AN44" s="7">
        <v>545545000</v>
      </c>
      <c r="AO44" s="7">
        <v>0</v>
      </c>
      <c r="AP44" s="7">
        <v>0</v>
      </c>
      <c r="AQ44" s="7">
        <v>0</v>
      </c>
      <c r="AR44" s="7">
        <f t="shared" si="5"/>
        <v>545545000</v>
      </c>
      <c r="AS44" s="7">
        <v>0</v>
      </c>
      <c r="AT44" s="7">
        <v>0</v>
      </c>
      <c r="AU44" s="7">
        <f>+AR44-AS44</f>
        <v>545545000</v>
      </c>
      <c r="AV44" s="7">
        <f>+AR44-AT44</f>
        <v>545545000</v>
      </c>
      <c r="AW44" s="7">
        <f t="shared" si="25"/>
        <v>0</v>
      </c>
      <c r="AX44" s="7">
        <f t="shared" si="26"/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 t="s">
        <v>68</v>
      </c>
      <c r="BI44" s="2" t="s">
        <v>69</v>
      </c>
      <c r="BJ44" s="2" t="s">
        <v>70</v>
      </c>
      <c r="BK44" s="2" t="s">
        <v>71</v>
      </c>
      <c r="BL44" s="2" t="s">
        <v>68</v>
      </c>
      <c r="BM44" s="2" t="s">
        <v>72</v>
      </c>
      <c r="BN44" s="2" t="s">
        <v>73</v>
      </c>
      <c r="BO44" s="2" t="s">
        <v>74</v>
      </c>
      <c r="BP44" s="2" t="s">
        <v>75</v>
      </c>
      <c r="BQ44" s="2" t="s">
        <v>76</v>
      </c>
      <c r="BR44" s="2" t="s">
        <v>77</v>
      </c>
      <c r="CB44" s="2" t="s">
        <v>78</v>
      </c>
      <c r="CC44" s="2" t="s">
        <v>79</v>
      </c>
      <c r="CD44" s="2" t="s">
        <v>79</v>
      </c>
      <c r="CE44" s="2" t="s">
        <v>79</v>
      </c>
      <c r="CF44" s="2" t="s">
        <v>80</v>
      </c>
      <c r="CG44" s="2" t="s">
        <v>79</v>
      </c>
      <c r="CH44" s="2" t="s">
        <v>79</v>
      </c>
      <c r="CI44" s="2" t="s">
        <v>81</v>
      </c>
      <c r="CJ44" s="2" t="s">
        <v>81</v>
      </c>
      <c r="CK44" s="2" t="s">
        <v>81</v>
      </c>
      <c r="CL44" s="2" t="s">
        <v>81</v>
      </c>
    </row>
    <row r="45" spans="1:90" ht="30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6">
        <v>234</v>
      </c>
      <c r="AH45" s="10" t="s">
        <v>334</v>
      </c>
      <c r="AI45" s="6"/>
      <c r="AJ45" s="6"/>
      <c r="AK45" s="6"/>
      <c r="AL45" s="6"/>
      <c r="AM45" s="6"/>
      <c r="AN45" s="7">
        <v>0</v>
      </c>
      <c r="AO45" s="7">
        <v>280946228</v>
      </c>
      <c r="AP45" s="7">
        <v>0</v>
      </c>
      <c r="AQ45" s="7">
        <v>0</v>
      </c>
      <c r="AR45" s="7">
        <f t="shared" si="5"/>
        <v>280946228</v>
      </c>
      <c r="AS45" s="7">
        <v>0</v>
      </c>
      <c r="AT45" s="7">
        <v>0</v>
      </c>
      <c r="AU45" s="7">
        <v>0</v>
      </c>
      <c r="AV45" s="7">
        <v>0</v>
      </c>
      <c r="AW45" s="7">
        <f t="shared" ref="AW45" si="31">+AS45/AR45*100</f>
        <v>0</v>
      </c>
      <c r="AX45" s="7">
        <f t="shared" ref="AX45" si="32">+AT45/AR45*100</f>
        <v>0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150" customFormat="1" ht="30" x14ac:dyDescent="0.25">
      <c r="A46" s="152">
        <v>1</v>
      </c>
      <c r="B46" s="152">
        <v>800103913</v>
      </c>
      <c r="C46" s="152">
        <v>4</v>
      </c>
      <c r="D46" s="152" t="s">
        <v>64</v>
      </c>
      <c r="E46" s="152">
        <v>2014</v>
      </c>
      <c r="F46" s="152" t="s">
        <v>65</v>
      </c>
      <c r="G46" s="152" t="s">
        <v>198</v>
      </c>
      <c r="H46" s="152" t="s">
        <v>199</v>
      </c>
      <c r="I46" s="30" t="s">
        <v>84</v>
      </c>
      <c r="J46" s="30" t="s">
        <v>154</v>
      </c>
      <c r="K46" s="30" t="s">
        <v>207</v>
      </c>
      <c r="L46" s="147">
        <v>123</v>
      </c>
      <c r="M46" s="30" t="s">
        <v>66</v>
      </c>
      <c r="N46" s="30" t="s">
        <v>66</v>
      </c>
      <c r="O46" s="30" t="s">
        <v>66</v>
      </c>
      <c r="P46" s="30" t="s">
        <v>66</v>
      </c>
      <c r="Q46" s="30" t="s">
        <v>66</v>
      </c>
      <c r="R46" s="30" t="s">
        <v>66</v>
      </c>
      <c r="S46" s="30" t="s">
        <v>66</v>
      </c>
      <c r="T46" s="30" t="s">
        <v>66</v>
      </c>
      <c r="U46" s="30" t="s">
        <v>66</v>
      </c>
      <c r="V46" s="30" t="s">
        <v>66</v>
      </c>
      <c r="W46" s="30" t="s">
        <v>66</v>
      </c>
      <c r="X46" s="30" t="s">
        <v>66</v>
      </c>
      <c r="Y46" s="30" t="s">
        <v>66</v>
      </c>
      <c r="Z46" s="30" t="s">
        <v>66</v>
      </c>
      <c r="AA46" s="30" t="s">
        <v>66</v>
      </c>
      <c r="AB46" s="30" t="s">
        <v>66</v>
      </c>
      <c r="AC46" s="30" t="s">
        <v>67</v>
      </c>
      <c r="AD46" s="148" t="s">
        <v>433</v>
      </c>
      <c r="AE46" s="30">
        <v>0</v>
      </c>
      <c r="AF46" s="32"/>
      <c r="AG46" s="30"/>
      <c r="AH46" s="100"/>
      <c r="AI46" s="30" t="s">
        <v>202</v>
      </c>
      <c r="AJ46" s="30" t="s">
        <v>66</v>
      </c>
      <c r="AK46" s="30" t="s">
        <v>66</v>
      </c>
      <c r="AL46" s="30" t="s">
        <v>66</v>
      </c>
      <c r="AM46" s="30" t="s">
        <v>203</v>
      </c>
      <c r="AN46" s="34">
        <f>SUM(AN47:AN48)</f>
        <v>700000000</v>
      </c>
      <c r="AO46" s="34">
        <f t="shared" ref="AO46:AQ46" si="33">SUM(AO47:AO48)</f>
        <v>258000000</v>
      </c>
      <c r="AP46" s="34">
        <f t="shared" si="33"/>
        <v>0</v>
      </c>
      <c r="AQ46" s="34">
        <f t="shared" si="33"/>
        <v>4000000</v>
      </c>
      <c r="AR46" s="34">
        <f t="shared" si="5"/>
        <v>954000000</v>
      </c>
      <c r="AS46" s="34">
        <f t="shared" ref="AS46" si="34">SUM(AS47:AS48)</f>
        <v>954000000</v>
      </c>
      <c r="AT46" s="34">
        <f t="shared" ref="AT46" si="35">SUM(AT47:AT48)</f>
        <v>954000000</v>
      </c>
      <c r="AU46" s="34">
        <f t="shared" ref="AU46" si="36">SUM(AU47:AU48)</f>
        <v>0</v>
      </c>
      <c r="AV46" s="34">
        <f>SUM(AV47:AV48)</f>
        <v>0</v>
      </c>
      <c r="AW46" s="34">
        <f>+AS46/AR46*100</f>
        <v>100</v>
      </c>
      <c r="AX46" s="34">
        <f t="shared" si="26"/>
        <v>100</v>
      </c>
      <c r="AY46" s="152">
        <v>0</v>
      </c>
      <c r="AZ46" s="152">
        <v>0</v>
      </c>
      <c r="BA46" s="152">
        <v>0</v>
      </c>
      <c r="BB46" s="152">
        <v>0</v>
      </c>
      <c r="BC46" s="152">
        <v>0</v>
      </c>
      <c r="BD46" s="152">
        <v>0</v>
      </c>
      <c r="BE46" s="152">
        <v>0</v>
      </c>
      <c r="BF46" s="152">
        <v>0</v>
      </c>
      <c r="BG46" s="152">
        <v>0</v>
      </c>
      <c r="BH46" s="152" t="s">
        <v>68</v>
      </c>
      <c r="BI46" s="152" t="s">
        <v>69</v>
      </c>
      <c r="BJ46" s="152" t="s">
        <v>70</v>
      </c>
      <c r="BK46" s="152" t="s">
        <v>71</v>
      </c>
      <c r="BL46" s="152" t="s">
        <v>68</v>
      </c>
      <c r="BM46" s="152" t="s">
        <v>72</v>
      </c>
      <c r="BN46" s="152" t="s">
        <v>73</v>
      </c>
      <c r="BO46" s="152" t="s">
        <v>74</v>
      </c>
      <c r="BP46" s="152" t="s">
        <v>75</v>
      </c>
      <c r="BQ46" s="152" t="s">
        <v>76</v>
      </c>
      <c r="BR46" s="152" t="s">
        <v>77</v>
      </c>
      <c r="CB46" s="152" t="s">
        <v>78</v>
      </c>
      <c r="CC46" s="152" t="s">
        <v>79</v>
      </c>
      <c r="CD46" s="152" t="s">
        <v>79</v>
      </c>
      <c r="CE46" s="152" t="s">
        <v>79</v>
      </c>
      <c r="CF46" s="152" t="s">
        <v>80</v>
      </c>
      <c r="CG46" s="152" t="s">
        <v>79</v>
      </c>
      <c r="CH46" s="152" t="s">
        <v>79</v>
      </c>
      <c r="CI46" s="152" t="s">
        <v>81</v>
      </c>
      <c r="CJ46" s="152" t="s">
        <v>81</v>
      </c>
      <c r="CK46" s="152" t="s">
        <v>81</v>
      </c>
      <c r="CL46" s="152" t="s">
        <v>81</v>
      </c>
    </row>
    <row r="47" spans="1:90" ht="30" x14ac:dyDescent="0.25">
      <c r="A47" s="2">
        <v>1</v>
      </c>
      <c r="B47" s="2">
        <v>800103913</v>
      </c>
      <c r="C47" s="2">
        <v>4</v>
      </c>
      <c r="D47" s="2" t="s">
        <v>64</v>
      </c>
      <c r="E47" s="2">
        <v>2014</v>
      </c>
      <c r="F47" s="2" t="s">
        <v>65</v>
      </c>
      <c r="G47" s="2" t="s">
        <v>198</v>
      </c>
      <c r="H47" s="2" t="s">
        <v>199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>
        <v>10</v>
      </c>
      <c r="AF47" s="6" t="s">
        <v>85</v>
      </c>
      <c r="AG47" s="6">
        <v>25</v>
      </c>
      <c r="AH47" s="10" t="s">
        <v>201</v>
      </c>
      <c r="AI47" s="6" t="s">
        <v>202</v>
      </c>
      <c r="AJ47" s="6" t="s">
        <v>66</v>
      </c>
      <c r="AK47" s="6" t="s">
        <v>66</v>
      </c>
      <c r="AL47" s="6" t="s">
        <v>66</v>
      </c>
      <c r="AM47" s="6" t="s">
        <v>203</v>
      </c>
      <c r="AN47" s="7">
        <v>700000000</v>
      </c>
      <c r="AO47" s="7">
        <v>0</v>
      </c>
      <c r="AP47" s="7">
        <v>0</v>
      </c>
      <c r="AQ47" s="7">
        <v>4000000</v>
      </c>
      <c r="AR47" s="7">
        <f t="shared" si="5"/>
        <v>696000000</v>
      </c>
      <c r="AS47" s="7">
        <v>696000000</v>
      </c>
      <c r="AT47" s="7">
        <v>696000000</v>
      </c>
      <c r="AU47" s="7">
        <f>+AR47-AS47</f>
        <v>0</v>
      </c>
      <c r="AV47" s="7">
        <f>+AR47-AT47</f>
        <v>0</v>
      </c>
      <c r="AW47" s="7">
        <f t="shared" si="25"/>
        <v>100</v>
      </c>
      <c r="AX47" s="7">
        <f t="shared" si="26"/>
        <v>100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 t="s">
        <v>68</v>
      </c>
      <c r="BI47" s="2" t="s">
        <v>69</v>
      </c>
      <c r="BJ47" s="2" t="s">
        <v>70</v>
      </c>
      <c r="BK47" s="2" t="s">
        <v>71</v>
      </c>
      <c r="BL47" s="2" t="s">
        <v>68</v>
      </c>
      <c r="BM47" s="2" t="s">
        <v>72</v>
      </c>
      <c r="BN47" s="2" t="s">
        <v>73</v>
      </c>
      <c r="BO47" s="2" t="s">
        <v>74</v>
      </c>
      <c r="BP47" s="2" t="s">
        <v>75</v>
      </c>
      <c r="BQ47" s="2" t="s">
        <v>76</v>
      </c>
      <c r="BR47" s="2" t="s">
        <v>77</v>
      </c>
      <c r="CB47" s="2" t="s">
        <v>78</v>
      </c>
      <c r="CC47" s="2" t="s">
        <v>79</v>
      </c>
      <c r="CD47" s="2" t="s">
        <v>79</v>
      </c>
      <c r="CE47" s="2" t="s">
        <v>79</v>
      </c>
      <c r="CF47" s="2" t="s">
        <v>80</v>
      </c>
      <c r="CG47" s="2" t="s">
        <v>79</v>
      </c>
      <c r="CH47" s="2" t="s">
        <v>79</v>
      </c>
      <c r="CI47" s="2" t="s">
        <v>81</v>
      </c>
      <c r="CJ47" s="2" t="s">
        <v>81</v>
      </c>
      <c r="CK47" s="2" t="s">
        <v>81</v>
      </c>
      <c r="CL47" s="2" t="s">
        <v>81</v>
      </c>
    </row>
    <row r="48" spans="1:90" ht="30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/>
      <c r="AF48" s="6"/>
      <c r="AG48" s="6">
        <v>234</v>
      </c>
      <c r="AH48" s="10" t="s">
        <v>334</v>
      </c>
      <c r="AI48" s="6"/>
      <c r="AJ48" s="6"/>
      <c r="AK48" s="6"/>
      <c r="AL48" s="6"/>
      <c r="AM48" s="6"/>
      <c r="AN48" s="7">
        <v>0</v>
      </c>
      <c r="AO48" s="7">
        <v>258000000</v>
      </c>
      <c r="AP48" s="7">
        <v>0</v>
      </c>
      <c r="AQ48" s="7">
        <v>0</v>
      </c>
      <c r="AR48" s="7">
        <f t="shared" si="5"/>
        <v>258000000</v>
      </c>
      <c r="AS48" s="7">
        <v>258000000</v>
      </c>
      <c r="AT48" s="7">
        <v>258000000</v>
      </c>
      <c r="AU48" s="7">
        <f>+AR48-AS48</f>
        <v>0</v>
      </c>
      <c r="AV48" s="7">
        <f>+AR48-AT48</f>
        <v>0</v>
      </c>
      <c r="AW48" s="7">
        <f t="shared" ref="AW48" si="37">+AS48/AR48*100</f>
        <v>100</v>
      </c>
      <c r="AX48" s="7">
        <f t="shared" ref="AX48" si="38">+AT48/AR48*100</f>
        <v>100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50" customFormat="1" ht="45" x14ac:dyDescent="0.25">
      <c r="A49" s="152">
        <v>1</v>
      </c>
      <c r="B49" s="152">
        <v>800103913</v>
      </c>
      <c r="C49" s="152">
        <v>4</v>
      </c>
      <c r="D49" s="152" t="s">
        <v>64</v>
      </c>
      <c r="E49" s="152">
        <v>2014</v>
      </c>
      <c r="F49" s="152" t="s">
        <v>65</v>
      </c>
      <c r="G49" s="152" t="s">
        <v>198</v>
      </c>
      <c r="H49" s="152" t="s">
        <v>199</v>
      </c>
      <c r="I49" s="30" t="s">
        <v>84</v>
      </c>
      <c r="J49" s="30" t="s">
        <v>154</v>
      </c>
      <c r="K49" s="30" t="s">
        <v>207</v>
      </c>
      <c r="L49" s="147">
        <v>124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 t="s">
        <v>66</v>
      </c>
      <c r="Z49" s="30" t="s">
        <v>66</v>
      </c>
      <c r="AA49" s="30" t="s">
        <v>66</v>
      </c>
      <c r="AB49" s="30" t="s">
        <v>66</v>
      </c>
      <c r="AC49" s="30" t="s">
        <v>67</v>
      </c>
      <c r="AD49" s="148" t="s">
        <v>434</v>
      </c>
      <c r="AE49" s="30">
        <v>0</v>
      </c>
      <c r="AF49" s="32"/>
      <c r="AG49" s="30"/>
      <c r="AH49" s="100"/>
      <c r="AI49" s="30" t="s">
        <v>205</v>
      </c>
      <c r="AJ49" s="30" t="s">
        <v>66</v>
      </c>
      <c r="AK49" s="30" t="s">
        <v>66</v>
      </c>
      <c r="AL49" s="30" t="s">
        <v>66</v>
      </c>
      <c r="AM49" s="30" t="s">
        <v>206</v>
      </c>
      <c r="AN49" s="34">
        <f>+AN50</f>
        <v>100000000</v>
      </c>
      <c r="AO49" s="34">
        <f>+AO50+AO51</f>
        <v>300000000</v>
      </c>
      <c r="AP49" s="34">
        <f t="shared" ref="AP49:AQ49" si="39">+AP50+AP51</f>
        <v>0</v>
      </c>
      <c r="AQ49" s="34">
        <f>+AQ50+AQ51</f>
        <v>200000000</v>
      </c>
      <c r="AR49" s="34">
        <f>+AN49+AO49+AP49-AQ49</f>
        <v>200000000</v>
      </c>
      <c r="AS49" s="34">
        <f>+AS50+AS51</f>
        <v>199998750</v>
      </c>
      <c r="AT49" s="34">
        <f t="shared" ref="AT49:AU49" si="40">+AT50+AT51</f>
        <v>199998750</v>
      </c>
      <c r="AU49" s="34">
        <f t="shared" si="40"/>
        <v>1250</v>
      </c>
      <c r="AV49" s="34">
        <f>+AV50+AV51</f>
        <v>1250</v>
      </c>
      <c r="AW49" s="34">
        <f>+AS49/AR49*100</f>
        <v>99.999375000000001</v>
      </c>
      <c r="AX49" s="34">
        <f>+AT49/AR49*100</f>
        <v>99.999375000000001</v>
      </c>
      <c r="AY49" s="152">
        <v>0</v>
      </c>
      <c r="AZ49" s="152">
        <v>0</v>
      </c>
      <c r="BA49" s="152">
        <v>0</v>
      </c>
      <c r="BB49" s="152">
        <v>0</v>
      </c>
      <c r="BC49" s="152">
        <v>0</v>
      </c>
      <c r="BD49" s="152">
        <v>0</v>
      </c>
      <c r="BE49" s="152">
        <v>0</v>
      </c>
      <c r="BF49" s="152">
        <v>0</v>
      </c>
      <c r="BG49" s="152">
        <v>0</v>
      </c>
      <c r="BH49" s="152" t="s">
        <v>68</v>
      </c>
      <c r="BI49" s="152" t="s">
        <v>69</v>
      </c>
      <c r="BJ49" s="152" t="s">
        <v>70</v>
      </c>
      <c r="BK49" s="152" t="s">
        <v>71</v>
      </c>
      <c r="BL49" s="152" t="s">
        <v>68</v>
      </c>
      <c r="BM49" s="152" t="s">
        <v>72</v>
      </c>
      <c r="BN49" s="152" t="s">
        <v>73</v>
      </c>
      <c r="BO49" s="152" t="s">
        <v>74</v>
      </c>
      <c r="BP49" s="152" t="s">
        <v>75</v>
      </c>
      <c r="BQ49" s="152" t="s">
        <v>76</v>
      </c>
      <c r="BR49" s="152" t="s">
        <v>77</v>
      </c>
      <c r="CB49" s="152" t="s">
        <v>78</v>
      </c>
      <c r="CC49" s="152" t="s">
        <v>79</v>
      </c>
      <c r="CD49" s="152" t="s">
        <v>79</v>
      </c>
      <c r="CE49" s="152" t="s">
        <v>79</v>
      </c>
      <c r="CF49" s="152" t="s">
        <v>80</v>
      </c>
      <c r="CG49" s="152" t="s">
        <v>79</v>
      </c>
      <c r="CH49" s="152" t="s">
        <v>79</v>
      </c>
      <c r="CI49" s="152" t="s">
        <v>81</v>
      </c>
      <c r="CJ49" s="152" t="s">
        <v>81</v>
      </c>
      <c r="CK49" s="152" t="s">
        <v>81</v>
      </c>
      <c r="CL49" s="152" t="s">
        <v>81</v>
      </c>
    </row>
    <row r="50" spans="1:90" ht="30" x14ac:dyDescent="0.25">
      <c r="A50" s="2">
        <v>1</v>
      </c>
      <c r="B50" s="2">
        <v>800103913</v>
      </c>
      <c r="C50" s="2">
        <v>4</v>
      </c>
      <c r="D50" s="2" t="s">
        <v>64</v>
      </c>
      <c r="E50" s="2">
        <v>2014</v>
      </c>
      <c r="F50" s="2" t="s">
        <v>65</v>
      </c>
      <c r="G50" s="2" t="s">
        <v>198</v>
      </c>
      <c r="H50" s="2" t="s">
        <v>199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0"/>
      <c r="AE50" s="6">
        <v>10</v>
      </c>
      <c r="AF50" s="6" t="s">
        <v>85</v>
      </c>
      <c r="AG50" s="6">
        <v>25</v>
      </c>
      <c r="AH50" s="10" t="s">
        <v>201</v>
      </c>
      <c r="AI50" s="6" t="s">
        <v>205</v>
      </c>
      <c r="AJ50" s="6" t="s">
        <v>66</v>
      </c>
      <c r="AK50" s="6" t="s">
        <v>66</v>
      </c>
      <c r="AL50" s="6" t="s">
        <v>66</v>
      </c>
      <c r="AM50" s="6" t="s">
        <v>206</v>
      </c>
      <c r="AN50" s="7">
        <v>100000000</v>
      </c>
      <c r="AO50" s="7">
        <v>0</v>
      </c>
      <c r="AP50" s="7">
        <v>0</v>
      </c>
      <c r="AQ50" s="7">
        <v>100000000</v>
      </c>
      <c r="AR50" s="7">
        <f t="shared" si="5"/>
        <v>0</v>
      </c>
      <c r="AS50" s="7">
        <v>0</v>
      </c>
      <c r="AT50" s="7">
        <v>0</v>
      </c>
      <c r="AU50" s="7">
        <f>+AR50-AS50</f>
        <v>0</v>
      </c>
      <c r="AV50" s="7">
        <f>+AR50-AT50</f>
        <v>0</v>
      </c>
      <c r="AW50" s="95" t="s">
        <v>323</v>
      </c>
      <c r="AX50" s="95" t="s">
        <v>323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 t="s">
        <v>68</v>
      </c>
      <c r="BI50" s="2" t="s">
        <v>69</v>
      </c>
      <c r="BJ50" s="2" t="s">
        <v>70</v>
      </c>
      <c r="BK50" s="2" t="s">
        <v>71</v>
      </c>
      <c r="BL50" s="2" t="s">
        <v>68</v>
      </c>
      <c r="BM50" s="2" t="s">
        <v>72</v>
      </c>
      <c r="BN50" s="2" t="s">
        <v>73</v>
      </c>
      <c r="BO50" s="2" t="s">
        <v>74</v>
      </c>
      <c r="BP50" s="2" t="s">
        <v>75</v>
      </c>
      <c r="BQ50" s="2" t="s">
        <v>76</v>
      </c>
      <c r="BR50" s="2" t="s">
        <v>77</v>
      </c>
      <c r="CB50" s="2" t="s">
        <v>78</v>
      </c>
      <c r="CC50" s="2" t="s">
        <v>79</v>
      </c>
      <c r="CD50" s="2" t="s">
        <v>79</v>
      </c>
      <c r="CE50" s="2" t="s">
        <v>79</v>
      </c>
      <c r="CF50" s="2" t="s">
        <v>80</v>
      </c>
      <c r="CG50" s="2" t="s">
        <v>79</v>
      </c>
      <c r="CH50" s="2" t="s">
        <v>79</v>
      </c>
      <c r="CI50" s="2" t="s">
        <v>81</v>
      </c>
      <c r="CJ50" s="2" t="s">
        <v>81</v>
      </c>
      <c r="CK50" s="2" t="s">
        <v>81</v>
      </c>
      <c r="CL50" s="2" t="s">
        <v>81</v>
      </c>
    </row>
    <row r="51" spans="1:90" ht="30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0"/>
      <c r="AE51" s="6"/>
      <c r="AF51" s="6"/>
      <c r="AG51" s="6">
        <v>234</v>
      </c>
      <c r="AH51" s="10" t="s">
        <v>334</v>
      </c>
      <c r="AI51" s="6"/>
      <c r="AJ51" s="6"/>
      <c r="AK51" s="6"/>
      <c r="AL51" s="6"/>
      <c r="AM51" s="6"/>
      <c r="AN51" s="7">
        <v>0</v>
      </c>
      <c r="AO51" s="7">
        <v>300000000</v>
      </c>
      <c r="AP51" s="7">
        <v>0</v>
      </c>
      <c r="AQ51" s="7">
        <v>100000000</v>
      </c>
      <c r="AR51" s="7">
        <f t="shared" si="5"/>
        <v>200000000</v>
      </c>
      <c r="AS51" s="7">
        <v>199998750</v>
      </c>
      <c r="AT51" s="7">
        <v>199998750</v>
      </c>
      <c r="AU51" s="7">
        <f>+AR51-AS51</f>
        <v>1250</v>
      </c>
      <c r="AV51" s="7">
        <f>+AR51-AT51</f>
        <v>1250</v>
      </c>
      <c r="AW51" s="7">
        <f t="shared" ref="AW51" si="41">+AS51/AR51*100</f>
        <v>99.999375000000001</v>
      </c>
      <c r="AX51" s="7">
        <f t="shared" ref="AX51" si="42">+AT51/AR51*100</f>
        <v>99.999375000000001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50" customFormat="1" ht="3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198</v>
      </c>
      <c r="H52" s="152" t="s">
        <v>199</v>
      </c>
      <c r="I52" s="30" t="s">
        <v>84</v>
      </c>
      <c r="J52" s="30" t="s">
        <v>154</v>
      </c>
      <c r="K52" s="30" t="s">
        <v>207</v>
      </c>
      <c r="L52" s="147">
        <v>125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208</v>
      </c>
      <c r="AE52" s="30">
        <v>0</v>
      </c>
      <c r="AF52" s="32"/>
      <c r="AG52" s="30"/>
      <c r="AH52" s="100"/>
      <c r="AI52" s="30" t="s">
        <v>205</v>
      </c>
      <c r="AJ52" s="30" t="s">
        <v>66</v>
      </c>
      <c r="AK52" s="30" t="s">
        <v>66</v>
      </c>
      <c r="AL52" s="30" t="s">
        <v>66</v>
      </c>
      <c r="AM52" s="30" t="s">
        <v>206</v>
      </c>
      <c r="AN52" s="34">
        <f>+AN53</f>
        <v>60000000</v>
      </c>
      <c r="AO52" s="34">
        <f>+AO53+AO54</f>
        <v>30000000</v>
      </c>
      <c r="AP52" s="34">
        <f t="shared" ref="AP52:AQ52" si="43">+AP53+AP54</f>
        <v>10000000</v>
      </c>
      <c r="AQ52" s="34">
        <f>+AQ53+AQ54</f>
        <v>30000000</v>
      </c>
      <c r="AR52" s="34">
        <f t="shared" si="5"/>
        <v>70000000</v>
      </c>
      <c r="AS52" s="34">
        <f>+AS53+AS54</f>
        <v>59986050</v>
      </c>
      <c r="AT52" s="34">
        <f t="shared" ref="AT52:AU52" si="44">+AT53+AT54</f>
        <v>59986050</v>
      </c>
      <c r="AU52" s="34">
        <f t="shared" si="44"/>
        <v>10013950</v>
      </c>
      <c r="AV52" s="34">
        <f>+AV53+AV54</f>
        <v>10013950</v>
      </c>
      <c r="AW52" s="34">
        <f>+AS52/AR52*100</f>
        <v>85.694357142857143</v>
      </c>
      <c r="AX52" s="34">
        <f t="shared" si="26"/>
        <v>85.694357142857143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90" ht="30" x14ac:dyDescent="0.25">
      <c r="A53" s="2">
        <v>1</v>
      </c>
      <c r="B53" s="2">
        <v>800103913</v>
      </c>
      <c r="C53" s="2">
        <v>4</v>
      </c>
      <c r="D53" s="2" t="s">
        <v>64</v>
      </c>
      <c r="E53" s="2">
        <v>2014</v>
      </c>
      <c r="F53" s="2" t="s">
        <v>65</v>
      </c>
      <c r="G53" s="2" t="s">
        <v>198</v>
      </c>
      <c r="H53" s="2" t="s">
        <v>199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>
        <v>10</v>
      </c>
      <c r="AF53" s="6" t="s">
        <v>85</v>
      </c>
      <c r="AG53" s="6">
        <v>25</v>
      </c>
      <c r="AH53" s="10" t="s">
        <v>201</v>
      </c>
      <c r="AI53" s="6" t="s">
        <v>205</v>
      </c>
      <c r="AJ53" s="6" t="s">
        <v>66</v>
      </c>
      <c r="AK53" s="6" t="s">
        <v>66</v>
      </c>
      <c r="AL53" s="6" t="s">
        <v>66</v>
      </c>
      <c r="AM53" s="6" t="s">
        <v>206</v>
      </c>
      <c r="AN53" s="7">
        <v>60000000</v>
      </c>
      <c r="AO53" s="7">
        <v>0</v>
      </c>
      <c r="AP53" s="7">
        <v>10000000</v>
      </c>
      <c r="AQ53" s="7">
        <v>0</v>
      </c>
      <c r="AR53" s="7">
        <f t="shared" si="5"/>
        <v>70000000</v>
      </c>
      <c r="AS53" s="7">
        <v>59986050</v>
      </c>
      <c r="AT53" s="7">
        <f>+AS53</f>
        <v>59986050</v>
      </c>
      <c r="AU53" s="7">
        <f>+AR53-AS53</f>
        <v>10013950</v>
      </c>
      <c r="AV53" s="7">
        <f>+AR53-AT53</f>
        <v>10013950</v>
      </c>
      <c r="AW53" s="95">
        <f t="shared" si="25"/>
        <v>85.694357142857143</v>
      </c>
      <c r="AX53" s="95">
        <f t="shared" si="26"/>
        <v>85.694357142857143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 t="s">
        <v>68</v>
      </c>
      <c r="BI53" s="2" t="s">
        <v>69</v>
      </c>
      <c r="BJ53" s="2" t="s">
        <v>70</v>
      </c>
      <c r="BK53" s="2" t="s">
        <v>71</v>
      </c>
      <c r="BL53" s="2" t="s">
        <v>68</v>
      </c>
      <c r="BM53" s="2" t="s">
        <v>72</v>
      </c>
      <c r="BN53" s="2" t="s">
        <v>73</v>
      </c>
      <c r="BO53" s="2" t="s">
        <v>74</v>
      </c>
      <c r="BP53" s="2" t="s">
        <v>75</v>
      </c>
      <c r="BQ53" s="2" t="s">
        <v>76</v>
      </c>
      <c r="BR53" s="2" t="s">
        <v>77</v>
      </c>
      <c r="CB53" s="2" t="s">
        <v>78</v>
      </c>
      <c r="CC53" s="2" t="s">
        <v>79</v>
      </c>
      <c r="CD53" s="2" t="s">
        <v>79</v>
      </c>
      <c r="CE53" s="2" t="s">
        <v>79</v>
      </c>
      <c r="CF53" s="2" t="s">
        <v>80</v>
      </c>
      <c r="CG53" s="2" t="s">
        <v>79</v>
      </c>
      <c r="CH53" s="2" t="s">
        <v>79</v>
      </c>
      <c r="CI53" s="2" t="s">
        <v>81</v>
      </c>
      <c r="CJ53" s="2" t="s">
        <v>81</v>
      </c>
      <c r="CK53" s="2" t="s">
        <v>81</v>
      </c>
      <c r="CL53" s="2" t="s">
        <v>81</v>
      </c>
    </row>
    <row r="54" spans="1:90" ht="30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0"/>
      <c r="AE54" s="6"/>
      <c r="AF54" s="6"/>
      <c r="AG54" s="6">
        <v>234</v>
      </c>
      <c r="AH54" s="10" t="s">
        <v>334</v>
      </c>
      <c r="AI54" s="6"/>
      <c r="AJ54" s="6"/>
      <c r="AK54" s="6"/>
      <c r="AL54" s="6"/>
      <c r="AM54" s="6"/>
      <c r="AN54" s="7">
        <v>0</v>
      </c>
      <c r="AO54" s="7">
        <v>30000000</v>
      </c>
      <c r="AP54" s="7">
        <v>0</v>
      </c>
      <c r="AQ54" s="7">
        <v>30000000</v>
      </c>
      <c r="AR54" s="7">
        <f t="shared" si="5"/>
        <v>0</v>
      </c>
      <c r="AS54" s="7">
        <v>0</v>
      </c>
      <c r="AT54" s="7">
        <v>0</v>
      </c>
      <c r="AU54" s="7">
        <f>+AR54-AS54</f>
        <v>0</v>
      </c>
      <c r="AV54" s="7">
        <f>+AR54-AT54</f>
        <v>0</v>
      </c>
      <c r="AW54" s="95" t="s">
        <v>323</v>
      </c>
      <c r="AX54" s="95" t="s">
        <v>323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150" customFormat="1" ht="30" x14ac:dyDescent="0.25">
      <c r="A55" s="152">
        <v>1</v>
      </c>
      <c r="B55" s="152">
        <v>800103913</v>
      </c>
      <c r="C55" s="152">
        <v>4</v>
      </c>
      <c r="D55" s="152" t="s">
        <v>64</v>
      </c>
      <c r="E55" s="152">
        <v>2014</v>
      </c>
      <c r="F55" s="152" t="s">
        <v>65</v>
      </c>
      <c r="G55" s="152" t="s">
        <v>198</v>
      </c>
      <c r="H55" s="152" t="s">
        <v>199</v>
      </c>
      <c r="I55" s="30" t="s">
        <v>84</v>
      </c>
      <c r="J55" s="30" t="s">
        <v>154</v>
      </c>
      <c r="K55" s="30" t="s">
        <v>207</v>
      </c>
      <c r="L55" s="147">
        <v>146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66</v>
      </c>
      <c r="X55" s="30" t="s">
        <v>66</v>
      </c>
      <c r="Y55" s="30" t="s">
        <v>66</v>
      </c>
      <c r="Z55" s="30" t="s">
        <v>66</v>
      </c>
      <c r="AA55" s="30" t="s">
        <v>66</v>
      </c>
      <c r="AB55" s="30" t="s">
        <v>66</v>
      </c>
      <c r="AC55" s="30" t="s">
        <v>67</v>
      </c>
      <c r="AD55" s="148" t="s">
        <v>435</v>
      </c>
      <c r="AE55" s="30">
        <v>0</v>
      </c>
      <c r="AF55" s="32"/>
      <c r="AG55" s="30"/>
      <c r="AH55" s="100"/>
      <c r="AI55" s="30" t="s">
        <v>205</v>
      </c>
      <c r="AJ55" s="30" t="s">
        <v>66</v>
      </c>
      <c r="AK55" s="30" t="s">
        <v>66</v>
      </c>
      <c r="AL55" s="30" t="s">
        <v>66</v>
      </c>
      <c r="AM55" s="30" t="s">
        <v>206</v>
      </c>
      <c r="AN55" s="34">
        <f>SUM(AN56:AN57)</f>
        <v>30000000</v>
      </c>
      <c r="AO55" s="34">
        <f t="shared" ref="AO55:AQ55" si="45">SUM(AO56:AO57)</f>
        <v>65000000</v>
      </c>
      <c r="AP55" s="34">
        <f t="shared" si="45"/>
        <v>10000000</v>
      </c>
      <c r="AQ55" s="34">
        <f t="shared" si="45"/>
        <v>0</v>
      </c>
      <c r="AR55" s="34">
        <f t="shared" si="5"/>
        <v>105000000</v>
      </c>
      <c r="AS55" s="34">
        <f t="shared" ref="AS55" si="46">SUM(AS56:AS57)</f>
        <v>95000000</v>
      </c>
      <c r="AT55" s="34">
        <f>SUM(AT56:AT57)</f>
        <v>95000000</v>
      </c>
      <c r="AU55" s="34">
        <f t="shared" ref="AU55" si="47">SUM(AU56:AU57)</f>
        <v>10000000</v>
      </c>
      <c r="AV55" s="34">
        <f t="shared" ref="AV55" si="48">SUM(AV56:AV57)</f>
        <v>10000000</v>
      </c>
      <c r="AW55" s="34">
        <f t="shared" si="25"/>
        <v>90.476190476190482</v>
      </c>
      <c r="AX55" s="34">
        <f t="shared" si="26"/>
        <v>90.476190476190482</v>
      </c>
      <c r="AY55" s="152">
        <v>0</v>
      </c>
      <c r="AZ55" s="152">
        <v>0</v>
      </c>
      <c r="BA55" s="152">
        <v>0</v>
      </c>
      <c r="BB55" s="152">
        <v>0</v>
      </c>
      <c r="BC55" s="152">
        <v>0</v>
      </c>
      <c r="BD55" s="152">
        <v>0</v>
      </c>
      <c r="BE55" s="152">
        <v>0</v>
      </c>
      <c r="BF55" s="152">
        <v>0</v>
      </c>
      <c r="BG55" s="152">
        <v>0</v>
      </c>
      <c r="BH55" s="152" t="s">
        <v>68</v>
      </c>
      <c r="BI55" s="152" t="s">
        <v>69</v>
      </c>
      <c r="BJ55" s="152" t="s">
        <v>70</v>
      </c>
      <c r="BK55" s="152" t="s">
        <v>71</v>
      </c>
      <c r="BL55" s="152" t="s">
        <v>68</v>
      </c>
      <c r="BM55" s="152" t="s">
        <v>72</v>
      </c>
      <c r="BN55" s="152" t="s">
        <v>73</v>
      </c>
      <c r="BO55" s="152" t="s">
        <v>74</v>
      </c>
      <c r="BP55" s="152" t="s">
        <v>75</v>
      </c>
      <c r="BQ55" s="152" t="s">
        <v>76</v>
      </c>
      <c r="BR55" s="152" t="s">
        <v>77</v>
      </c>
      <c r="CB55" s="152" t="s">
        <v>78</v>
      </c>
      <c r="CC55" s="152" t="s">
        <v>79</v>
      </c>
      <c r="CD55" s="152" t="s">
        <v>79</v>
      </c>
      <c r="CE55" s="152" t="s">
        <v>79</v>
      </c>
      <c r="CF55" s="152" t="s">
        <v>80</v>
      </c>
      <c r="CG55" s="152" t="s">
        <v>79</v>
      </c>
      <c r="CH55" s="152" t="s">
        <v>79</v>
      </c>
      <c r="CI55" s="152" t="s">
        <v>81</v>
      </c>
      <c r="CJ55" s="152" t="s">
        <v>81</v>
      </c>
      <c r="CK55" s="152" t="s">
        <v>81</v>
      </c>
      <c r="CL55" s="152" t="s">
        <v>81</v>
      </c>
    </row>
    <row r="56" spans="1:90" ht="30" x14ac:dyDescent="0.25">
      <c r="A56" s="2">
        <v>1</v>
      </c>
      <c r="B56" s="2">
        <v>800103913</v>
      </c>
      <c r="C56" s="2">
        <v>4</v>
      </c>
      <c r="D56" s="2" t="s">
        <v>64</v>
      </c>
      <c r="E56" s="2">
        <v>2014</v>
      </c>
      <c r="F56" s="2" t="s">
        <v>65</v>
      </c>
      <c r="G56" s="2" t="s">
        <v>198</v>
      </c>
      <c r="H56" s="2" t="s">
        <v>199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0"/>
      <c r="AE56" s="6">
        <v>10</v>
      </c>
      <c r="AF56" s="6" t="s">
        <v>85</v>
      </c>
      <c r="AG56" s="6">
        <v>25</v>
      </c>
      <c r="AH56" s="10" t="s">
        <v>201</v>
      </c>
      <c r="AI56" s="6" t="s">
        <v>205</v>
      </c>
      <c r="AJ56" s="6" t="s">
        <v>66</v>
      </c>
      <c r="AK56" s="6" t="s">
        <v>66</v>
      </c>
      <c r="AL56" s="6" t="s">
        <v>66</v>
      </c>
      <c r="AM56" s="6" t="s">
        <v>206</v>
      </c>
      <c r="AN56" s="7">
        <v>30000000</v>
      </c>
      <c r="AO56" s="7">
        <v>0</v>
      </c>
      <c r="AP56" s="7">
        <v>0</v>
      </c>
      <c r="AQ56" s="7">
        <v>0</v>
      </c>
      <c r="AR56" s="7">
        <f t="shared" si="5"/>
        <v>30000000</v>
      </c>
      <c r="AS56" s="7">
        <v>30000000</v>
      </c>
      <c r="AT56" s="7">
        <v>30000000</v>
      </c>
      <c r="AU56" s="7">
        <f>+AR56-AS56</f>
        <v>0</v>
      </c>
      <c r="AV56" s="7">
        <f>+AR56-AT56</f>
        <v>0</v>
      </c>
      <c r="AW56" s="95">
        <f t="shared" si="25"/>
        <v>100</v>
      </c>
      <c r="AX56" s="95">
        <f t="shared" si="26"/>
        <v>100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 t="s">
        <v>68</v>
      </c>
      <c r="BI56" s="2" t="s">
        <v>69</v>
      </c>
      <c r="BJ56" s="2" t="s">
        <v>70</v>
      </c>
      <c r="BK56" s="2" t="s">
        <v>71</v>
      </c>
      <c r="BL56" s="2" t="s">
        <v>68</v>
      </c>
      <c r="BM56" s="2" t="s">
        <v>72</v>
      </c>
      <c r="BN56" s="2" t="s">
        <v>73</v>
      </c>
      <c r="BO56" s="2" t="s">
        <v>74</v>
      </c>
      <c r="BP56" s="2" t="s">
        <v>75</v>
      </c>
      <c r="BQ56" s="2" t="s">
        <v>76</v>
      </c>
      <c r="BR56" s="2" t="s">
        <v>77</v>
      </c>
      <c r="CB56" s="2" t="s">
        <v>78</v>
      </c>
      <c r="CC56" s="2" t="s">
        <v>79</v>
      </c>
      <c r="CD56" s="2" t="s">
        <v>79</v>
      </c>
      <c r="CE56" s="2" t="s">
        <v>79</v>
      </c>
      <c r="CF56" s="2" t="s">
        <v>80</v>
      </c>
      <c r="CG56" s="2" t="s">
        <v>79</v>
      </c>
      <c r="CH56" s="2" t="s">
        <v>79</v>
      </c>
      <c r="CI56" s="2" t="s">
        <v>81</v>
      </c>
      <c r="CJ56" s="2" t="s">
        <v>81</v>
      </c>
      <c r="CK56" s="2" t="s">
        <v>81</v>
      </c>
      <c r="CL56" s="2" t="s">
        <v>81</v>
      </c>
    </row>
    <row r="57" spans="1:90" ht="29.25" customHeight="1" x14ac:dyDescent="0.25">
      <c r="A57" s="2"/>
      <c r="B57" s="2"/>
      <c r="C57" s="2"/>
      <c r="D57" s="2"/>
      <c r="E57" s="2"/>
      <c r="F57" s="2"/>
      <c r="G57" s="2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/>
      <c r="AF57" s="6"/>
      <c r="AG57" s="6">
        <v>234</v>
      </c>
      <c r="AH57" s="10" t="s">
        <v>341</v>
      </c>
      <c r="AI57" s="6"/>
      <c r="AJ57" s="6"/>
      <c r="AK57" s="6"/>
      <c r="AL57" s="6"/>
      <c r="AM57" s="6"/>
      <c r="AN57" s="7">
        <v>0</v>
      </c>
      <c r="AO57" s="7">
        <v>65000000</v>
      </c>
      <c r="AP57" s="7">
        <v>10000000</v>
      </c>
      <c r="AQ57" s="7">
        <v>0</v>
      </c>
      <c r="AR57" s="7">
        <f t="shared" si="5"/>
        <v>75000000</v>
      </c>
      <c r="AS57" s="7">
        <v>65000000</v>
      </c>
      <c r="AT57" s="7">
        <v>65000000</v>
      </c>
      <c r="AU57" s="7">
        <f>+AR57-AS57</f>
        <v>10000000</v>
      </c>
      <c r="AV57" s="7">
        <f>+AR57-AT57</f>
        <v>10000000</v>
      </c>
      <c r="AW57" s="95">
        <f t="shared" ref="AW57" si="49">+AS57/AR57*100</f>
        <v>86.666666666666671</v>
      </c>
      <c r="AX57" s="95">
        <f t="shared" ref="AX57" si="50">+AT57/AR57*100</f>
        <v>86.666666666666671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s="150" customFormat="1" ht="30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198</v>
      </c>
      <c r="H58" s="152" t="s">
        <v>199</v>
      </c>
      <c r="I58" s="30" t="s">
        <v>84</v>
      </c>
      <c r="J58" s="30" t="s">
        <v>154</v>
      </c>
      <c r="K58" s="30" t="s">
        <v>207</v>
      </c>
      <c r="L58" s="147">
        <v>147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 t="s">
        <v>66</v>
      </c>
      <c r="Z58" s="30" t="s">
        <v>66</v>
      </c>
      <c r="AA58" s="30" t="s">
        <v>66</v>
      </c>
      <c r="AB58" s="30" t="s">
        <v>66</v>
      </c>
      <c r="AC58" s="30" t="s">
        <v>67</v>
      </c>
      <c r="AD58" s="148" t="s">
        <v>436</v>
      </c>
      <c r="AE58" s="30">
        <v>0</v>
      </c>
      <c r="AF58" s="32"/>
      <c r="AG58" s="30"/>
      <c r="AH58" s="100"/>
      <c r="AI58" s="30" t="s">
        <v>205</v>
      </c>
      <c r="AJ58" s="30" t="s">
        <v>66</v>
      </c>
      <c r="AK58" s="30" t="s">
        <v>66</v>
      </c>
      <c r="AL58" s="30" t="s">
        <v>66</v>
      </c>
      <c r="AM58" s="30" t="s">
        <v>206</v>
      </c>
      <c r="AN58" s="34">
        <f>SUM(AN59:AN61)</f>
        <v>100000000</v>
      </c>
      <c r="AO58" s="34">
        <f>SUM(AO59:AO61)</f>
        <v>50000000</v>
      </c>
      <c r="AP58" s="34">
        <f t="shared" ref="AP58:AQ58" si="51">SUM(AP59:AP61)</f>
        <v>70000000</v>
      </c>
      <c r="AQ58" s="34">
        <f>SUM(AQ59:AQ61)</f>
        <v>220000000</v>
      </c>
      <c r="AR58" s="34">
        <f t="shared" si="5"/>
        <v>0</v>
      </c>
      <c r="AS58" s="34">
        <f t="shared" ref="AS58" si="52">SUM(AS59:AS61)</f>
        <v>0</v>
      </c>
      <c r="AT58" s="34">
        <f t="shared" ref="AT58" si="53">SUM(AT59:AT61)</f>
        <v>0</v>
      </c>
      <c r="AU58" s="34">
        <f>SUM(AU59:AU61)</f>
        <v>0</v>
      </c>
      <c r="AV58" s="34">
        <f t="shared" ref="AV58" si="54">SUM(AV59:AV61)</f>
        <v>0</v>
      </c>
      <c r="AW58" s="34">
        <v>0</v>
      </c>
      <c r="AX58" s="34">
        <v>0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90" ht="30" x14ac:dyDescent="0.25">
      <c r="A59" s="2">
        <v>1</v>
      </c>
      <c r="B59" s="2">
        <v>800103913</v>
      </c>
      <c r="C59" s="2">
        <v>4</v>
      </c>
      <c r="D59" s="2" t="s">
        <v>64</v>
      </c>
      <c r="E59" s="2">
        <v>2014</v>
      </c>
      <c r="F59" s="2" t="s">
        <v>65</v>
      </c>
      <c r="G59" s="2" t="s">
        <v>198</v>
      </c>
      <c r="H59" s="2" t="s">
        <v>199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0"/>
      <c r="AE59" s="6">
        <v>10</v>
      </c>
      <c r="AF59" s="6" t="s">
        <v>85</v>
      </c>
      <c r="AG59" s="6">
        <v>25</v>
      </c>
      <c r="AH59" s="10" t="s">
        <v>201</v>
      </c>
      <c r="AI59" s="6" t="s">
        <v>205</v>
      </c>
      <c r="AJ59" s="6" t="s">
        <v>66</v>
      </c>
      <c r="AK59" s="6" t="s">
        <v>66</v>
      </c>
      <c r="AL59" s="6" t="s">
        <v>66</v>
      </c>
      <c r="AM59" s="6" t="s">
        <v>206</v>
      </c>
      <c r="AN59" s="7">
        <v>100000000</v>
      </c>
      <c r="AO59" s="7">
        <v>0</v>
      </c>
      <c r="AP59" s="7">
        <v>0</v>
      </c>
      <c r="AQ59" s="7">
        <v>100000000</v>
      </c>
      <c r="AR59" s="7">
        <f t="shared" si="5"/>
        <v>0</v>
      </c>
      <c r="AS59" s="7">
        <v>0</v>
      </c>
      <c r="AT59" s="7">
        <v>0</v>
      </c>
      <c r="AU59" s="7">
        <f>+AR59-AS59</f>
        <v>0</v>
      </c>
      <c r="AV59" s="7">
        <f>+AR59-AT59</f>
        <v>0</v>
      </c>
      <c r="AW59" s="95" t="s">
        <v>323</v>
      </c>
      <c r="AX59" s="95" t="s">
        <v>323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 t="s">
        <v>68</v>
      </c>
      <c r="BI59" s="2" t="s">
        <v>69</v>
      </c>
      <c r="BJ59" s="2" t="s">
        <v>70</v>
      </c>
      <c r="BK59" s="2" t="s">
        <v>71</v>
      </c>
      <c r="BL59" s="2" t="s">
        <v>68</v>
      </c>
      <c r="BM59" s="2" t="s">
        <v>72</v>
      </c>
      <c r="BN59" s="2" t="s">
        <v>73</v>
      </c>
      <c r="BO59" s="2" t="s">
        <v>74</v>
      </c>
      <c r="BP59" s="2" t="s">
        <v>75</v>
      </c>
      <c r="BQ59" s="2" t="s">
        <v>76</v>
      </c>
      <c r="BR59" s="2" t="s">
        <v>77</v>
      </c>
      <c r="CB59" s="2" t="s">
        <v>78</v>
      </c>
      <c r="CC59" s="2" t="s">
        <v>79</v>
      </c>
      <c r="CD59" s="2" t="s">
        <v>79</v>
      </c>
      <c r="CE59" s="2" t="s">
        <v>79</v>
      </c>
      <c r="CF59" s="2" t="s">
        <v>80</v>
      </c>
      <c r="CG59" s="2" t="s">
        <v>79</v>
      </c>
      <c r="CH59" s="2" t="s">
        <v>79</v>
      </c>
      <c r="CI59" s="2" t="s">
        <v>81</v>
      </c>
      <c r="CJ59" s="2" t="s">
        <v>81</v>
      </c>
      <c r="CK59" s="2" t="s">
        <v>81</v>
      </c>
      <c r="CL59" s="2" t="s">
        <v>81</v>
      </c>
    </row>
    <row r="60" spans="1:90" ht="45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/>
      <c r="AF60" s="6"/>
      <c r="AG60" s="6">
        <v>26</v>
      </c>
      <c r="AH60" s="10" t="s">
        <v>352</v>
      </c>
      <c r="AI60" s="6"/>
      <c r="AJ60" s="6"/>
      <c r="AK60" s="6"/>
      <c r="AL60" s="6"/>
      <c r="AM60" s="6"/>
      <c r="AN60" s="7">
        <v>0</v>
      </c>
      <c r="AO60" s="7">
        <v>0</v>
      </c>
      <c r="AP60" s="7">
        <v>70000000</v>
      </c>
      <c r="AQ60" s="7">
        <v>70000000</v>
      </c>
      <c r="AR60" s="7">
        <f t="shared" si="5"/>
        <v>0</v>
      </c>
      <c r="AS60" s="7">
        <v>0</v>
      </c>
      <c r="AT60" s="7">
        <v>0</v>
      </c>
      <c r="AU60" s="7">
        <f>+AR60-AS60</f>
        <v>0</v>
      </c>
      <c r="AV60" s="7">
        <f>+AR60-AT60</f>
        <v>0</v>
      </c>
      <c r="AW60" s="95" t="s">
        <v>323</v>
      </c>
      <c r="AX60" s="95" t="s">
        <v>323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ht="30" x14ac:dyDescent="0.25">
      <c r="A61" s="2"/>
      <c r="B61" s="2"/>
      <c r="C61" s="2"/>
      <c r="D61" s="2"/>
      <c r="E61" s="2"/>
      <c r="F61" s="2"/>
      <c r="G61" s="2"/>
      <c r="H61" s="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0"/>
      <c r="AE61" s="6"/>
      <c r="AF61" s="6"/>
      <c r="AG61" s="6">
        <v>234</v>
      </c>
      <c r="AH61" s="10" t="s">
        <v>335</v>
      </c>
      <c r="AI61" s="6"/>
      <c r="AJ61" s="6"/>
      <c r="AK61" s="6"/>
      <c r="AL61" s="6"/>
      <c r="AM61" s="6"/>
      <c r="AN61" s="7">
        <v>0</v>
      </c>
      <c r="AO61" s="7">
        <v>50000000</v>
      </c>
      <c r="AP61" s="7">
        <v>0</v>
      </c>
      <c r="AQ61" s="7">
        <v>50000000</v>
      </c>
      <c r="AR61" s="7">
        <f t="shared" si="5"/>
        <v>0</v>
      </c>
      <c r="AS61" s="7">
        <v>0</v>
      </c>
      <c r="AT61" s="7">
        <f>+AS61</f>
        <v>0</v>
      </c>
      <c r="AU61" s="7">
        <f>+AR61-AS61</f>
        <v>0</v>
      </c>
      <c r="AV61" s="7">
        <f>+AR61-AT61</f>
        <v>0</v>
      </c>
      <c r="AW61" s="95" t="s">
        <v>323</v>
      </c>
      <c r="AX61" s="95" t="s">
        <v>323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s="150" customFormat="1" ht="45" x14ac:dyDescent="0.25">
      <c r="A62" s="152">
        <v>1</v>
      </c>
      <c r="B62" s="152">
        <v>800103913</v>
      </c>
      <c r="C62" s="152">
        <v>4</v>
      </c>
      <c r="D62" s="152" t="s">
        <v>64</v>
      </c>
      <c r="E62" s="152">
        <v>2014</v>
      </c>
      <c r="F62" s="152" t="s">
        <v>65</v>
      </c>
      <c r="G62" s="152" t="s">
        <v>198</v>
      </c>
      <c r="H62" s="152" t="s">
        <v>199</v>
      </c>
      <c r="I62" s="30" t="s">
        <v>84</v>
      </c>
      <c r="J62" s="30" t="s">
        <v>154</v>
      </c>
      <c r="K62" s="30" t="s">
        <v>207</v>
      </c>
      <c r="L62" s="147">
        <v>151</v>
      </c>
      <c r="M62" s="30" t="s">
        <v>66</v>
      </c>
      <c r="N62" s="30" t="s">
        <v>66</v>
      </c>
      <c r="O62" s="30" t="s">
        <v>66</v>
      </c>
      <c r="P62" s="30" t="s">
        <v>66</v>
      </c>
      <c r="Q62" s="30" t="s">
        <v>66</v>
      </c>
      <c r="R62" s="30" t="s">
        <v>66</v>
      </c>
      <c r="S62" s="30" t="s">
        <v>66</v>
      </c>
      <c r="T62" s="30" t="s">
        <v>66</v>
      </c>
      <c r="U62" s="30" t="s">
        <v>66</v>
      </c>
      <c r="V62" s="30" t="s">
        <v>66</v>
      </c>
      <c r="W62" s="30" t="s">
        <v>66</v>
      </c>
      <c r="X62" s="30" t="s">
        <v>66</v>
      </c>
      <c r="Y62" s="30" t="s">
        <v>66</v>
      </c>
      <c r="Z62" s="30" t="s">
        <v>66</v>
      </c>
      <c r="AA62" s="30" t="s">
        <v>66</v>
      </c>
      <c r="AB62" s="30" t="s">
        <v>66</v>
      </c>
      <c r="AC62" s="30" t="s">
        <v>67</v>
      </c>
      <c r="AD62" s="148" t="s">
        <v>437</v>
      </c>
      <c r="AE62" s="30">
        <v>0</v>
      </c>
      <c r="AF62" s="32"/>
      <c r="AG62" s="30"/>
      <c r="AH62" s="100"/>
      <c r="AI62" s="30" t="s">
        <v>205</v>
      </c>
      <c r="AJ62" s="30" t="s">
        <v>66</v>
      </c>
      <c r="AK62" s="30" t="s">
        <v>66</v>
      </c>
      <c r="AL62" s="30" t="s">
        <v>66</v>
      </c>
      <c r="AM62" s="30" t="s">
        <v>206</v>
      </c>
      <c r="AN62" s="34">
        <f>SUM(AN63:AN64)</f>
        <v>48048000</v>
      </c>
      <c r="AO62" s="34">
        <f>SUM(AO63:AO64)</f>
        <v>40000000</v>
      </c>
      <c r="AP62" s="34">
        <f>SUM(AP63:AP64)</f>
        <v>0</v>
      </c>
      <c r="AQ62" s="34">
        <f>SUM(AQ63:AQ64)</f>
        <v>68048000</v>
      </c>
      <c r="AR62" s="34">
        <f t="shared" si="5"/>
        <v>20000000</v>
      </c>
      <c r="AS62" s="34">
        <f>SUM(AS63:AS64)</f>
        <v>0</v>
      </c>
      <c r="AT62" s="34">
        <f>SUM(AT63:AT64)</f>
        <v>0</v>
      </c>
      <c r="AU62" s="34">
        <f>SUM(AU63:AU64)</f>
        <v>20000000</v>
      </c>
      <c r="AV62" s="34">
        <f>SUM(AV63:AV64)</f>
        <v>20000000</v>
      </c>
      <c r="AW62" s="34">
        <f t="shared" si="25"/>
        <v>0</v>
      </c>
      <c r="AX62" s="34">
        <f t="shared" si="26"/>
        <v>0</v>
      </c>
      <c r="AY62" s="152">
        <v>0</v>
      </c>
      <c r="AZ62" s="152">
        <v>0</v>
      </c>
      <c r="BA62" s="152">
        <v>0</v>
      </c>
      <c r="BB62" s="152">
        <v>0</v>
      </c>
      <c r="BC62" s="152">
        <v>0</v>
      </c>
      <c r="BD62" s="152">
        <v>0</v>
      </c>
      <c r="BE62" s="152">
        <v>0</v>
      </c>
      <c r="BF62" s="152">
        <v>0</v>
      </c>
      <c r="BG62" s="152">
        <v>0</v>
      </c>
      <c r="BH62" s="152" t="s">
        <v>68</v>
      </c>
      <c r="BI62" s="152" t="s">
        <v>69</v>
      </c>
      <c r="BJ62" s="152" t="s">
        <v>70</v>
      </c>
      <c r="BK62" s="152" t="s">
        <v>71</v>
      </c>
      <c r="BL62" s="152" t="s">
        <v>68</v>
      </c>
      <c r="BM62" s="152" t="s">
        <v>72</v>
      </c>
      <c r="BN62" s="152" t="s">
        <v>73</v>
      </c>
      <c r="BO62" s="152" t="s">
        <v>74</v>
      </c>
      <c r="BP62" s="152" t="s">
        <v>75</v>
      </c>
      <c r="BQ62" s="152" t="s">
        <v>76</v>
      </c>
      <c r="BR62" s="152" t="s">
        <v>77</v>
      </c>
      <c r="CB62" s="152" t="s">
        <v>78</v>
      </c>
      <c r="CC62" s="152" t="s">
        <v>79</v>
      </c>
      <c r="CD62" s="152" t="s">
        <v>79</v>
      </c>
      <c r="CE62" s="152" t="s">
        <v>79</v>
      </c>
      <c r="CF62" s="152" t="s">
        <v>80</v>
      </c>
      <c r="CG62" s="152" t="s">
        <v>79</v>
      </c>
      <c r="CH62" s="152" t="s">
        <v>79</v>
      </c>
      <c r="CI62" s="152" t="s">
        <v>81</v>
      </c>
      <c r="CJ62" s="152" t="s">
        <v>81</v>
      </c>
      <c r="CK62" s="152" t="s">
        <v>81</v>
      </c>
      <c r="CL62" s="152" t="s">
        <v>81</v>
      </c>
    </row>
    <row r="63" spans="1:90" ht="30" x14ac:dyDescent="0.25">
      <c r="A63" s="2">
        <v>1</v>
      </c>
      <c r="B63" s="2">
        <v>800103913</v>
      </c>
      <c r="C63" s="2">
        <v>4</v>
      </c>
      <c r="D63" s="2" t="s">
        <v>64</v>
      </c>
      <c r="E63" s="2">
        <v>2014</v>
      </c>
      <c r="F63" s="2" t="s">
        <v>65</v>
      </c>
      <c r="G63" s="2" t="s">
        <v>198</v>
      </c>
      <c r="H63" s="2" t="s">
        <v>199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0"/>
      <c r="AE63" s="6">
        <v>10</v>
      </c>
      <c r="AF63" s="6" t="s">
        <v>85</v>
      </c>
      <c r="AG63" s="6">
        <v>25</v>
      </c>
      <c r="AH63" s="10" t="s">
        <v>201</v>
      </c>
      <c r="AI63" s="6" t="s">
        <v>205</v>
      </c>
      <c r="AJ63" s="6" t="s">
        <v>66</v>
      </c>
      <c r="AK63" s="6" t="s">
        <v>66</v>
      </c>
      <c r="AL63" s="6" t="s">
        <v>66</v>
      </c>
      <c r="AM63" s="6" t="s">
        <v>206</v>
      </c>
      <c r="AN63" s="7">
        <v>48048000</v>
      </c>
      <c r="AO63" s="7">
        <v>0</v>
      </c>
      <c r="AP63" s="7">
        <v>0</v>
      </c>
      <c r="AQ63" s="7">
        <v>28048000</v>
      </c>
      <c r="AR63" s="7">
        <f t="shared" si="5"/>
        <v>20000000</v>
      </c>
      <c r="AS63" s="7">
        <v>0</v>
      </c>
      <c r="AT63" s="7">
        <v>0</v>
      </c>
      <c r="AU63" s="7">
        <f>+AR63-AS63</f>
        <v>20000000</v>
      </c>
      <c r="AV63" s="7">
        <f>+AR63-AT63</f>
        <v>20000000</v>
      </c>
      <c r="AW63" s="95">
        <f>+AS63/AR63*100</f>
        <v>0</v>
      </c>
      <c r="AX63" s="95">
        <f>+AT63/AR63*100</f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 t="s">
        <v>68</v>
      </c>
      <c r="BI63" s="2" t="s">
        <v>69</v>
      </c>
      <c r="BJ63" s="2" t="s">
        <v>70</v>
      </c>
      <c r="BK63" s="2" t="s">
        <v>71</v>
      </c>
      <c r="BL63" s="2" t="s">
        <v>68</v>
      </c>
      <c r="BM63" s="2" t="s">
        <v>72</v>
      </c>
      <c r="BN63" s="2" t="s">
        <v>73</v>
      </c>
      <c r="BO63" s="2" t="s">
        <v>74</v>
      </c>
      <c r="BP63" s="2" t="s">
        <v>75</v>
      </c>
      <c r="BQ63" s="2" t="s">
        <v>76</v>
      </c>
      <c r="BR63" s="2" t="s">
        <v>77</v>
      </c>
      <c r="CB63" s="2" t="s">
        <v>78</v>
      </c>
      <c r="CC63" s="2" t="s">
        <v>79</v>
      </c>
      <c r="CD63" s="2" t="s">
        <v>79</v>
      </c>
      <c r="CE63" s="2" t="s">
        <v>79</v>
      </c>
      <c r="CF63" s="2" t="s">
        <v>80</v>
      </c>
      <c r="CG63" s="2" t="s">
        <v>79</v>
      </c>
      <c r="CH63" s="2" t="s">
        <v>79</v>
      </c>
      <c r="CI63" s="2" t="s">
        <v>81</v>
      </c>
      <c r="CJ63" s="2" t="s">
        <v>81</v>
      </c>
      <c r="CK63" s="2" t="s">
        <v>81</v>
      </c>
      <c r="CL63" s="2" t="s">
        <v>81</v>
      </c>
    </row>
    <row r="64" spans="1:90" ht="30" x14ac:dyDescent="0.25">
      <c r="A64" s="2"/>
      <c r="B64" s="2"/>
      <c r="C64" s="2"/>
      <c r="D64" s="2"/>
      <c r="E64" s="2"/>
      <c r="F64" s="2"/>
      <c r="G64" s="2"/>
      <c r="H64" s="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10"/>
      <c r="AE64" s="6"/>
      <c r="AF64" s="6"/>
      <c r="AG64" s="6">
        <v>234</v>
      </c>
      <c r="AH64" s="10" t="s">
        <v>329</v>
      </c>
      <c r="AI64" s="6"/>
      <c r="AJ64" s="6"/>
      <c r="AK64" s="6"/>
      <c r="AL64" s="6"/>
      <c r="AM64" s="6"/>
      <c r="AN64" s="7">
        <v>0</v>
      </c>
      <c r="AO64" s="7">
        <v>40000000</v>
      </c>
      <c r="AP64" s="7">
        <v>0</v>
      </c>
      <c r="AQ64" s="7">
        <v>40000000</v>
      </c>
      <c r="AR64" s="7">
        <f t="shared" si="5"/>
        <v>0</v>
      </c>
      <c r="AS64" s="7">
        <v>0</v>
      </c>
      <c r="AT64" s="7">
        <v>0</v>
      </c>
      <c r="AU64" s="7">
        <f t="shared" ref="AU64" si="55">+AR64-AS64</f>
        <v>0</v>
      </c>
      <c r="AV64" s="7">
        <f t="shared" ref="AV64" si="56">+AR64-AT64</f>
        <v>0</v>
      </c>
      <c r="AW64" s="95" t="s">
        <v>323</v>
      </c>
      <c r="AX64" s="95" t="s">
        <v>323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s="150" customFormat="1" ht="30" x14ac:dyDescent="0.25">
      <c r="A65" s="152">
        <v>1</v>
      </c>
      <c r="B65" s="152">
        <v>800103913</v>
      </c>
      <c r="C65" s="152">
        <v>4</v>
      </c>
      <c r="D65" s="152" t="s">
        <v>64</v>
      </c>
      <c r="E65" s="152">
        <v>2014</v>
      </c>
      <c r="F65" s="152" t="s">
        <v>65</v>
      </c>
      <c r="G65" s="152" t="s">
        <v>198</v>
      </c>
      <c r="H65" s="152" t="s">
        <v>199</v>
      </c>
      <c r="I65" s="30" t="s">
        <v>84</v>
      </c>
      <c r="J65" s="30" t="s">
        <v>154</v>
      </c>
      <c r="K65" s="30" t="s">
        <v>207</v>
      </c>
      <c r="L65" s="147">
        <v>153</v>
      </c>
      <c r="M65" s="30" t="s">
        <v>66</v>
      </c>
      <c r="N65" s="30" t="s">
        <v>66</v>
      </c>
      <c r="O65" s="30" t="s">
        <v>66</v>
      </c>
      <c r="P65" s="30" t="s">
        <v>66</v>
      </c>
      <c r="Q65" s="30" t="s">
        <v>66</v>
      </c>
      <c r="R65" s="30" t="s">
        <v>66</v>
      </c>
      <c r="S65" s="30" t="s">
        <v>66</v>
      </c>
      <c r="T65" s="30" t="s">
        <v>66</v>
      </c>
      <c r="U65" s="30" t="s">
        <v>66</v>
      </c>
      <c r="V65" s="30" t="s">
        <v>66</v>
      </c>
      <c r="W65" s="30" t="s">
        <v>66</v>
      </c>
      <c r="X65" s="30" t="s">
        <v>66</v>
      </c>
      <c r="Y65" s="30" t="s">
        <v>66</v>
      </c>
      <c r="Z65" s="30" t="s">
        <v>66</v>
      </c>
      <c r="AA65" s="30" t="s">
        <v>66</v>
      </c>
      <c r="AB65" s="30" t="s">
        <v>66</v>
      </c>
      <c r="AC65" s="30" t="s">
        <v>67</v>
      </c>
      <c r="AD65" s="148" t="s">
        <v>211</v>
      </c>
      <c r="AE65" s="30">
        <v>0</v>
      </c>
      <c r="AF65" s="32"/>
      <c r="AG65" s="30"/>
      <c r="AH65" s="100"/>
      <c r="AI65" s="30" t="s">
        <v>205</v>
      </c>
      <c r="AJ65" s="30" t="s">
        <v>66</v>
      </c>
      <c r="AK65" s="30" t="s">
        <v>66</v>
      </c>
      <c r="AL65" s="30" t="s">
        <v>66</v>
      </c>
      <c r="AM65" s="30" t="s">
        <v>206</v>
      </c>
      <c r="AN65" s="34">
        <f>SUM(AN66:AN68)</f>
        <v>350000000</v>
      </c>
      <c r="AO65" s="34">
        <f>SUM(AO66:AO68)</f>
        <v>200000000</v>
      </c>
      <c r="AP65" s="34">
        <f>SUM(AP66:AP68)</f>
        <v>57292200</v>
      </c>
      <c r="AQ65" s="34">
        <f>SUM(AQ66:AQ68)</f>
        <v>280570000</v>
      </c>
      <c r="AR65" s="34">
        <f t="shared" si="5"/>
        <v>326722200</v>
      </c>
      <c r="AS65" s="34">
        <f>SUM(AS66:AS68)</f>
        <v>326722200</v>
      </c>
      <c r="AT65" s="34">
        <f>SUM(AT66:AT68)</f>
        <v>269430000</v>
      </c>
      <c r="AU65" s="34">
        <f>SUM(AU66:AU68)</f>
        <v>0</v>
      </c>
      <c r="AV65" s="34">
        <f>SUM(AV66:AV68)</f>
        <v>57292200</v>
      </c>
      <c r="AW65" s="34">
        <f t="shared" ref="AW65:AW67" si="57">+AS65/AR65*100</f>
        <v>100</v>
      </c>
      <c r="AX65" s="34">
        <f t="shared" ref="AX65:AX67" si="58">+AT65/AR65*100</f>
        <v>82.46455245465414</v>
      </c>
      <c r="AY65" s="152">
        <v>0</v>
      </c>
      <c r="AZ65" s="152">
        <v>0</v>
      </c>
      <c r="BA65" s="152">
        <v>0</v>
      </c>
      <c r="BB65" s="152">
        <v>0</v>
      </c>
      <c r="BC65" s="152">
        <v>0</v>
      </c>
      <c r="BD65" s="152">
        <v>0</v>
      </c>
      <c r="BE65" s="152">
        <v>0</v>
      </c>
      <c r="BF65" s="152">
        <v>0</v>
      </c>
      <c r="BG65" s="152">
        <v>0</v>
      </c>
      <c r="BH65" s="152" t="s">
        <v>68</v>
      </c>
      <c r="BI65" s="152" t="s">
        <v>69</v>
      </c>
      <c r="BJ65" s="152" t="s">
        <v>70</v>
      </c>
      <c r="BK65" s="152" t="s">
        <v>71</v>
      </c>
      <c r="BL65" s="152" t="s">
        <v>68</v>
      </c>
      <c r="BM65" s="152" t="s">
        <v>72</v>
      </c>
      <c r="BN65" s="152" t="s">
        <v>73</v>
      </c>
      <c r="BO65" s="152" t="s">
        <v>74</v>
      </c>
      <c r="BP65" s="152" t="s">
        <v>75</v>
      </c>
      <c r="BQ65" s="152" t="s">
        <v>76</v>
      </c>
      <c r="BR65" s="152" t="s">
        <v>77</v>
      </c>
      <c r="CB65" s="152" t="s">
        <v>78</v>
      </c>
      <c r="CC65" s="152" t="s">
        <v>79</v>
      </c>
      <c r="CD65" s="152" t="s">
        <v>79</v>
      </c>
      <c r="CE65" s="152" t="s">
        <v>79</v>
      </c>
      <c r="CF65" s="152" t="s">
        <v>80</v>
      </c>
      <c r="CG65" s="152" t="s">
        <v>79</v>
      </c>
      <c r="CH65" s="152" t="s">
        <v>79</v>
      </c>
      <c r="CI65" s="152" t="s">
        <v>81</v>
      </c>
      <c r="CJ65" s="152" t="s">
        <v>81</v>
      </c>
      <c r="CK65" s="152" t="s">
        <v>81</v>
      </c>
      <c r="CL65" s="152" t="s">
        <v>81</v>
      </c>
    </row>
    <row r="66" spans="1:90" ht="30" x14ac:dyDescent="0.25">
      <c r="A66" s="2">
        <v>1</v>
      </c>
      <c r="B66" s="2">
        <v>800103913</v>
      </c>
      <c r="C66" s="2">
        <v>4</v>
      </c>
      <c r="D66" s="2" t="s">
        <v>64</v>
      </c>
      <c r="E66" s="2">
        <v>2014</v>
      </c>
      <c r="F66" s="2" t="s">
        <v>65</v>
      </c>
      <c r="G66" s="2" t="s">
        <v>198</v>
      </c>
      <c r="H66" s="2" t="s">
        <v>199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10"/>
      <c r="AE66" s="6">
        <v>10</v>
      </c>
      <c r="AF66" s="6" t="s">
        <v>85</v>
      </c>
      <c r="AG66" s="6">
        <v>25</v>
      </c>
      <c r="AH66" s="10" t="s">
        <v>201</v>
      </c>
      <c r="AI66" s="6" t="s">
        <v>205</v>
      </c>
      <c r="AJ66" s="6" t="s">
        <v>66</v>
      </c>
      <c r="AK66" s="6" t="s">
        <v>66</v>
      </c>
      <c r="AL66" s="6" t="s">
        <v>66</v>
      </c>
      <c r="AM66" s="6" t="s">
        <v>206</v>
      </c>
      <c r="AN66" s="7">
        <v>350000000</v>
      </c>
      <c r="AO66" s="7">
        <v>0</v>
      </c>
      <c r="AP66" s="7">
        <v>16748000</v>
      </c>
      <c r="AQ66" s="7">
        <v>280570000</v>
      </c>
      <c r="AR66" s="7">
        <f>+AN66+AO66+AP66-AQ66</f>
        <v>86178000</v>
      </c>
      <c r="AS66" s="7">
        <v>86178000</v>
      </c>
      <c r="AT66" s="7">
        <v>69430000</v>
      </c>
      <c r="AU66" s="7">
        <f t="shared" ref="AU66" si="59">+AR66-AS66</f>
        <v>0</v>
      </c>
      <c r="AV66" s="7">
        <f t="shared" ref="AV66" si="60">+AR66-AT66</f>
        <v>16748000</v>
      </c>
      <c r="AW66" s="95">
        <f t="shared" si="57"/>
        <v>100</v>
      </c>
      <c r="AX66" s="95">
        <f t="shared" si="58"/>
        <v>80.565805658056576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 t="s">
        <v>68</v>
      </c>
      <c r="BI66" s="2" t="s">
        <v>69</v>
      </c>
      <c r="BJ66" s="2" t="s">
        <v>70</v>
      </c>
      <c r="BK66" s="2" t="s">
        <v>71</v>
      </c>
      <c r="BL66" s="2" t="s">
        <v>68</v>
      </c>
      <c r="BM66" s="2" t="s">
        <v>72</v>
      </c>
      <c r="BN66" s="2" t="s">
        <v>73</v>
      </c>
      <c r="BO66" s="2" t="s">
        <v>74</v>
      </c>
      <c r="BP66" s="2" t="s">
        <v>75</v>
      </c>
      <c r="BQ66" s="2" t="s">
        <v>76</v>
      </c>
      <c r="BR66" s="2" t="s">
        <v>77</v>
      </c>
      <c r="CB66" s="2" t="s">
        <v>78</v>
      </c>
      <c r="CC66" s="2" t="s">
        <v>79</v>
      </c>
      <c r="CD66" s="2" t="s">
        <v>79</v>
      </c>
      <c r="CE66" s="2" t="s">
        <v>79</v>
      </c>
      <c r="CF66" s="2" t="s">
        <v>80</v>
      </c>
      <c r="CG66" s="2" t="s">
        <v>79</v>
      </c>
      <c r="CH66" s="2" t="s">
        <v>79</v>
      </c>
      <c r="CI66" s="2" t="s">
        <v>81</v>
      </c>
      <c r="CJ66" s="2" t="s">
        <v>81</v>
      </c>
      <c r="CK66" s="2" t="s">
        <v>81</v>
      </c>
      <c r="CL66" s="2" t="s">
        <v>81</v>
      </c>
    </row>
    <row r="67" spans="1:90" ht="45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0"/>
      <c r="AE67" s="6"/>
      <c r="AF67" s="6"/>
      <c r="AG67" s="6">
        <v>26</v>
      </c>
      <c r="AH67" s="10" t="s">
        <v>352</v>
      </c>
      <c r="AI67" s="6"/>
      <c r="AJ67" s="6"/>
      <c r="AK67" s="6"/>
      <c r="AL67" s="6"/>
      <c r="AM67" s="6"/>
      <c r="AN67" s="7">
        <v>0</v>
      </c>
      <c r="AO67" s="7">
        <v>0</v>
      </c>
      <c r="AP67" s="7">
        <v>35000000</v>
      </c>
      <c r="AQ67" s="7">
        <v>0</v>
      </c>
      <c r="AR67" s="7">
        <f>+AN67+AO67+AP67-AQ67</f>
        <v>35000000</v>
      </c>
      <c r="AS67" s="7">
        <v>35000000</v>
      </c>
      <c r="AT67" s="7">
        <v>0</v>
      </c>
      <c r="AU67" s="7">
        <f t="shared" ref="AU67" si="61">+AR67-AS67</f>
        <v>0</v>
      </c>
      <c r="AV67" s="7">
        <f t="shared" ref="AV67" si="62">+AR67-AT67</f>
        <v>35000000</v>
      </c>
      <c r="AW67" s="95">
        <f t="shared" si="57"/>
        <v>100</v>
      </c>
      <c r="AX67" s="95">
        <f t="shared" si="58"/>
        <v>0</v>
      </c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30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>
        <v>10</v>
      </c>
      <c r="AF68" s="6" t="s">
        <v>85</v>
      </c>
      <c r="AG68" s="6">
        <v>234</v>
      </c>
      <c r="AH68" s="10" t="s">
        <v>334</v>
      </c>
      <c r="AI68" s="6" t="s">
        <v>205</v>
      </c>
      <c r="AJ68" s="6" t="s">
        <v>66</v>
      </c>
      <c r="AK68" s="6" t="s">
        <v>66</v>
      </c>
      <c r="AL68" s="6" t="s">
        <v>66</v>
      </c>
      <c r="AM68" s="6" t="s">
        <v>206</v>
      </c>
      <c r="AN68" s="7">
        <v>0</v>
      </c>
      <c r="AO68" s="7">
        <v>200000000</v>
      </c>
      <c r="AP68" s="7">
        <v>5544200</v>
      </c>
      <c r="AQ68" s="7">
        <v>0</v>
      </c>
      <c r="AR68" s="7">
        <f>+AN68+AO68+AP68-AQ68</f>
        <v>205544200</v>
      </c>
      <c r="AS68" s="7">
        <v>205544200</v>
      </c>
      <c r="AT68" s="7">
        <v>200000000</v>
      </c>
      <c r="AU68" s="7">
        <f>+AR68-AS68</f>
        <v>0</v>
      </c>
      <c r="AV68" s="7">
        <f>+AR68-AT68</f>
        <v>5544200</v>
      </c>
      <c r="AW68" s="95">
        <f t="shared" ref="AW68" si="63">+AS68/AR68*100</f>
        <v>100</v>
      </c>
      <c r="AX68" s="95">
        <f t="shared" ref="AX68" si="64">+AT68/AR68*100</f>
        <v>97.302672612508644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s="150" customFormat="1" ht="45" x14ac:dyDescent="0.25">
      <c r="A69" s="152"/>
      <c r="B69" s="152"/>
      <c r="C69" s="152"/>
      <c r="D69" s="152"/>
      <c r="E69" s="152"/>
      <c r="F69" s="152"/>
      <c r="G69" s="152"/>
      <c r="H69" s="152"/>
      <c r="I69" s="30" t="s">
        <v>84</v>
      </c>
      <c r="J69" s="30" t="s">
        <v>154</v>
      </c>
      <c r="K69" s="30" t="s">
        <v>207</v>
      </c>
      <c r="L69" s="147">
        <v>158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 t="s">
        <v>66</v>
      </c>
      <c r="Z69" s="30" t="s">
        <v>66</v>
      </c>
      <c r="AA69" s="30" t="s">
        <v>66</v>
      </c>
      <c r="AB69" s="30" t="s">
        <v>66</v>
      </c>
      <c r="AC69" s="30" t="s">
        <v>67</v>
      </c>
      <c r="AD69" s="148" t="s">
        <v>438</v>
      </c>
      <c r="AE69" s="30">
        <v>0</v>
      </c>
      <c r="AF69" s="32"/>
      <c r="AG69" s="30"/>
      <c r="AH69" s="100"/>
      <c r="AI69" s="30" t="s">
        <v>205</v>
      </c>
      <c r="AJ69" s="30" t="s">
        <v>66</v>
      </c>
      <c r="AK69" s="30" t="s">
        <v>66</v>
      </c>
      <c r="AL69" s="30" t="s">
        <v>66</v>
      </c>
      <c r="AM69" s="30" t="s">
        <v>206</v>
      </c>
      <c r="AN69" s="34">
        <f>SUM(AN70:AN70)</f>
        <v>50000000</v>
      </c>
      <c r="AO69" s="34">
        <f>SUM(AO70:AO70)</f>
        <v>0</v>
      </c>
      <c r="AP69" s="34">
        <f>SUM(AP70:AP70)</f>
        <v>0</v>
      </c>
      <c r="AQ69" s="34">
        <f>SUM(AQ70:AQ70)</f>
        <v>0</v>
      </c>
      <c r="AR69" s="34">
        <f t="shared" ref="AR69" si="65">+AN69+AO69+AP69-AQ69</f>
        <v>50000000</v>
      </c>
      <c r="AS69" s="34">
        <f>SUM(AS70:AS70)</f>
        <v>50000000</v>
      </c>
      <c r="AT69" s="34">
        <f>SUM(AT70:AT70)</f>
        <v>50000000</v>
      </c>
      <c r="AU69" s="34">
        <f>SUM(AU70:AU70)</f>
        <v>0</v>
      </c>
      <c r="AV69" s="34">
        <f>SUM(AV70:AV70)</f>
        <v>0</v>
      </c>
      <c r="AW69" s="34">
        <f t="shared" ref="AW69:AW74" si="66">+AS69/AR69*100</f>
        <v>100</v>
      </c>
      <c r="AX69" s="34">
        <f t="shared" ref="AX69:AX74" si="67">+AT69/AR69*100</f>
        <v>100</v>
      </c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</row>
    <row r="70" spans="1:90" ht="45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>
        <v>10</v>
      </c>
      <c r="AF70" s="6" t="s">
        <v>85</v>
      </c>
      <c r="AG70" s="6">
        <v>10</v>
      </c>
      <c r="AH70" s="10" t="s">
        <v>86</v>
      </c>
      <c r="AI70" s="6" t="s">
        <v>205</v>
      </c>
      <c r="AJ70" s="6" t="s">
        <v>66</v>
      </c>
      <c r="AK70" s="6" t="s">
        <v>66</v>
      </c>
      <c r="AL70" s="6" t="s">
        <v>66</v>
      </c>
      <c r="AM70" s="6" t="s">
        <v>206</v>
      </c>
      <c r="AN70" s="7">
        <v>50000000</v>
      </c>
      <c r="AO70" s="7">
        <v>0</v>
      </c>
      <c r="AP70" s="7">
        <v>0</v>
      </c>
      <c r="AQ70" s="7">
        <v>0</v>
      </c>
      <c r="AR70" s="7">
        <f>+AN70+AO70+AP70-AQ70</f>
        <v>50000000</v>
      </c>
      <c r="AS70" s="7">
        <v>50000000</v>
      </c>
      <c r="AT70" s="7">
        <v>50000000</v>
      </c>
      <c r="AU70" s="7">
        <f t="shared" ref="AU70" si="68">+AR70-AS70</f>
        <v>0</v>
      </c>
      <c r="AV70" s="7">
        <f t="shared" ref="AV70" si="69">+AR70-AT70</f>
        <v>0</v>
      </c>
      <c r="AW70" s="95">
        <f t="shared" si="66"/>
        <v>100</v>
      </c>
      <c r="AX70" s="95">
        <f t="shared" si="67"/>
        <v>100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s="150" customFormat="1" ht="60" x14ac:dyDescent="0.25">
      <c r="A71" s="152"/>
      <c r="B71" s="152"/>
      <c r="C71" s="152"/>
      <c r="D71" s="152"/>
      <c r="E71" s="152"/>
      <c r="F71" s="152"/>
      <c r="G71" s="152"/>
      <c r="H71" s="152"/>
      <c r="I71" s="30" t="s">
        <v>84</v>
      </c>
      <c r="J71" s="30" t="s">
        <v>154</v>
      </c>
      <c r="K71" s="30" t="s">
        <v>207</v>
      </c>
      <c r="L71" s="147">
        <v>159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 t="s">
        <v>66</v>
      </c>
      <c r="Z71" s="30" t="s">
        <v>66</v>
      </c>
      <c r="AA71" s="30" t="s">
        <v>66</v>
      </c>
      <c r="AB71" s="30" t="s">
        <v>66</v>
      </c>
      <c r="AC71" s="30" t="s">
        <v>67</v>
      </c>
      <c r="AD71" s="148" t="s">
        <v>439</v>
      </c>
      <c r="AE71" s="30">
        <v>0</v>
      </c>
      <c r="AF71" s="32"/>
      <c r="AG71" s="30"/>
      <c r="AH71" s="100"/>
      <c r="AI71" s="30" t="s">
        <v>205</v>
      </c>
      <c r="AJ71" s="30" t="s">
        <v>66</v>
      </c>
      <c r="AK71" s="30" t="s">
        <v>66</v>
      </c>
      <c r="AL71" s="30" t="s">
        <v>66</v>
      </c>
      <c r="AM71" s="30" t="s">
        <v>206</v>
      </c>
      <c r="AN71" s="34">
        <f>SUM(AN72:AN72)</f>
        <v>50000000</v>
      </c>
      <c r="AO71" s="34">
        <f>SUM(AO72:AO72)</f>
        <v>0</v>
      </c>
      <c r="AP71" s="34">
        <f>SUM(AP72:AP72)</f>
        <v>0</v>
      </c>
      <c r="AQ71" s="34">
        <f>SUM(AQ72:AQ72)</f>
        <v>19500000</v>
      </c>
      <c r="AR71" s="34">
        <f t="shared" ref="AR71" si="70">+AN71+AO71+AP71-AQ71</f>
        <v>30500000</v>
      </c>
      <c r="AS71" s="34">
        <f>SUM(AS72:AS72)</f>
        <v>30500000</v>
      </c>
      <c r="AT71" s="34">
        <f>SUM(AT72:AT72)</f>
        <v>30500000</v>
      </c>
      <c r="AU71" s="34">
        <f>SUM(AU72:AU72)</f>
        <v>0</v>
      </c>
      <c r="AV71" s="34">
        <f>SUM(AV72:AV72)</f>
        <v>0</v>
      </c>
      <c r="AW71" s="34">
        <f t="shared" si="66"/>
        <v>100</v>
      </c>
      <c r="AX71" s="34">
        <f t="shared" si="67"/>
        <v>100</v>
      </c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</row>
    <row r="72" spans="1:90" ht="30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0"/>
      <c r="AE72" s="6">
        <v>10</v>
      </c>
      <c r="AF72" s="6" t="s">
        <v>85</v>
      </c>
      <c r="AG72" s="6">
        <v>25</v>
      </c>
      <c r="AH72" s="10" t="s">
        <v>201</v>
      </c>
      <c r="AI72" s="6" t="s">
        <v>205</v>
      </c>
      <c r="AJ72" s="6" t="s">
        <v>66</v>
      </c>
      <c r="AK72" s="6" t="s">
        <v>66</v>
      </c>
      <c r="AL72" s="6" t="s">
        <v>66</v>
      </c>
      <c r="AM72" s="6" t="s">
        <v>206</v>
      </c>
      <c r="AN72" s="7">
        <v>50000000</v>
      </c>
      <c r="AO72" s="7">
        <v>0</v>
      </c>
      <c r="AP72" s="7">
        <v>0</v>
      </c>
      <c r="AQ72" s="7">
        <v>19500000</v>
      </c>
      <c r="AR72" s="7">
        <f>+AN72+AO72+AP72-AQ72</f>
        <v>30500000</v>
      </c>
      <c r="AS72" s="7">
        <v>30500000</v>
      </c>
      <c r="AT72" s="7">
        <v>30500000</v>
      </c>
      <c r="AU72" s="7">
        <f t="shared" ref="AU72" si="71">+AR72-AS72</f>
        <v>0</v>
      </c>
      <c r="AV72" s="7">
        <f t="shared" ref="AV72" si="72">+AR72-AT72</f>
        <v>0</v>
      </c>
      <c r="AW72" s="95">
        <f t="shared" si="66"/>
        <v>100</v>
      </c>
      <c r="AX72" s="95">
        <f t="shared" si="67"/>
        <v>100</v>
      </c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s="150" customFormat="1" ht="60" x14ac:dyDescent="0.25">
      <c r="A73" s="152"/>
      <c r="B73" s="152"/>
      <c r="C73" s="152"/>
      <c r="D73" s="152"/>
      <c r="E73" s="152"/>
      <c r="F73" s="152"/>
      <c r="G73" s="152"/>
      <c r="H73" s="152"/>
      <c r="I73" s="30" t="s">
        <v>84</v>
      </c>
      <c r="J73" s="30" t="s">
        <v>154</v>
      </c>
      <c r="K73" s="30" t="s">
        <v>207</v>
      </c>
      <c r="L73" s="147">
        <v>160</v>
      </c>
      <c r="M73" s="30" t="s">
        <v>66</v>
      </c>
      <c r="N73" s="30" t="s">
        <v>66</v>
      </c>
      <c r="O73" s="30" t="s">
        <v>66</v>
      </c>
      <c r="P73" s="30" t="s">
        <v>66</v>
      </c>
      <c r="Q73" s="30" t="s">
        <v>66</v>
      </c>
      <c r="R73" s="30" t="s">
        <v>66</v>
      </c>
      <c r="S73" s="30" t="s">
        <v>66</v>
      </c>
      <c r="T73" s="30" t="s">
        <v>66</v>
      </c>
      <c r="U73" s="30" t="s">
        <v>66</v>
      </c>
      <c r="V73" s="30" t="s">
        <v>66</v>
      </c>
      <c r="W73" s="30" t="s">
        <v>66</v>
      </c>
      <c r="X73" s="30" t="s">
        <v>66</v>
      </c>
      <c r="Y73" s="30" t="s">
        <v>66</v>
      </c>
      <c r="Z73" s="30" t="s">
        <v>66</v>
      </c>
      <c r="AA73" s="30" t="s">
        <v>66</v>
      </c>
      <c r="AB73" s="30" t="s">
        <v>66</v>
      </c>
      <c r="AC73" s="30" t="s">
        <v>67</v>
      </c>
      <c r="AD73" s="148" t="s">
        <v>440</v>
      </c>
      <c r="AE73" s="30">
        <v>0</v>
      </c>
      <c r="AF73" s="32"/>
      <c r="AG73" s="30"/>
      <c r="AH73" s="100"/>
      <c r="AI73" s="30" t="s">
        <v>205</v>
      </c>
      <c r="AJ73" s="30" t="s">
        <v>66</v>
      </c>
      <c r="AK73" s="30" t="s">
        <v>66</v>
      </c>
      <c r="AL73" s="30" t="s">
        <v>66</v>
      </c>
      <c r="AM73" s="30" t="s">
        <v>206</v>
      </c>
      <c r="AN73" s="34">
        <f>SUM(AN74:AN75)</f>
        <v>50000000</v>
      </c>
      <c r="AO73" s="34">
        <f>SUM(AO74:AO75)</f>
        <v>120000000</v>
      </c>
      <c r="AP73" s="34">
        <f>SUM(AP74:AP75)</f>
        <v>0</v>
      </c>
      <c r="AQ73" s="34">
        <f>SUM(AQ74:AQ75)</f>
        <v>0</v>
      </c>
      <c r="AR73" s="34">
        <f t="shared" ref="AR73" si="73">+AN73+AO73+AP73-AQ73</f>
        <v>170000000</v>
      </c>
      <c r="AS73" s="34">
        <f>SUM(AS74:AS75)</f>
        <v>170000000</v>
      </c>
      <c r="AT73" s="34">
        <f>SUM(AT74:AT75)</f>
        <v>170000000</v>
      </c>
      <c r="AU73" s="34">
        <f>SUM(AU74:AU75)</f>
        <v>0</v>
      </c>
      <c r="AV73" s="34">
        <f>SUM(AV74:AV75)</f>
        <v>0</v>
      </c>
      <c r="AW73" s="34">
        <f>+AS73/AR73*100</f>
        <v>100</v>
      </c>
      <c r="AX73" s="34">
        <f t="shared" si="67"/>
        <v>100</v>
      </c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</row>
    <row r="74" spans="1:90" ht="30" x14ac:dyDescent="0.25">
      <c r="A74" s="2"/>
      <c r="B74" s="2"/>
      <c r="C74" s="2"/>
      <c r="D74" s="2"/>
      <c r="E74" s="2"/>
      <c r="F74" s="2"/>
      <c r="G74" s="2"/>
      <c r="H74" s="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0"/>
      <c r="AE74" s="6">
        <v>10</v>
      </c>
      <c r="AF74" s="6" t="s">
        <v>85</v>
      </c>
      <c r="AG74" s="6">
        <v>25</v>
      </c>
      <c r="AH74" s="10" t="s">
        <v>201</v>
      </c>
      <c r="AI74" s="6" t="s">
        <v>205</v>
      </c>
      <c r="AJ74" s="6" t="s">
        <v>66</v>
      </c>
      <c r="AK74" s="6" t="s">
        <v>66</v>
      </c>
      <c r="AL74" s="6" t="s">
        <v>66</v>
      </c>
      <c r="AM74" s="6" t="s">
        <v>206</v>
      </c>
      <c r="AN74" s="7">
        <v>50000000</v>
      </c>
      <c r="AO74" s="7">
        <v>0</v>
      </c>
      <c r="AP74" s="7">
        <v>0</v>
      </c>
      <c r="AQ74" s="7">
        <v>0</v>
      </c>
      <c r="AR74" s="7">
        <f>+AN74+AO74+AP74-AQ74</f>
        <v>50000000</v>
      </c>
      <c r="AS74" s="7">
        <v>50000000</v>
      </c>
      <c r="AT74" s="7">
        <v>50000000</v>
      </c>
      <c r="AU74" s="7">
        <f t="shared" ref="AU74" si="74">+AR74-AS74</f>
        <v>0</v>
      </c>
      <c r="AV74" s="7">
        <f t="shared" ref="AV74" si="75">+AR74-AT74</f>
        <v>0</v>
      </c>
      <c r="AW74" s="95">
        <f t="shared" si="66"/>
        <v>100</v>
      </c>
      <c r="AX74" s="95">
        <f t="shared" si="67"/>
        <v>100</v>
      </c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ht="30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0"/>
      <c r="AE75" s="6">
        <v>10</v>
      </c>
      <c r="AF75" s="6" t="s">
        <v>85</v>
      </c>
      <c r="AG75" s="6">
        <v>234</v>
      </c>
      <c r="AH75" s="10" t="s">
        <v>334</v>
      </c>
      <c r="AI75" s="6" t="s">
        <v>205</v>
      </c>
      <c r="AJ75" s="6" t="s">
        <v>66</v>
      </c>
      <c r="AK75" s="6" t="s">
        <v>66</v>
      </c>
      <c r="AL75" s="6" t="s">
        <v>66</v>
      </c>
      <c r="AM75" s="6" t="s">
        <v>206</v>
      </c>
      <c r="AN75" s="7">
        <v>0</v>
      </c>
      <c r="AO75" s="7">
        <v>120000000</v>
      </c>
      <c r="AP75" s="7">
        <v>0</v>
      </c>
      <c r="AQ75" s="7">
        <v>0</v>
      </c>
      <c r="AR75" s="7">
        <f>+AN75+AO75+AP75-AQ75</f>
        <v>120000000</v>
      </c>
      <c r="AS75" s="7">
        <v>120000000</v>
      </c>
      <c r="AT75" s="7">
        <v>120000000</v>
      </c>
      <c r="AU75" s="7">
        <f>+AR75-AS75</f>
        <v>0</v>
      </c>
      <c r="AV75" s="7">
        <f>+AR75-AT75</f>
        <v>0</v>
      </c>
      <c r="AW75" s="95">
        <f t="shared" ref="AW75" si="76">+AS75/AR75*100</f>
        <v>100</v>
      </c>
      <c r="AX75" s="95">
        <f t="shared" ref="AX75" si="77">+AT75/AR75*100</f>
        <v>100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x14ac:dyDescent="0.25">
      <c r="A76" s="2"/>
      <c r="B76" s="2"/>
      <c r="C76" s="2"/>
      <c r="D76" s="2"/>
      <c r="E76" s="2"/>
      <c r="F76" s="2"/>
      <c r="G76" s="2"/>
      <c r="H76" s="2"/>
      <c r="I76" s="49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1"/>
      <c r="AE76" s="50"/>
      <c r="AF76" s="50"/>
      <c r="AG76" s="50"/>
      <c r="AH76" s="51"/>
      <c r="AI76" s="50"/>
      <c r="AJ76" s="50"/>
      <c r="AK76" s="50"/>
      <c r="AL76" s="50"/>
      <c r="AM76" s="50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x14ac:dyDescent="0.25">
      <c r="A77" s="2"/>
      <c r="B77" s="2"/>
      <c r="C77" s="2"/>
      <c r="D77" s="2"/>
      <c r="E77" s="2"/>
      <c r="F77" s="2"/>
      <c r="G77" s="2"/>
      <c r="H77" s="2"/>
      <c r="I77" s="56" t="s">
        <v>322</v>
      </c>
      <c r="J77" s="56"/>
      <c r="K77" s="56"/>
      <c r="L77" s="56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6"/>
      <c r="AE77" s="35"/>
      <c r="AF77" s="35"/>
      <c r="AG77" s="35"/>
      <c r="AH77" s="36"/>
      <c r="AI77" s="35"/>
      <c r="AJ77" s="35"/>
      <c r="AK77" s="35"/>
      <c r="AL77" s="35"/>
      <c r="AM77" s="35"/>
      <c r="AN77" s="38"/>
      <c r="AO77" s="38"/>
      <c r="AP77" s="38"/>
      <c r="AQ77" s="38"/>
      <c r="AR77" s="38"/>
      <c r="AS77" s="38"/>
      <c r="AT77" s="38"/>
      <c r="AU77" s="38"/>
      <c r="AV77" s="38"/>
      <c r="AW77" s="39"/>
      <c r="AX77" s="55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x14ac:dyDescent="0.25">
      <c r="A78" s="2"/>
      <c r="B78" s="2"/>
      <c r="C78" s="2"/>
      <c r="D78" s="2"/>
      <c r="E78" s="2"/>
      <c r="F78" s="2"/>
      <c r="G78" s="2"/>
      <c r="H78" s="2"/>
      <c r="I78" s="54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6"/>
      <c r="AE78" s="35"/>
      <c r="AF78" s="35"/>
      <c r="AG78" s="35"/>
      <c r="AH78" s="36"/>
      <c r="AI78" s="35"/>
      <c r="AJ78" s="35"/>
      <c r="AK78" s="35"/>
      <c r="AL78" s="35"/>
      <c r="AM78" s="35"/>
      <c r="AN78" s="38"/>
      <c r="AO78" s="38"/>
      <c r="AP78" s="38"/>
      <c r="AQ78" s="38"/>
      <c r="AR78" s="38"/>
      <c r="AS78" s="38"/>
      <c r="AT78" s="38"/>
      <c r="AU78" s="38"/>
      <c r="AV78" s="38"/>
      <c r="AW78" s="39"/>
      <c r="AX78" s="55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x14ac:dyDescent="0.25">
      <c r="AH79" s="101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RESUMEN SOLO SECRETARIAS </vt:lpstr>
      <vt:lpstr>RESUMEN INCLUIDO  EL FED </vt:lpstr>
      <vt:lpstr>DESPACHO GOBERNADOR</vt:lpstr>
      <vt:lpstr>SECRETARIA DE GOBIERNO</vt:lpstr>
      <vt:lpstr>SECRETARIA DE HACIENDA</vt:lpstr>
      <vt:lpstr>SECRETARIA DE EDUCACION</vt:lpstr>
      <vt:lpstr>SECRETARIA DE AGRICULTURA</vt:lpstr>
      <vt:lpstr>SECRETARIA DE VIAS</vt:lpstr>
      <vt:lpstr>SECRETARIA DE CULTURA</vt:lpstr>
      <vt:lpstr>SECRETARIA GENERAL</vt:lpstr>
      <vt:lpstr>DPTO ADTIVO DE PLANEACION</vt:lpstr>
      <vt:lpstr>SECRETARIA DE SALUD</vt:lpstr>
      <vt:lpstr>FONDO EDUCATIVO DPTAL</vt:lpstr>
      <vt:lpstr>'RESUMEN INCLUIDO  EL FED '!Área_de_impresión</vt:lpstr>
      <vt:lpstr>'RESUMEN SOLO SECRETARIAS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Eberth Barrera Alvarez</dc:creator>
  <cp:lastModifiedBy>María Mónica Vargas Figueróa</cp:lastModifiedBy>
  <cp:lastPrinted>2015-05-15T14:36:55Z</cp:lastPrinted>
  <dcterms:created xsi:type="dcterms:W3CDTF">2014-02-26T23:40:35Z</dcterms:created>
  <dcterms:modified xsi:type="dcterms:W3CDTF">2015-11-03T19:49:24Z</dcterms:modified>
</cp:coreProperties>
</file>